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VR01\TSAVO Projects\3_Possible projects\2016\Architecture\TS_1216P_Embakasi Apartments\10_Reports\10_6_Team\WEEK26\"/>
    </mc:Choice>
  </mc:AlternateContent>
  <bookViews>
    <workbookView xWindow="0" yWindow="0" windowWidth="28800" windowHeight="11400"/>
  </bookViews>
  <sheets>
    <sheet name="90 degrees week 24 budget" sheetId="1" r:id="rId1"/>
    <sheet name="site labour" sheetId="4" r:id="rId2"/>
    <sheet name="Electrical 01" sheetId="7" r:id="rId3"/>
    <sheet name="Mechanical 01" sheetId="8" r:id="rId4"/>
    <sheet name="Mechanical" sheetId="2" r:id="rId5"/>
    <sheet name="Electrical" sheetId="3" r:id="rId6"/>
    <sheet name="mild steel" sheetId="11" r:id="rId7"/>
    <sheet name="Sheet1" sheetId="9" r:id="rId8"/>
    <sheet name="Sheet2" sheetId="10" r:id="rId9"/>
  </sheets>
  <definedNames>
    <definedName name="american">Sheet1!$L$3:$L$4</definedName>
    <definedName name="cartype">Sheet1!$K$3:$K$4</definedName>
    <definedName name="japanese">Sheet1!$M$3:$M$5</definedName>
    <definedName name="labour">Sheet1!$A$1:$A$4</definedName>
    <definedName name="material">Sheet1!$M$9:$M$23</definedName>
    <definedName name="qrt">Sheet1!$A$1:$A$4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1" l="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V11" i="10" l="1"/>
  <c r="AI5" i="10" l="1"/>
  <c r="AI6" i="10"/>
  <c r="AI7" i="10"/>
  <c r="AI8" i="10"/>
  <c r="AI4" i="10"/>
  <c r="AH5" i="10"/>
  <c r="AH6" i="10"/>
  <c r="AH7" i="10"/>
  <c r="AH8" i="10"/>
  <c r="AH4" i="10"/>
  <c r="AD5" i="10"/>
  <c r="AD6" i="10"/>
  <c r="AD7" i="10"/>
  <c r="AD8" i="10"/>
  <c r="AD4" i="10"/>
  <c r="AA5" i="10"/>
  <c r="AA6" i="10"/>
  <c r="AA7" i="10"/>
  <c r="AA8" i="10"/>
  <c r="AA4" i="10"/>
  <c r="X5" i="10"/>
  <c r="X6" i="10"/>
  <c r="X7" i="10"/>
  <c r="X8" i="10"/>
  <c r="X9" i="10"/>
  <c r="X4" i="10"/>
  <c r="U5" i="10"/>
  <c r="U6" i="10"/>
  <c r="U7" i="10"/>
  <c r="U8" i="10"/>
  <c r="U4" i="10"/>
  <c r="T4" i="10"/>
  <c r="R8" i="10"/>
  <c r="R5" i="10"/>
  <c r="R6" i="10"/>
  <c r="R7" i="10"/>
  <c r="R4" i="10"/>
  <c r="D44" i="10" l="1"/>
  <c r="D45" i="10"/>
  <c r="D46" i="10"/>
  <c r="D47" i="10"/>
  <c r="D48" i="10"/>
  <c r="D43" i="10"/>
  <c r="C48" i="10"/>
  <c r="C47" i="10"/>
  <c r="C46" i="10"/>
  <c r="C45" i="10"/>
  <c r="C44" i="10"/>
  <c r="C43" i="10"/>
  <c r="F41" i="10"/>
  <c r="K43" i="10"/>
  <c r="K41" i="10"/>
  <c r="K39" i="10"/>
  <c r="K33" i="10"/>
  <c r="K34" i="10"/>
  <c r="K35" i="10"/>
  <c r="K36" i="10"/>
  <c r="K37" i="10"/>
  <c r="K32" i="10"/>
  <c r="I45" i="10"/>
  <c r="A33" i="10"/>
  <c r="A34" i="10"/>
  <c r="A35" i="10"/>
  <c r="A36" i="10"/>
  <c r="A37" i="10"/>
  <c r="A38" i="10"/>
  <c r="A32" i="10"/>
  <c r="G33" i="10"/>
  <c r="G34" i="10"/>
  <c r="G35" i="10"/>
  <c r="G36" i="10"/>
  <c r="G37" i="10"/>
  <c r="G32" i="10"/>
  <c r="I38" i="10"/>
  <c r="B37" i="10"/>
  <c r="I37" i="10" s="1"/>
  <c r="B36" i="10"/>
  <c r="B35" i="10"/>
  <c r="I35" i="10" s="1"/>
  <c r="B34" i="10"/>
  <c r="I34" i="10" s="1"/>
  <c r="B33" i="10"/>
  <c r="I33" i="10" s="1"/>
  <c r="B32" i="10"/>
  <c r="I32" i="10" s="1"/>
  <c r="I28" i="10"/>
  <c r="I26" i="10"/>
  <c r="I24" i="10"/>
  <c r="I18" i="10"/>
  <c r="I19" i="10"/>
  <c r="I20" i="10"/>
  <c r="I21" i="10"/>
  <c r="I22" i="10"/>
  <c r="I23" i="10"/>
  <c r="I17" i="10"/>
  <c r="A18" i="10"/>
  <c r="A19" i="10"/>
  <c r="A20" i="10"/>
  <c r="A21" i="10"/>
  <c r="A17" i="10"/>
  <c r="G18" i="10"/>
  <c r="G19" i="10"/>
  <c r="G20" i="10"/>
  <c r="G21" i="10"/>
  <c r="G22" i="10"/>
  <c r="G17" i="10"/>
  <c r="B22" i="10"/>
  <c r="B21" i="10"/>
  <c r="B20" i="10"/>
  <c r="B19" i="10"/>
  <c r="B18" i="10"/>
  <c r="B17" i="10"/>
  <c r="P7" i="10"/>
  <c r="N5" i="10"/>
  <c r="P5" i="10" s="1"/>
  <c r="N6" i="10"/>
  <c r="P6" i="10" s="1"/>
  <c r="N7" i="10"/>
  <c r="N8" i="10"/>
  <c r="P8" i="10" s="1"/>
  <c r="N4" i="10"/>
  <c r="P4" i="10" s="1"/>
  <c r="I36" i="10" l="1"/>
  <c r="I39" i="10"/>
  <c r="I41" i="10" l="1"/>
  <c r="I43" i="10" s="1"/>
  <c r="I47" i="10" s="1"/>
  <c r="J45" i="10" s="1"/>
  <c r="K5" i="10" l="1"/>
  <c r="L5" i="10" s="1"/>
  <c r="K6" i="10"/>
  <c r="L6" i="10" s="1"/>
  <c r="K7" i="10"/>
  <c r="L7" i="10" s="1"/>
  <c r="K8" i="10"/>
  <c r="L8" i="10" s="1"/>
  <c r="K4" i="10"/>
  <c r="L4" i="10" s="1"/>
  <c r="I10" i="10"/>
  <c r="I8" i="10"/>
  <c r="I7" i="10"/>
  <c r="I6" i="10"/>
  <c r="I5" i="10"/>
  <c r="I4" i="10"/>
  <c r="L10" i="10" l="1"/>
  <c r="I90" i="1"/>
  <c r="I91" i="1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5" i="7"/>
  <c r="N27" i="7" l="1"/>
  <c r="I61" i="1"/>
  <c r="I62" i="1"/>
  <c r="I63" i="1"/>
  <c r="I64" i="1"/>
  <c r="I65" i="1"/>
  <c r="I66" i="1"/>
  <c r="I67" i="1"/>
  <c r="I60" i="1"/>
  <c r="I68" i="1" l="1"/>
  <c r="K37" i="8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6" i="7"/>
  <c r="G7" i="7"/>
  <c r="G8" i="7"/>
  <c r="G9" i="7"/>
  <c r="G10" i="7"/>
  <c r="G11" i="7"/>
  <c r="G5" i="7"/>
  <c r="E15" i="7"/>
  <c r="E16" i="7"/>
  <c r="E17" i="7"/>
  <c r="E18" i="7"/>
  <c r="E19" i="7"/>
  <c r="E20" i="7"/>
  <c r="E21" i="7"/>
  <c r="E22" i="7"/>
  <c r="E23" i="7"/>
  <c r="E24" i="7"/>
  <c r="E25" i="7"/>
  <c r="E26" i="7"/>
  <c r="E14" i="7"/>
  <c r="E6" i="7"/>
  <c r="E7" i="7"/>
  <c r="E8" i="7"/>
  <c r="E9" i="7"/>
  <c r="E10" i="7"/>
  <c r="E11" i="7"/>
  <c r="E12" i="7"/>
  <c r="E5" i="7"/>
  <c r="I92" i="1"/>
  <c r="I36" i="8"/>
  <c r="I7" i="8"/>
  <c r="I8" i="8"/>
  <c r="I9" i="8"/>
  <c r="I10" i="8"/>
  <c r="I11" i="8"/>
  <c r="I12" i="8"/>
  <c r="I13" i="8"/>
  <c r="I14" i="8"/>
  <c r="I15" i="8"/>
  <c r="I16" i="8"/>
  <c r="I17" i="8"/>
  <c r="I18" i="8"/>
  <c r="I25" i="8"/>
  <c r="I19" i="8"/>
  <c r="I20" i="8"/>
  <c r="I21" i="8"/>
  <c r="I22" i="8"/>
  <c r="I27" i="8"/>
  <c r="I26" i="8"/>
  <c r="I23" i="8"/>
  <c r="I24" i="8"/>
  <c r="I31" i="8"/>
  <c r="I32" i="8"/>
  <c r="I34" i="8"/>
  <c r="I35" i="8"/>
  <c r="I4" i="8"/>
  <c r="K36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25" i="8"/>
  <c r="K19" i="8"/>
  <c r="K20" i="8"/>
  <c r="K21" i="8"/>
  <c r="K22" i="8"/>
  <c r="K27" i="8"/>
  <c r="K28" i="8"/>
  <c r="K26" i="8"/>
  <c r="K23" i="8"/>
  <c r="K24" i="8"/>
  <c r="K29" i="8"/>
  <c r="K30" i="8"/>
  <c r="K31" i="8"/>
  <c r="K32" i="8"/>
  <c r="K33" i="8"/>
  <c r="K34" i="8"/>
  <c r="K35" i="8"/>
  <c r="K4" i="8"/>
  <c r="G36" i="8"/>
  <c r="G35" i="8"/>
  <c r="G17" i="8"/>
  <c r="E23" i="8"/>
  <c r="E21" i="8"/>
  <c r="E35" i="8"/>
  <c r="E22" i="8"/>
  <c r="E15" i="8"/>
  <c r="E24" i="8"/>
  <c r="E16" i="8"/>
  <c r="E20" i="8"/>
  <c r="E14" i="8"/>
  <c r="E34" i="8"/>
  <c r="E11" i="8"/>
  <c r="E29" i="8"/>
  <c r="E28" i="8"/>
  <c r="E5" i="8"/>
  <c r="E6" i="8"/>
  <c r="E7" i="8"/>
  <c r="E8" i="8"/>
  <c r="E9" i="8"/>
  <c r="E30" i="8"/>
  <c r="E33" i="8"/>
  <c r="E31" i="8"/>
  <c r="E10" i="8"/>
  <c r="E12" i="8"/>
  <c r="E17" i="8"/>
  <c r="E18" i="8"/>
  <c r="E25" i="8"/>
  <c r="E26" i="8"/>
  <c r="E19" i="8"/>
  <c r="E13" i="8"/>
  <c r="E32" i="8"/>
  <c r="E27" i="8"/>
  <c r="E4" i="8"/>
  <c r="G27" i="7" l="1"/>
  <c r="E27" i="7"/>
  <c r="I93" i="1" s="1"/>
  <c r="E37" i="8"/>
  <c r="I37" i="8"/>
  <c r="G4" i="8" l="1"/>
  <c r="F19" i="3" l="1"/>
  <c r="I95" i="1"/>
  <c r="I96" i="1"/>
  <c r="I97" i="1"/>
  <c r="I98" i="1"/>
  <c r="I99" i="1"/>
  <c r="I100" i="1"/>
  <c r="I102" i="1"/>
  <c r="I103" i="1"/>
  <c r="I104" i="1"/>
  <c r="G21" i="8" l="1"/>
  <c r="E7" i="4"/>
  <c r="G16" i="8"/>
  <c r="G34" i="8"/>
  <c r="G27" i="8"/>
  <c r="G32" i="8"/>
  <c r="G13" i="8"/>
  <c r="G24" i="8"/>
  <c r="G15" i="8"/>
  <c r="G19" i="8"/>
  <c r="G22" i="8"/>
  <c r="G26" i="8"/>
  <c r="G25" i="8"/>
  <c r="G18" i="8"/>
  <c r="G23" i="8"/>
  <c r="G20" i="8"/>
  <c r="G12" i="8"/>
  <c r="G10" i="8"/>
  <c r="G31" i="8"/>
  <c r="G33" i="8"/>
  <c r="G30" i="8"/>
  <c r="G9" i="8"/>
  <c r="G8" i="8"/>
  <c r="G7" i="8"/>
  <c r="G6" i="8"/>
  <c r="G5" i="8"/>
  <c r="G28" i="8"/>
  <c r="G29" i="8"/>
  <c r="G11" i="8"/>
  <c r="J26" i="7"/>
  <c r="L26" i="7" s="1"/>
  <c r="J25" i="7"/>
  <c r="L25" i="7" s="1"/>
  <c r="J24" i="7"/>
  <c r="L24" i="7" s="1"/>
  <c r="J23" i="7"/>
  <c r="L23" i="7" s="1"/>
  <c r="J22" i="7"/>
  <c r="L22" i="7" s="1"/>
  <c r="J12" i="7"/>
  <c r="L12" i="7" s="1"/>
  <c r="J21" i="7"/>
  <c r="L21" i="7" s="1"/>
  <c r="J20" i="7"/>
  <c r="L20" i="7" s="1"/>
  <c r="J11" i="7"/>
  <c r="L11" i="7" s="1"/>
  <c r="J19" i="7"/>
  <c r="L19" i="7" s="1"/>
  <c r="J18" i="7"/>
  <c r="L18" i="7" s="1"/>
  <c r="J17" i="7"/>
  <c r="L17" i="7" s="1"/>
  <c r="J16" i="7"/>
  <c r="L16" i="7" s="1"/>
  <c r="J10" i="7"/>
  <c r="L10" i="7" s="1"/>
  <c r="J9" i="7"/>
  <c r="L9" i="7" s="1"/>
  <c r="J8" i="7"/>
  <c r="L8" i="7" s="1"/>
  <c r="J15" i="7"/>
  <c r="L15" i="7" s="1"/>
  <c r="J14" i="7"/>
  <c r="L14" i="7" s="1"/>
  <c r="J7" i="7"/>
  <c r="L7" i="7" s="1"/>
  <c r="J6" i="7"/>
  <c r="L6" i="7" s="1"/>
  <c r="J5" i="7"/>
  <c r="L27" i="7" l="1"/>
  <c r="J27" i="7"/>
  <c r="L5" i="7"/>
  <c r="G37" i="8"/>
  <c r="E3" i="4"/>
  <c r="E4" i="4"/>
  <c r="E5" i="4"/>
  <c r="E6" i="4"/>
  <c r="I89" i="1"/>
  <c r="I88" i="1"/>
  <c r="I87" i="1"/>
  <c r="I86" i="1"/>
  <c r="I85" i="1"/>
  <c r="I84" i="1"/>
  <c r="E8" i="4" l="1"/>
  <c r="F5" i="3"/>
  <c r="L10" i="3"/>
  <c r="L6" i="3"/>
  <c r="L13" i="3"/>
  <c r="L18" i="3"/>
  <c r="L11" i="3"/>
  <c r="L7" i="3"/>
  <c r="L8" i="3"/>
  <c r="L12" i="3"/>
  <c r="L17" i="3"/>
  <c r="L14" i="3"/>
  <c r="L19" i="3"/>
  <c r="L9" i="3"/>
  <c r="L16" i="3"/>
  <c r="L15" i="3"/>
  <c r="L5" i="3"/>
  <c r="L20" i="3"/>
  <c r="L21" i="3"/>
  <c r="L22" i="3"/>
  <c r="L23" i="3"/>
  <c r="L24" i="3"/>
  <c r="L25" i="3"/>
  <c r="L26" i="3"/>
  <c r="L27" i="3"/>
  <c r="L28" i="3"/>
  <c r="L4" i="3"/>
  <c r="J4" i="2"/>
  <c r="J5" i="2"/>
  <c r="J6" i="2"/>
  <c r="J7" i="2"/>
  <c r="J8" i="2"/>
  <c r="J9" i="2"/>
  <c r="J10" i="2"/>
  <c r="J11" i="2"/>
  <c r="J36" i="2" s="1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G49" i="1"/>
  <c r="J34" i="2"/>
  <c r="G48" i="1"/>
  <c r="G41" i="1"/>
  <c r="L29" i="3" l="1"/>
  <c r="G40" i="1" l="1"/>
  <c r="I83" i="1" l="1"/>
  <c r="G47" i="1" l="1"/>
  <c r="G46" i="1"/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I10" i="3"/>
  <c r="I6" i="3"/>
  <c r="I13" i="3"/>
  <c r="I18" i="3"/>
  <c r="I11" i="3"/>
  <c r="I7" i="3"/>
  <c r="I8" i="3"/>
  <c r="I12" i="3"/>
  <c r="I17" i="3"/>
  <c r="I14" i="3"/>
  <c r="I19" i="3"/>
  <c r="I9" i="3"/>
  <c r="I16" i="3"/>
  <c r="I15" i="3"/>
  <c r="I5" i="3"/>
  <c r="I20" i="3"/>
  <c r="I21" i="3"/>
  <c r="I22" i="3"/>
  <c r="I23" i="3"/>
  <c r="I24" i="3"/>
  <c r="I25" i="3"/>
  <c r="I26" i="3"/>
  <c r="I27" i="3"/>
  <c r="I28" i="3"/>
  <c r="I4" i="3"/>
  <c r="I29" i="3" l="1"/>
  <c r="F34" i="2"/>
  <c r="F31" i="2"/>
  <c r="F32" i="2"/>
  <c r="F33" i="2"/>
  <c r="F22" i="2"/>
  <c r="F19" i="2"/>
  <c r="F18" i="2"/>
  <c r="F17" i="2"/>
  <c r="F20" i="2"/>
  <c r="F26" i="2"/>
  <c r="F5" i="2"/>
  <c r="F6" i="2"/>
  <c r="F7" i="2"/>
  <c r="F8" i="2"/>
  <c r="F9" i="2"/>
  <c r="F10" i="2"/>
  <c r="F11" i="2"/>
  <c r="F12" i="2"/>
  <c r="F13" i="2"/>
  <c r="F14" i="2"/>
  <c r="F15" i="2"/>
  <c r="F16" i="2"/>
  <c r="F21" i="2"/>
  <c r="F23" i="2"/>
  <c r="F24" i="2"/>
  <c r="F25" i="2"/>
  <c r="F27" i="2"/>
  <c r="F28" i="2"/>
  <c r="F29" i="2"/>
  <c r="F30" i="2"/>
  <c r="F4" i="2"/>
  <c r="F15" i="3"/>
  <c r="F28" i="3"/>
  <c r="F16" i="3"/>
  <c r="F9" i="3"/>
  <c r="F14" i="3"/>
  <c r="F17" i="3"/>
  <c r="F12" i="3"/>
  <c r="F8" i="3"/>
  <c r="F7" i="3"/>
  <c r="F11" i="3"/>
  <c r="F18" i="3"/>
  <c r="F13" i="3"/>
  <c r="F6" i="3"/>
  <c r="F10" i="3"/>
  <c r="F4" i="3"/>
  <c r="H36" i="2" l="1"/>
  <c r="F29" i="3"/>
  <c r="I78" i="1" l="1"/>
  <c r="G38" i="1"/>
  <c r="J142" i="1" l="1"/>
  <c r="I138" i="1"/>
  <c r="I146" i="1" s="1"/>
  <c r="H138" i="1"/>
  <c r="H146" i="1" s="1"/>
  <c r="G138" i="1"/>
  <c r="G146" i="1" s="1"/>
  <c r="F138" i="1"/>
  <c r="F146" i="1" s="1"/>
  <c r="E138" i="1"/>
  <c r="E146" i="1" s="1"/>
  <c r="D138" i="1"/>
  <c r="D146" i="1" s="1"/>
  <c r="C138" i="1"/>
  <c r="C146" i="1" s="1"/>
  <c r="B138" i="1"/>
  <c r="J136" i="1"/>
  <c r="J135" i="1"/>
  <c r="J134" i="1"/>
  <c r="J133" i="1"/>
  <c r="J132" i="1"/>
  <c r="J131" i="1"/>
  <c r="J130" i="1"/>
  <c r="J120" i="1"/>
  <c r="J155" i="1" s="1"/>
  <c r="I82" i="1"/>
  <c r="I81" i="1"/>
  <c r="I80" i="1"/>
  <c r="I79" i="1"/>
  <c r="I77" i="1"/>
  <c r="I74" i="1"/>
  <c r="I73" i="1"/>
  <c r="I72" i="1"/>
  <c r="G45" i="1"/>
  <c r="G44" i="1"/>
  <c r="G43" i="1"/>
  <c r="G42" i="1"/>
  <c r="G39" i="1"/>
  <c r="G37" i="1"/>
  <c r="G36" i="1"/>
  <c r="G35" i="1"/>
  <c r="G34" i="1"/>
  <c r="G33" i="1"/>
  <c r="G32" i="1"/>
  <c r="G31" i="1"/>
  <c r="G29" i="1"/>
  <c r="G28" i="1"/>
  <c r="G27" i="1"/>
  <c r="G56" i="1" l="1"/>
  <c r="J152" i="1" s="1"/>
  <c r="I105" i="1"/>
  <c r="J154" i="1" s="1"/>
  <c r="J138" i="1"/>
  <c r="B146" i="1"/>
  <c r="J146" i="1" s="1"/>
  <c r="J147" i="1" s="1"/>
  <c r="J156" i="1" s="1"/>
  <c r="J153" i="1"/>
  <c r="J163" i="1" l="1"/>
</calcChain>
</file>

<file path=xl/sharedStrings.xml><?xml version="1.0" encoding="utf-8"?>
<sst xmlns="http://schemas.openxmlformats.org/spreadsheetml/2006/main" count="515" uniqueCount="304">
  <si>
    <t>90 degrees Apartments Embakasi on L.R. No. NAIROBI/BLOCK 97/352</t>
  </si>
  <si>
    <t>PROJECT INFORMATION</t>
  </si>
  <si>
    <t>Total Contract Sum</t>
  </si>
  <si>
    <t>: Ksh. 60,000,000</t>
  </si>
  <si>
    <t>Contract Start Date</t>
  </si>
  <si>
    <t xml:space="preserve">:November, 2017                                            </t>
  </si>
  <si>
    <t>Contract Completion Date</t>
  </si>
  <si>
    <t>:November, 2018</t>
  </si>
  <si>
    <t>Site Handover</t>
  </si>
  <si>
    <t>:December, 2018</t>
  </si>
  <si>
    <t>Contract Period</t>
  </si>
  <si>
    <t>:53 Calendar Weeks</t>
  </si>
  <si>
    <t>bore</t>
  </si>
  <si>
    <t>Lead</t>
  </si>
  <si>
    <t>Action points</t>
  </si>
  <si>
    <t>Mon</t>
  </si>
  <si>
    <t>Tue</t>
  </si>
  <si>
    <t>Wed</t>
  </si>
  <si>
    <t>Thur</t>
  </si>
  <si>
    <t>Fri</t>
  </si>
  <si>
    <t>Sat</t>
  </si>
  <si>
    <t>unit</t>
  </si>
  <si>
    <t>quantity</t>
  </si>
  <si>
    <t>rate</t>
  </si>
  <si>
    <t>cost</t>
  </si>
  <si>
    <t>cement</t>
  </si>
  <si>
    <t>pcs</t>
  </si>
  <si>
    <t>ballast</t>
  </si>
  <si>
    <t>tonnes</t>
  </si>
  <si>
    <t>sand</t>
  </si>
  <si>
    <t>Reinforcement</t>
  </si>
  <si>
    <t>D8</t>
  </si>
  <si>
    <t>D10</t>
  </si>
  <si>
    <t>D12</t>
  </si>
  <si>
    <t>D16</t>
  </si>
  <si>
    <t>D20</t>
  </si>
  <si>
    <t>D25</t>
  </si>
  <si>
    <t>binding wire</t>
  </si>
  <si>
    <t>item</t>
  </si>
  <si>
    <t>timber</t>
  </si>
  <si>
    <t>Nails</t>
  </si>
  <si>
    <t>Roofing</t>
  </si>
  <si>
    <t>kg</t>
  </si>
  <si>
    <t>2"</t>
  </si>
  <si>
    <t>3"</t>
  </si>
  <si>
    <t>4"</t>
  </si>
  <si>
    <t xml:space="preserve"> </t>
  </si>
  <si>
    <t>ITEM</t>
  </si>
  <si>
    <t>Description</t>
  </si>
  <si>
    <t xml:space="preserve">Unit </t>
  </si>
  <si>
    <t>Quantity</t>
  </si>
  <si>
    <t xml:space="preserve"> Rate</t>
  </si>
  <si>
    <t>Cost</t>
  </si>
  <si>
    <t>bags</t>
  </si>
  <si>
    <t>size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</si>
  <si>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</si>
  <si>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</si>
  <si>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</si>
  <si>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</si>
  <si>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</si>
  <si>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</si>
  <si>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</si>
  <si>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</si>
  <si>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</si>
  <si>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Masons</t>
  </si>
  <si>
    <t>Carpenters</t>
  </si>
  <si>
    <t>Steel fixers</t>
  </si>
  <si>
    <t>Casual</t>
  </si>
  <si>
    <t>Security</t>
  </si>
  <si>
    <t>TOTALS</t>
  </si>
  <si>
    <t>Plaster</t>
  </si>
  <si>
    <t>Walling</t>
  </si>
  <si>
    <t>class A</t>
  </si>
  <si>
    <t>class B</t>
  </si>
  <si>
    <t xml:space="preserve">class B </t>
  </si>
  <si>
    <t>Talam</t>
  </si>
  <si>
    <t>Boni</t>
  </si>
  <si>
    <t>ziporah</t>
  </si>
  <si>
    <t>Sun</t>
  </si>
  <si>
    <t>Thu</t>
  </si>
  <si>
    <t>AMOUNT (KSH)</t>
  </si>
  <si>
    <t>add</t>
  </si>
  <si>
    <t>Total</t>
  </si>
  <si>
    <t>Amount</t>
  </si>
  <si>
    <t>hoop iron</t>
  </si>
  <si>
    <t>Electrical</t>
  </si>
  <si>
    <t>conduits 25mm</t>
  </si>
  <si>
    <t>circular box 4-way</t>
  </si>
  <si>
    <t>TOTAL</t>
  </si>
  <si>
    <t>NO.</t>
  </si>
  <si>
    <t>Rate</t>
  </si>
  <si>
    <t>50mm dia conduits</t>
  </si>
  <si>
    <t xml:space="preserve">32mm coupler </t>
  </si>
  <si>
    <t>32mm conduit</t>
  </si>
  <si>
    <t>couplers 25mm</t>
  </si>
  <si>
    <t xml:space="preserve">20mm coupler </t>
  </si>
  <si>
    <t>20mm conduit</t>
  </si>
  <si>
    <t>switch boxes single</t>
  </si>
  <si>
    <t>switch boxes Twin</t>
  </si>
  <si>
    <t>50mm couplers</t>
  </si>
  <si>
    <t>32mm bend</t>
  </si>
  <si>
    <t>25mm bend</t>
  </si>
  <si>
    <t>Plumbing</t>
  </si>
  <si>
    <t>25mm ppr pipes</t>
  </si>
  <si>
    <t>25mmx1/2" ppr elbow</t>
  </si>
  <si>
    <t>1/2" stopcork (cobra)</t>
  </si>
  <si>
    <t>3/2 gatevalve (pegler)</t>
  </si>
  <si>
    <t>25mmx1/2" ppr male sockets</t>
  </si>
  <si>
    <t>25mmx3/4" ppr male sockets</t>
  </si>
  <si>
    <t>25mmx1/2 ppr female tee</t>
  </si>
  <si>
    <t>25mmx1/2" ppr sockets</t>
  </si>
  <si>
    <t>25MM ppr elbows</t>
  </si>
  <si>
    <t>1/2" gi hex nipples</t>
  </si>
  <si>
    <t>thread tapes</t>
  </si>
  <si>
    <t>1/2" gi cup plugs</t>
  </si>
  <si>
    <t>25mm ppr tee</t>
  </si>
  <si>
    <t>11/2" pvc bend</t>
  </si>
  <si>
    <t>3" pvc tee</t>
  </si>
  <si>
    <t>3"x2" pvc r bush</t>
  </si>
  <si>
    <t>2x1 1/2" pcv r bush</t>
  </si>
  <si>
    <t>500ml tangit glue</t>
  </si>
  <si>
    <t>3" pvc pipe</t>
  </si>
  <si>
    <t xml:space="preserve">4"pvc pipe </t>
  </si>
  <si>
    <t>1 1/2" pvc pipe.</t>
  </si>
  <si>
    <t>4" pvc tee</t>
  </si>
  <si>
    <t>4x2" pvc boss connector.</t>
  </si>
  <si>
    <t>storage tank</t>
  </si>
  <si>
    <t>Elbow 50mm</t>
  </si>
  <si>
    <t>consumer unit 4 way</t>
  </si>
  <si>
    <t>Metr box</t>
  </si>
  <si>
    <t>MCCB</t>
  </si>
  <si>
    <t>Earth rod</t>
  </si>
  <si>
    <t>Rails</t>
  </si>
  <si>
    <t>Double pole</t>
  </si>
  <si>
    <t>No  GF</t>
  </si>
  <si>
    <t>No  FF</t>
  </si>
  <si>
    <t>2" pvc pipe</t>
  </si>
  <si>
    <t>2" pvc bend</t>
  </si>
  <si>
    <t>4" pvc bend</t>
  </si>
  <si>
    <t>3" pvc bend</t>
  </si>
  <si>
    <t>2" pvc tee</t>
  </si>
  <si>
    <t>6" pvc pipe</t>
  </si>
  <si>
    <t>4 way floor trap</t>
  </si>
  <si>
    <t>Glue metro cement glue (tins)</t>
  </si>
  <si>
    <t>Marine board</t>
  </si>
  <si>
    <t xml:space="preserve">4x2 cypress </t>
  </si>
  <si>
    <t>sand+Rock sand</t>
  </si>
  <si>
    <t>petrol</t>
  </si>
  <si>
    <t>Litres</t>
  </si>
  <si>
    <t>Main contractor payment</t>
  </si>
  <si>
    <t>Plumbing payment</t>
  </si>
  <si>
    <t>quarry stones 9x9</t>
  </si>
  <si>
    <t>Ft</t>
  </si>
  <si>
    <t>quarry stones 4x9</t>
  </si>
  <si>
    <t>poles</t>
  </si>
  <si>
    <t>on site</t>
  </si>
  <si>
    <t>23.03.2018</t>
  </si>
  <si>
    <t>23.02.2018</t>
  </si>
  <si>
    <t>blades</t>
  </si>
  <si>
    <t>Mechanical</t>
  </si>
  <si>
    <t>3kg</t>
  </si>
  <si>
    <t>4kg</t>
  </si>
  <si>
    <t>Marine boards</t>
  </si>
  <si>
    <t>mould oil</t>
  </si>
  <si>
    <t>cutting blades</t>
  </si>
  <si>
    <t>Electrical payment</t>
  </si>
  <si>
    <t>days</t>
  </si>
  <si>
    <t>amount</t>
  </si>
  <si>
    <t>total</t>
  </si>
  <si>
    <r>
      <rPr>
        <b/>
        <sz val="12"/>
        <color theme="1"/>
        <rFont val="Calibri"/>
        <family val="2"/>
        <scheme val="minor"/>
      </rPr>
      <t xml:space="preserve">Zipporah </t>
    </r>
    <r>
      <rPr>
        <sz val="12"/>
        <color theme="1"/>
        <rFont val="Calibri"/>
        <family val="2"/>
        <scheme val="minor"/>
      </rPr>
      <t xml:space="preserve">  0716061415</t>
    </r>
  </si>
  <si>
    <r>
      <rPr>
        <b/>
        <sz val="12"/>
        <color theme="1"/>
        <rFont val="Calibri"/>
        <family val="2"/>
        <scheme val="minor"/>
      </rPr>
      <t xml:space="preserve">Boni </t>
    </r>
    <r>
      <rPr>
        <sz val="12"/>
        <color theme="1"/>
        <rFont val="Calibri"/>
        <family val="2"/>
        <scheme val="minor"/>
      </rPr>
      <t xml:space="preserve">           0723552070</t>
    </r>
  </si>
  <si>
    <r>
      <rPr>
        <b/>
        <sz val="12"/>
        <color theme="1"/>
        <rFont val="Calibri"/>
        <family val="2"/>
        <scheme val="minor"/>
      </rPr>
      <t>Talam</t>
    </r>
    <r>
      <rPr>
        <sz val="12"/>
        <color theme="1"/>
        <rFont val="Calibri"/>
        <family val="2"/>
        <scheme val="minor"/>
      </rPr>
      <t xml:space="preserve">        0716264190</t>
    </r>
  </si>
  <si>
    <r>
      <rPr>
        <b/>
        <sz val="12"/>
        <color theme="1"/>
        <rFont val="Calibri"/>
        <family val="2"/>
        <scheme val="minor"/>
      </rPr>
      <t xml:space="preserve">Ole </t>
    </r>
    <r>
      <rPr>
        <sz val="12"/>
        <color theme="1"/>
        <rFont val="Calibri"/>
        <family val="2"/>
        <scheme val="minor"/>
      </rPr>
      <t xml:space="preserve">            0791827941</t>
    </r>
  </si>
  <si>
    <t>Other         to zipporah</t>
  </si>
  <si>
    <t xml:space="preserve">TOTAL </t>
  </si>
  <si>
    <t>by</t>
  </si>
  <si>
    <t>item (approx.)</t>
  </si>
  <si>
    <t>Antitermite.</t>
  </si>
  <si>
    <t>Lime</t>
  </si>
  <si>
    <t>Dpc (heavy gauge)</t>
  </si>
  <si>
    <t>ft</t>
  </si>
  <si>
    <t>Masonry stones 100mm</t>
  </si>
  <si>
    <t>Masonry stones 200mm</t>
  </si>
  <si>
    <t>pcs 75M</t>
  </si>
  <si>
    <t>HARDCORE</t>
  </si>
  <si>
    <t>cm</t>
  </si>
  <si>
    <t>Item</t>
  </si>
  <si>
    <t>PLUMBING</t>
  </si>
  <si>
    <t>Typical floor pointing</t>
  </si>
  <si>
    <t>Ground floor (no.) pointing</t>
  </si>
  <si>
    <t>Ground floor piping</t>
  </si>
  <si>
    <t>Typical floor piping</t>
  </si>
  <si>
    <t>4" Gulley trap</t>
  </si>
  <si>
    <t xml:space="preserve">4" pvc pipe </t>
  </si>
  <si>
    <t>3/2" gatevalve (pegler)</t>
  </si>
  <si>
    <t>2x11/2" pcv r bush</t>
  </si>
  <si>
    <t>1 1/2" pvc bend</t>
  </si>
  <si>
    <t>25mmx1/2" ppr female elbow</t>
  </si>
  <si>
    <t>boss white</t>
  </si>
  <si>
    <t>25mmx3/4" ppr female sockets</t>
  </si>
  <si>
    <r>
      <t xml:space="preserve">Thread tapes </t>
    </r>
    <r>
      <rPr>
        <b/>
        <sz val="11"/>
        <color theme="1"/>
        <rFont val="Calibri"/>
        <family val="2"/>
        <scheme val="minor"/>
      </rPr>
      <t>pkts</t>
    </r>
  </si>
  <si>
    <t>Brc A142</t>
  </si>
  <si>
    <r>
      <t xml:space="preserve">Electrical materials </t>
    </r>
    <r>
      <rPr>
        <b/>
        <sz val="11"/>
        <color theme="1"/>
        <rFont val="Calibri"/>
        <family val="2"/>
        <scheme val="minor"/>
      </rPr>
      <t xml:space="preserve">POINTING </t>
    </r>
    <r>
      <rPr>
        <sz val="11"/>
        <color theme="1"/>
        <rFont val="Calibri"/>
        <family val="2"/>
        <scheme val="minor"/>
      </rPr>
      <t>GF</t>
    </r>
  </si>
  <si>
    <r>
      <t xml:space="preserve">Plumbing materials </t>
    </r>
    <r>
      <rPr>
        <b/>
        <sz val="11"/>
        <color theme="1"/>
        <rFont val="Calibri"/>
        <family val="2"/>
        <scheme val="minor"/>
      </rPr>
      <t xml:space="preserve">POINTING </t>
    </r>
    <r>
      <rPr>
        <sz val="11"/>
        <color theme="1"/>
        <rFont val="Calibri"/>
        <family val="2"/>
        <scheme val="minor"/>
      </rPr>
      <t>GF</t>
    </r>
  </si>
  <si>
    <r>
      <t xml:space="preserve">Electrical materials </t>
    </r>
    <r>
      <rPr>
        <b/>
        <sz val="11"/>
        <color theme="1"/>
        <rFont val="Calibri"/>
        <family val="2"/>
        <scheme val="minor"/>
      </rPr>
      <t xml:space="preserve">PIPING </t>
    </r>
    <r>
      <rPr>
        <sz val="11"/>
        <color theme="1"/>
        <rFont val="Calibri"/>
        <family val="2"/>
        <scheme val="minor"/>
      </rPr>
      <t>GF</t>
    </r>
  </si>
  <si>
    <r>
      <t xml:space="preserve">Plumbing materials </t>
    </r>
    <r>
      <rPr>
        <b/>
        <sz val="11"/>
        <color theme="1"/>
        <rFont val="Calibri"/>
        <family val="2"/>
        <scheme val="minor"/>
      </rPr>
      <t xml:space="preserve">PIPING </t>
    </r>
    <r>
      <rPr>
        <sz val="11"/>
        <color theme="1"/>
        <rFont val="Calibri"/>
        <family val="2"/>
        <scheme val="minor"/>
      </rPr>
      <t>GF</t>
    </r>
  </si>
  <si>
    <t>updated</t>
  </si>
  <si>
    <t>Ground floor pointing</t>
  </si>
  <si>
    <t>Typical floor unit piping</t>
  </si>
  <si>
    <t>25mmconduits</t>
  </si>
  <si>
    <t xml:space="preserve">25mm couplers </t>
  </si>
  <si>
    <t>DB fuse board 100A 415v original</t>
  </si>
  <si>
    <t>consumer unit 6 way 100A 240V</t>
  </si>
  <si>
    <r>
      <rPr>
        <b/>
        <sz val="10"/>
        <color rgb="FFC00000"/>
        <rFont val="Century Gothic"/>
        <family val="2"/>
      </rPr>
      <t>main BLOCK</t>
    </r>
    <r>
      <rPr>
        <b/>
        <sz val="10"/>
        <color theme="1"/>
        <rFont val="Century Gothic"/>
        <family val="2"/>
      </rPr>
      <t xml:space="preserve"> WEEK 23 Summary</t>
    </r>
  </si>
  <si>
    <r>
      <t xml:space="preserve">Reinforcement </t>
    </r>
    <r>
      <rPr>
        <b/>
        <sz val="8"/>
        <color theme="1"/>
        <rFont val="Century Gothic"/>
        <family val="2"/>
      </rPr>
      <t>(4th floor slab +columns)</t>
    </r>
  </si>
  <si>
    <t>Typical floor unit pointing</t>
  </si>
  <si>
    <t>4th floor floor unit pointing</t>
  </si>
  <si>
    <t>quarter 1</t>
  </si>
  <si>
    <t>quarter 2</t>
  </si>
  <si>
    <t>quarter 3</t>
  </si>
  <si>
    <t>quarter 4</t>
  </si>
  <si>
    <t>category 1</t>
  </si>
  <si>
    <t>category 2</t>
  </si>
  <si>
    <t>cartype</t>
  </si>
  <si>
    <t>american</t>
  </si>
  <si>
    <t>japanese</t>
  </si>
  <si>
    <t>ford</t>
  </si>
  <si>
    <t>toyota</t>
  </si>
  <si>
    <t>honda</t>
  </si>
  <si>
    <t>nissan</t>
  </si>
  <si>
    <t>material</t>
  </si>
  <si>
    <t>no</t>
  </si>
  <si>
    <t>Plumbing materials POINTING GF</t>
  </si>
  <si>
    <t>Electrical materials PIPING GF</t>
  </si>
  <si>
    <t>materials</t>
  </si>
  <si>
    <r>
      <rPr>
        <b/>
        <sz val="18"/>
        <color theme="1"/>
        <rFont val="Calibri"/>
        <family val="2"/>
        <scheme val="minor"/>
      </rPr>
      <t>90 degrees</t>
    </r>
    <r>
      <rPr>
        <b/>
        <sz val="14"/>
        <color theme="1"/>
        <rFont val="Calibri"/>
        <family val="2"/>
        <scheme val="minor"/>
      </rPr>
      <t xml:space="preserve"> Reinforcement_tononoka rolling mills limited</t>
    </r>
  </si>
  <si>
    <t>cost per kg</t>
  </si>
  <si>
    <t>12 mtrs bar (KG)</t>
  </si>
  <si>
    <t>av. Cost per kg</t>
  </si>
  <si>
    <t>av.price per kg</t>
  </si>
  <si>
    <t>%</t>
  </si>
  <si>
    <t>nurbai</t>
  </si>
  <si>
    <t>tononoka</t>
  </si>
  <si>
    <t>slab</t>
  </si>
  <si>
    <t>columns</t>
  </si>
  <si>
    <t>binding</t>
  </si>
  <si>
    <t>paid</t>
  </si>
  <si>
    <t>d8</t>
  </si>
  <si>
    <t>d10</t>
  </si>
  <si>
    <t>d12</t>
  </si>
  <si>
    <t>d16</t>
  </si>
  <si>
    <t>d20</t>
  </si>
  <si>
    <t>d25</t>
  </si>
  <si>
    <t>ton</t>
  </si>
  <si>
    <t>kens</t>
  </si>
  <si>
    <t>glory</t>
  </si>
  <si>
    <t>asl</t>
  </si>
  <si>
    <t>doshi</t>
  </si>
  <si>
    <t>corrugated</t>
  </si>
  <si>
    <t xml:space="preserve">Reinforcement </t>
  </si>
  <si>
    <r>
      <t xml:space="preserve">week </t>
    </r>
    <r>
      <rPr>
        <b/>
        <sz val="14"/>
        <color theme="1"/>
        <rFont val="Century Gothic"/>
        <family val="2"/>
      </rPr>
      <t>26</t>
    </r>
  </si>
  <si>
    <t>ELECTRICAL AND MECHANICAL POINTING</t>
  </si>
  <si>
    <r>
      <rPr>
        <b/>
        <sz val="10"/>
        <color theme="1"/>
        <rFont val="Century Gothic"/>
        <family val="2"/>
      </rPr>
      <t>5</t>
    </r>
    <r>
      <rPr>
        <sz val="10"/>
        <color theme="1"/>
        <rFont val="Century Gothic"/>
        <family val="2"/>
      </rPr>
      <t>TH FLOOR SLAB CONCRETING</t>
    </r>
  </si>
  <si>
    <r>
      <t xml:space="preserve">main BLOCK </t>
    </r>
    <r>
      <rPr>
        <b/>
        <sz val="10"/>
        <color theme="1"/>
        <rFont val="Century Gothic"/>
        <family val="2"/>
      </rPr>
      <t xml:space="preserve">WEEK 26 (3RD - 9TH JUNE 2018) WORKS </t>
    </r>
  </si>
  <si>
    <r>
      <t xml:space="preserve">REINFOCEMENT </t>
    </r>
    <r>
      <rPr>
        <b/>
        <sz val="10"/>
        <color theme="1"/>
        <rFont val="Century Gothic"/>
        <family val="2"/>
      </rPr>
      <t>5</t>
    </r>
    <r>
      <rPr>
        <sz val="10"/>
        <color theme="1"/>
        <rFont val="Century Gothic"/>
        <family val="2"/>
      </rPr>
      <t>FLR SLAB</t>
    </r>
  </si>
  <si>
    <r>
      <t xml:space="preserve">main BLOCK </t>
    </r>
    <r>
      <rPr>
        <b/>
        <sz val="10"/>
        <color theme="1"/>
        <rFont val="Century Gothic"/>
        <family val="2"/>
      </rPr>
      <t>WEEK 25 Materials on site_06TH June 2018 NOT UPDATED</t>
    </r>
  </si>
  <si>
    <r>
      <t xml:space="preserve">main BLOCK </t>
    </r>
    <r>
      <rPr>
        <b/>
        <sz val="10"/>
        <color theme="1"/>
        <rFont val="Century Gothic"/>
        <family val="2"/>
      </rPr>
      <t>WEEK 25 Undelivered Materials</t>
    </r>
  </si>
  <si>
    <r>
      <t xml:space="preserve">main BLOCK </t>
    </r>
    <r>
      <rPr>
        <b/>
        <sz val="10"/>
        <rFont val="Century Gothic"/>
        <family val="2"/>
      </rPr>
      <t>WEEK 26 Schedule</t>
    </r>
  </si>
  <si>
    <t>main BLOCK WEEK 26  sub-contracting</t>
  </si>
  <si>
    <r>
      <rPr>
        <b/>
        <sz val="10"/>
        <color rgb="FFC00000"/>
        <rFont val="Century Gothic"/>
        <family val="2"/>
      </rPr>
      <t>main BLOCK</t>
    </r>
    <r>
      <rPr>
        <b/>
        <sz val="10"/>
        <color theme="1"/>
        <rFont val="Century Gothic"/>
        <family val="2"/>
      </rPr>
      <t xml:space="preserve"> WEEK 26 Labour break down</t>
    </r>
  </si>
  <si>
    <r>
      <t xml:space="preserve">Materials on site week </t>
    </r>
    <r>
      <rPr>
        <b/>
        <sz val="10"/>
        <color theme="1"/>
        <rFont val="Century Gothic"/>
        <family val="2"/>
      </rPr>
      <t>25</t>
    </r>
  </si>
  <si>
    <r>
      <t xml:space="preserve">Undelivered Materials week </t>
    </r>
    <r>
      <rPr>
        <b/>
        <sz val="10"/>
        <color theme="1"/>
        <rFont val="Century Gothic"/>
        <family val="2"/>
      </rPr>
      <t>25</t>
    </r>
  </si>
  <si>
    <r>
      <t xml:space="preserve">Materials schedule Week </t>
    </r>
    <r>
      <rPr>
        <b/>
        <sz val="10"/>
        <color theme="1"/>
        <rFont val="Century Gothic"/>
        <family val="2"/>
      </rPr>
      <t>26</t>
    </r>
  </si>
  <si>
    <r>
      <t xml:space="preserve">Sub-contracting week </t>
    </r>
    <r>
      <rPr>
        <b/>
        <sz val="10"/>
        <color theme="1"/>
        <rFont val="Century Gothic"/>
        <family val="2"/>
      </rPr>
      <t>26</t>
    </r>
  </si>
  <si>
    <r>
      <t xml:space="preserve">Labor week </t>
    </r>
    <r>
      <rPr>
        <b/>
        <sz val="10"/>
        <color theme="1"/>
        <rFont val="Century Gothic"/>
        <family val="2"/>
      </rPr>
      <t>26</t>
    </r>
    <r>
      <rPr>
        <sz val="10"/>
        <color theme="1"/>
        <rFont val="Century Gothic"/>
        <family val="2"/>
      </rPr>
      <t xml:space="preserve"> (approx.)</t>
    </r>
  </si>
  <si>
    <r>
      <t>Plumbing materials POINTING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GF</t>
    </r>
  </si>
  <si>
    <r>
      <t>Electrical materials POINTING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GF</t>
    </r>
  </si>
  <si>
    <r>
      <t>Plumbing materials PIPING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GF</t>
    </r>
  </si>
  <si>
    <r>
      <t>Electrical materials PIPING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GF</t>
    </r>
  </si>
  <si>
    <t>Nails  3kg</t>
  </si>
  <si>
    <t xml:space="preserve">          4kg</t>
  </si>
  <si>
    <t>tube 1 1/2" x 1 1/2"</t>
  </si>
  <si>
    <t>pc</t>
  </si>
  <si>
    <t>tube 3/4" x 3/4"</t>
  </si>
  <si>
    <t>z bars 3/4"x 3/4"</t>
  </si>
  <si>
    <t xml:space="preserve">welding rods </t>
  </si>
  <si>
    <t>pkts</t>
  </si>
  <si>
    <t>Grinding disk</t>
  </si>
  <si>
    <t>Cutting disk</t>
  </si>
  <si>
    <t>Body filler</t>
  </si>
  <si>
    <t>10Kg</t>
  </si>
  <si>
    <t>Gray metal</t>
  </si>
  <si>
    <t>4L</t>
  </si>
  <si>
    <t>sand paper</t>
  </si>
  <si>
    <t>5L</t>
  </si>
  <si>
    <t>bushes 3/4</t>
  </si>
  <si>
    <t>Downstoppers</t>
  </si>
  <si>
    <t>Rivets</t>
  </si>
  <si>
    <t>Tarpentine</t>
  </si>
  <si>
    <t>tube 3" x 3"</t>
  </si>
  <si>
    <t xml:space="preserve">Metal sheet 8x4x1.5mm thk </t>
  </si>
  <si>
    <t xml:space="preserve">mild steel </t>
  </si>
  <si>
    <t>flat 1" x 3/26"</t>
  </si>
  <si>
    <t>stay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</si>
</sst>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KES]\ #,##0.00;[Red][$KES]\ #,##0.00"/>
    <numFmt numFmtId="165" formatCode="[$KES]\ #,##0.00"/>
    <numFmt numFmtId="166" formatCode="_(* #,##0_);_(* \(#,##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0"/>
      <color rgb="FFFF0000"/>
      <name val="Century Gothic"/>
      <family val="2"/>
    </font>
    <font>
      <b/>
      <sz val="10"/>
      <name val="Century Gothic"/>
      <family val="2"/>
    </font>
    <font>
      <b/>
      <sz val="12"/>
      <color theme="1"/>
      <name val="Century Gothic"/>
      <family val="2"/>
    </font>
    <font>
      <b/>
      <sz val="10"/>
      <color rgb="FFC00000"/>
      <name val="Century Gothic"/>
      <family val="2"/>
    </font>
    <font>
      <sz val="10"/>
      <color theme="1"/>
      <name val="Calibri"/>
      <family val="2"/>
      <scheme val="minor"/>
    </font>
    <font>
      <b/>
      <sz val="11"/>
      <color theme="1"/>
      <name val="Century Gothic"/>
      <family val="2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8"/>
      <color theme="1"/>
      <name val="Century Gothic"/>
      <family val="2"/>
    </font>
    <font>
      <b/>
      <sz val="11"/>
      <color rgb="FFFF0000"/>
      <name val="Calibri"/>
      <family val="2"/>
      <scheme val="minor"/>
    </font>
    <font>
      <sz val="10"/>
      <color rgb="FFFF0000"/>
      <name val="Century Gothic"/>
      <family val="2"/>
    </font>
    <font>
      <b/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9">
    <xf numFmtId="0" fontId="0" fillId="0" borderId="0" xfId="0"/>
    <xf numFmtId="0" fontId="6" fillId="0" borderId="0" xfId="0" applyFont="1" applyBorder="1" applyAlignment="1">
      <alignment vertical="center"/>
    </xf>
    <xf numFmtId="0" fontId="7" fillId="0" borderId="0" xfId="0" applyFont="1"/>
    <xf numFmtId="0" fontId="7" fillId="0" borderId="1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3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3" fontId="7" fillId="0" borderId="0" xfId="1" applyFont="1" applyAlignment="1">
      <alignment horizontal="center" vertical="center"/>
    </xf>
    <xf numFmtId="0" fontId="7" fillId="0" borderId="0" xfId="0" applyFont="1" applyAlignment="1">
      <alignment vertical="center"/>
    </xf>
    <xf numFmtId="164" fontId="6" fillId="0" borderId="3" xfId="0" applyNumberFormat="1" applyFont="1" applyBorder="1" applyAlignment="1">
      <alignment vertical="center"/>
    </xf>
    <xf numFmtId="164" fontId="7" fillId="0" borderId="0" xfId="0" applyNumberFormat="1" applyFont="1" applyAlignment="1">
      <alignment vertical="center"/>
    </xf>
    <xf numFmtId="0" fontId="8" fillId="0" borderId="0" xfId="0" applyFont="1" applyBorder="1" applyAlignment="1">
      <alignment vertical="center"/>
    </xf>
    <xf numFmtId="165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7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0" xfId="0" applyFont="1" applyBorder="1" applyAlignment="1">
      <alignment horizont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/>
    <xf numFmtId="166" fontId="7" fillId="0" borderId="0" xfId="1" applyNumberFormat="1" applyFont="1" applyBorder="1" applyAlignment="1"/>
    <xf numFmtId="166" fontId="7" fillId="0" borderId="0" xfId="1" applyNumberFormat="1" applyFont="1" applyBorder="1" applyAlignment="1">
      <alignment horizontal="right"/>
    </xf>
    <xf numFmtId="43" fontId="7" fillId="0" borderId="0" xfId="1" applyFont="1" applyBorder="1" applyAlignment="1">
      <alignment horizontal="right"/>
    </xf>
    <xf numFmtId="166" fontId="7" fillId="0" borderId="0" xfId="1" applyNumberFormat="1" applyFont="1" applyAlignment="1">
      <alignment vertical="center"/>
    </xf>
    <xf numFmtId="166" fontId="7" fillId="0" borderId="0" xfId="1" applyNumberFormat="1" applyFont="1" applyAlignment="1">
      <alignment horizontal="right" vertical="center"/>
    </xf>
    <xf numFmtId="0" fontId="6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10" fillId="0" borderId="0" xfId="0" applyFont="1" applyBorder="1" applyAlignment="1">
      <alignment horizontal="center"/>
    </xf>
    <xf numFmtId="0" fontId="7" fillId="0" borderId="0" xfId="0" applyFont="1" applyBorder="1" applyAlignment="1">
      <alignment vertical="center"/>
    </xf>
    <xf numFmtId="0" fontId="6" fillId="0" borderId="0" xfId="0" applyFont="1"/>
    <xf numFmtId="0" fontId="12" fillId="0" borderId="0" xfId="0" applyFont="1" applyBorder="1" applyAlignment="1"/>
    <xf numFmtId="0" fontId="12" fillId="0" borderId="0" xfId="0" applyFont="1"/>
    <xf numFmtId="0" fontId="12" fillId="0" borderId="0" xfId="0" applyFont="1" applyFill="1" applyBorder="1" applyAlignment="1"/>
    <xf numFmtId="166" fontId="12" fillId="0" borderId="0" xfId="1" applyNumberFormat="1" applyFont="1" applyBorder="1" applyAlignment="1"/>
    <xf numFmtId="166" fontId="12" fillId="0" borderId="0" xfId="1" applyNumberFormat="1" applyFont="1" applyFill="1" applyBorder="1" applyAlignment="1"/>
    <xf numFmtId="2" fontId="12" fillId="0" borderId="0" xfId="0" applyNumberFormat="1" applyFont="1" applyBorder="1" applyAlignment="1"/>
    <xf numFmtId="0" fontId="2" fillId="0" borderId="0" xfId="0" applyFont="1"/>
    <xf numFmtId="0" fontId="2" fillId="0" borderId="0" xfId="0" applyFont="1" applyBorder="1" applyAlignment="1"/>
    <xf numFmtId="0" fontId="2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ill="1" applyBorder="1" applyAlignment="1"/>
    <xf numFmtId="0" fontId="0" fillId="0" borderId="0" xfId="0" applyAlignment="1"/>
    <xf numFmtId="0" fontId="3" fillId="0" borderId="0" xfId="0" applyFont="1"/>
    <xf numFmtId="0" fontId="0" fillId="0" borderId="0" xfId="0" applyBorder="1" applyAlignment="1"/>
    <xf numFmtId="164" fontId="6" fillId="0" borderId="0" xfId="0" applyNumberFormat="1" applyFont="1" applyBorder="1" applyAlignment="1">
      <alignment vertical="center"/>
    </xf>
    <xf numFmtId="43" fontId="7" fillId="0" borderId="0" xfId="1" applyFont="1"/>
    <xf numFmtId="0" fontId="7" fillId="0" borderId="3" xfId="0" applyFont="1" applyBorder="1"/>
    <xf numFmtId="164" fontId="13" fillId="0" borderId="3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164" fontId="0" fillId="0" borderId="0" xfId="0" applyNumberFormat="1"/>
    <xf numFmtId="43" fontId="6" fillId="0" borderId="0" xfId="1" applyFont="1" applyBorder="1" applyAlignment="1">
      <alignment horizontal="right"/>
    </xf>
    <xf numFmtId="0" fontId="0" fillId="0" borderId="0" xfId="0" applyAlignment="1">
      <alignment horizontal="right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Fill="1" applyBorder="1" applyAlignment="1"/>
    <xf numFmtId="166" fontId="7" fillId="0" borderId="0" xfId="1" applyNumberFormat="1" applyFont="1" applyFill="1" applyBorder="1" applyAlignment="1"/>
    <xf numFmtId="43" fontId="7" fillId="0" borderId="0" xfId="1" applyFont="1" applyFill="1" applyBorder="1" applyAlignment="1">
      <alignment horizontal="right"/>
    </xf>
    <xf numFmtId="166" fontId="7" fillId="0" borderId="0" xfId="1" applyNumberFormat="1" applyFont="1" applyFill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/>
    <xf numFmtId="0" fontId="0" fillId="0" borderId="3" xfId="0" applyBorder="1"/>
    <xf numFmtId="0" fontId="3" fillId="0" borderId="3" xfId="0" applyFont="1" applyBorder="1" applyAlignment="1">
      <alignment horizontal="center"/>
    </xf>
    <xf numFmtId="43" fontId="0" fillId="0" borderId="3" xfId="1" applyNumberFormat="1" applyFont="1" applyBorder="1"/>
    <xf numFmtId="0" fontId="0" fillId="0" borderId="3" xfId="0" applyBorder="1" applyAlignment="1">
      <alignment horizontal="left"/>
    </xf>
    <xf numFmtId="0" fontId="3" fillId="0" borderId="1" xfId="0" applyFont="1" applyBorder="1" applyAlignment="1"/>
    <xf numFmtId="0" fontId="3" fillId="0" borderId="4" xfId="0" applyFont="1" applyBorder="1" applyAlignment="1">
      <alignment horizontal="center"/>
    </xf>
    <xf numFmtId="0" fontId="3" fillId="0" borderId="4" xfId="0" applyFont="1" applyBorder="1" applyAlignment="1"/>
    <xf numFmtId="43" fontId="3" fillId="0" borderId="3" xfId="0" applyNumberFormat="1" applyFont="1" applyBorder="1"/>
    <xf numFmtId="0" fontId="3" fillId="0" borderId="3" xfId="0" applyFont="1" applyBorder="1" applyAlignment="1"/>
    <xf numFmtId="0" fontId="0" fillId="0" borderId="3" xfId="0" applyBorder="1" applyAlignment="1">
      <alignment horizontal="right"/>
    </xf>
    <xf numFmtId="166" fontId="0" fillId="0" borderId="3" xfId="1" applyNumberFormat="1" applyFont="1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" fillId="0" borderId="3" xfId="0" applyFont="1" applyBorder="1"/>
    <xf numFmtId="43" fontId="16" fillId="0" borderId="3" xfId="1" applyFont="1" applyBorder="1" applyAlignme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0" fontId="17" fillId="0" borderId="0" xfId="0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0" fontId="17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0" fontId="3" fillId="0" borderId="0" xfId="0" applyFont="1" applyFill="1" applyBorder="1" applyAlignment="1">
      <alignment horizontal="right"/>
    </xf>
    <xf numFmtId="166" fontId="12" fillId="0" borderId="0" xfId="1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0" fillId="0" borderId="0" xfId="0" applyFont="1"/>
    <xf numFmtId="0" fontId="15" fillId="0" borderId="1" xfId="0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0" fontId="15" fillId="0" borderId="1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right"/>
    </xf>
    <xf numFmtId="43" fontId="0" fillId="2" borderId="3" xfId="1" applyNumberFormat="1" applyFont="1" applyFill="1" applyBorder="1"/>
    <xf numFmtId="0" fontId="3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166" fontId="0" fillId="0" borderId="3" xfId="1" applyNumberFormat="1" applyFont="1" applyBorder="1"/>
    <xf numFmtId="43" fontId="7" fillId="0" borderId="0" xfId="0" applyNumberFormat="1" applyFont="1"/>
    <xf numFmtId="0" fontId="14" fillId="0" borderId="5" xfId="0" applyFont="1" applyBorder="1" applyAlignment="1"/>
    <xf numFmtId="0" fontId="14" fillId="0" borderId="0" xfId="0" applyFont="1" applyBorder="1" applyAlignment="1"/>
    <xf numFmtId="0" fontId="14" fillId="0" borderId="5" xfId="0" applyFont="1" applyBorder="1" applyAlignment="1">
      <alignment horizontal="center"/>
    </xf>
    <xf numFmtId="43" fontId="3" fillId="0" borderId="3" xfId="1" applyFont="1" applyBorder="1"/>
    <xf numFmtId="0" fontId="14" fillId="0" borderId="3" xfId="0" applyFont="1" applyFill="1" applyBorder="1"/>
    <xf numFmtId="0" fontId="19" fillId="0" borderId="0" xfId="0" applyFont="1"/>
    <xf numFmtId="43" fontId="19" fillId="0" borderId="0" xfId="1" applyFont="1"/>
    <xf numFmtId="0" fontId="0" fillId="0" borderId="3" xfId="0" applyFont="1" applyBorder="1"/>
    <xf numFmtId="43" fontId="3" fillId="0" borderId="0" xfId="0" applyNumberFormat="1" applyFont="1"/>
    <xf numFmtId="0" fontId="7" fillId="0" borderId="0" xfId="0" applyFont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7" fillId="0" borderId="0" xfId="0" applyFont="1" applyAlignment="1">
      <alignment horizontal="right" vertical="center"/>
    </xf>
    <xf numFmtId="166" fontId="2" fillId="0" borderId="3" xfId="1" applyNumberFormat="1" applyFont="1" applyBorder="1"/>
    <xf numFmtId="0" fontId="18" fillId="3" borderId="1" xfId="0" applyFont="1" applyFill="1" applyBorder="1" applyAlignment="1"/>
    <xf numFmtId="43" fontId="18" fillId="3" borderId="1" xfId="1" applyFont="1" applyFill="1" applyBorder="1" applyAlignment="1"/>
    <xf numFmtId="43" fontId="18" fillId="3" borderId="3" xfId="1" applyFont="1" applyFill="1" applyBorder="1" applyAlignment="1"/>
    <xf numFmtId="43" fontId="20" fillId="3" borderId="3" xfId="1" applyFont="1" applyFill="1" applyBorder="1" applyAlignment="1"/>
    <xf numFmtId="0" fontId="2" fillId="3" borderId="3" xfId="0" applyFont="1" applyFill="1" applyBorder="1"/>
    <xf numFmtId="0" fontId="0" fillId="4" borderId="3" xfId="0" applyFill="1" applyBorder="1"/>
    <xf numFmtId="166" fontId="0" fillId="4" borderId="3" xfId="1" applyNumberFormat="1" applyFont="1" applyFill="1" applyBorder="1"/>
    <xf numFmtId="166" fontId="2" fillId="4" borderId="3" xfId="1" applyNumberFormat="1" applyFont="1" applyFill="1" applyBorder="1"/>
    <xf numFmtId="166" fontId="0" fillId="4" borderId="0" xfId="1" applyNumberFormat="1" applyFont="1" applyFill="1" applyBorder="1"/>
    <xf numFmtId="0" fontId="3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 applyAlignment="1">
      <alignment horizontal="center"/>
    </xf>
    <xf numFmtId="0" fontId="14" fillId="0" borderId="9" xfId="0" applyFont="1" applyBorder="1" applyAlignment="1">
      <alignment vertical="center"/>
    </xf>
    <xf numFmtId="0" fontId="3" fillId="0" borderId="3" xfId="0" applyFont="1" applyBorder="1" applyAlignment="1">
      <alignment horizontal="left" wrapText="1"/>
    </xf>
    <xf numFmtId="0" fontId="0" fillId="0" borderId="3" xfId="0" applyBorder="1" applyAlignment="1"/>
    <xf numFmtId="166" fontId="3" fillId="0" borderId="3" xfId="1" applyNumberFormat="1" applyFont="1" applyBorder="1" applyAlignment="1">
      <alignment horizontal="center" wrapText="1"/>
    </xf>
    <xf numFmtId="166" fontId="3" fillId="0" borderId="3" xfId="1" applyNumberFormat="1" applyFont="1" applyBorder="1" applyAlignment="1">
      <alignment horizontal="center"/>
    </xf>
    <xf numFmtId="166" fontId="0" fillId="0" borderId="0" xfId="1" applyNumberFormat="1" applyFont="1"/>
    <xf numFmtId="166" fontId="3" fillId="0" borderId="3" xfId="1" applyNumberFormat="1" applyFont="1" applyBorder="1" applyAlignment="1"/>
    <xf numFmtId="166" fontId="3" fillId="0" borderId="3" xfId="1" applyNumberFormat="1" applyFont="1" applyBorder="1"/>
    <xf numFmtId="166" fontId="3" fillId="0" borderId="0" xfId="1" applyNumberFormat="1" applyFont="1" applyBorder="1" applyAlignment="1">
      <alignment horizontal="center"/>
    </xf>
    <xf numFmtId="0" fontId="3" fillId="0" borderId="3" xfId="0" applyFont="1" applyBorder="1" applyAlignment="1">
      <alignment horizontal="center" vertical="top" wrapText="1"/>
    </xf>
    <xf numFmtId="0" fontId="0" fillId="7" borderId="3" xfId="0" applyFill="1" applyBorder="1" applyAlignment="1"/>
    <xf numFmtId="0" fontId="0" fillId="5" borderId="3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9" borderId="3" xfId="0" applyFill="1" applyBorder="1"/>
    <xf numFmtId="0" fontId="0" fillId="8" borderId="3" xfId="0" applyFill="1" applyBorder="1" applyAlignment="1">
      <alignment horizontal="left"/>
    </xf>
    <xf numFmtId="166" fontId="0" fillId="0" borderId="0" xfId="1" applyNumberFormat="1" applyFont="1" applyBorder="1"/>
    <xf numFmtId="0" fontId="0" fillId="10" borderId="3" xfId="0" applyFill="1" applyBorder="1" applyAlignment="1"/>
    <xf numFmtId="0" fontId="0" fillId="11" borderId="3" xfId="0" applyFill="1" applyBorder="1" applyAlignment="1">
      <alignment horizontal="left"/>
    </xf>
    <xf numFmtId="0" fontId="3" fillId="0" borderId="0" xfId="0" applyFont="1" applyBorder="1" applyAlignment="1">
      <alignment horizontal="center" wrapText="1"/>
    </xf>
    <xf numFmtId="0" fontId="0" fillId="0" borderId="3" xfId="0" applyFont="1" applyBorder="1" applyAlignment="1"/>
    <xf numFmtId="0" fontId="3" fillId="0" borderId="2" xfId="0" applyFont="1" applyBorder="1" applyAlignment="1">
      <alignment horizontal="center" wrapText="1"/>
    </xf>
    <xf numFmtId="166" fontId="3" fillId="0" borderId="0" xfId="1" applyNumberFormat="1" applyFont="1" applyBorder="1" applyAlignment="1">
      <alignment horizontal="center" wrapText="1"/>
    </xf>
    <xf numFmtId="166" fontId="0" fillId="0" borderId="3" xfId="1" applyNumberFormat="1" applyFont="1" applyBorder="1" applyAlignment="1"/>
    <xf numFmtId="166" fontId="3" fillId="0" borderId="1" xfId="1" applyNumberFormat="1" applyFont="1" applyBorder="1" applyAlignment="1"/>
    <xf numFmtId="166" fontId="3" fillId="0" borderId="3" xfId="1" applyNumberFormat="1" applyFont="1" applyBorder="1" applyAlignment="1">
      <alignment horizontal="right"/>
    </xf>
    <xf numFmtId="0" fontId="3" fillId="0" borderId="3" xfId="0" applyFont="1" applyFill="1" applyBorder="1" applyAlignment="1"/>
    <xf numFmtId="0" fontId="14" fillId="0" borderId="8" xfId="0" applyFont="1" applyBorder="1" applyAlignment="1">
      <alignment vertical="center"/>
    </xf>
    <xf numFmtId="0" fontId="7" fillId="0" borderId="0" xfId="0" applyFont="1" applyBorder="1" applyAlignment="1">
      <alignment horizontal="center"/>
    </xf>
    <xf numFmtId="0" fontId="16" fillId="0" borderId="8" xfId="0" applyFont="1" applyBorder="1" applyAlignment="1">
      <alignment vertical="center"/>
    </xf>
    <xf numFmtId="0" fontId="22" fillId="0" borderId="3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2" fillId="0" borderId="3" xfId="0" applyFont="1" applyBorder="1" applyAlignment="1">
      <alignment horizontal="center"/>
    </xf>
    <xf numFmtId="0" fontId="22" fillId="0" borderId="3" xfId="0" applyFont="1" applyBorder="1" applyAlignment="1">
      <alignment horizontal="center" wrapText="1"/>
    </xf>
    <xf numFmtId="166" fontId="2" fillId="0" borderId="3" xfId="0" applyNumberFormat="1" applyFont="1" applyBorder="1" applyAlignment="1">
      <alignment horizontal="center"/>
    </xf>
    <xf numFmtId="166" fontId="2" fillId="0" borderId="3" xfId="1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43" fontId="22" fillId="0" borderId="3" xfId="0" applyNumberFormat="1" applyFont="1" applyBorder="1" applyAlignment="1">
      <alignment horizontal="center"/>
    </xf>
    <xf numFmtId="166" fontId="22" fillId="0" borderId="3" xfId="1" applyNumberFormat="1" applyFont="1" applyBorder="1" applyAlignment="1">
      <alignment horizontal="center" wrapText="1"/>
    </xf>
    <xf numFmtId="0" fontId="22" fillId="0" borderId="3" xfId="0" applyFont="1" applyFill="1" applyBorder="1" applyAlignment="1"/>
    <xf numFmtId="166" fontId="2" fillId="3" borderId="3" xfId="1" applyNumberFormat="1" applyFont="1" applyFill="1" applyBorder="1"/>
    <xf numFmtId="166" fontId="22" fillId="0" borderId="3" xfId="1" applyNumberFormat="1" applyFont="1" applyBorder="1" applyAlignment="1">
      <alignment horizontal="center"/>
    </xf>
    <xf numFmtId="166" fontId="23" fillId="0" borderId="0" xfId="1" applyNumberFormat="1" applyFont="1" applyAlignment="1">
      <alignment vertical="center"/>
    </xf>
    <xf numFmtId="166" fontId="23" fillId="0" borderId="0" xfId="1" applyNumberFormat="1" applyFont="1" applyFill="1" applyBorder="1" applyAlignment="1"/>
    <xf numFmtId="0" fontId="6" fillId="0" borderId="0" xfId="0" applyFont="1" applyBorder="1" applyAlignment="1"/>
    <xf numFmtId="43" fontId="0" fillId="0" borderId="0" xfId="0" applyNumberFormat="1"/>
    <xf numFmtId="0" fontId="0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/>
    <xf numFmtId="166" fontId="0" fillId="0" borderId="0" xfId="0" applyNumberFormat="1"/>
    <xf numFmtId="0" fontId="7" fillId="0" borderId="1" xfId="0" applyFont="1" applyBorder="1"/>
    <xf numFmtId="0" fontId="0" fillId="0" borderId="1" xfId="0" applyBorder="1"/>
    <xf numFmtId="43" fontId="0" fillId="0" borderId="0" xfId="1" applyFont="1"/>
    <xf numFmtId="9" fontId="0" fillId="0" borderId="0" xfId="2" applyFont="1"/>
    <xf numFmtId="9" fontId="0" fillId="0" borderId="0" xfId="0" applyNumberFormat="1"/>
    <xf numFmtId="0" fontId="3" fillId="0" borderId="0" xfId="0" applyFont="1" applyAlignment="1">
      <alignment horizontal="right"/>
    </xf>
    <xf numFmtId="166" fontId="3" fillId="0" borderId="0" xfId="0" applyNumberFormat="1" applyFont="1"/>
    <xf numFmtId="166" fontId="7" fillId="0" borderId="0" xfId="1" applyNumberFormat="1" applyFon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7" fillId="0" borderId="0" xfId="0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7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4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6" fillId="0" borderId="0" xfId="0" applyFont="1" applyBorder="1" applyAlignment="1">
      <alignment horizontal="left"/>
    </xf>
    <xf numFmtId="0" fontId="7" fillId="0" borderId="0" xfId="0" applyFont="1" applyAlignment="1">
      <alignment horizontal="center"/>
    </xf>
    <xf numFmtId="166" fontId="3" fillId="0" borderId="3" xfId="0" applyNumberFormat="1" applyFont="1" applyBorder="1"/>
    <xf numFmtId="0" fontId="3" fillId="0" borderId="0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1">
    <dxf>
      <fill>
        <patternFill patternType="solid">
          <fgColor rgb="FFD6DCE4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53717</xdr:colOff>
      <xdr:row>0</xdr:row>
      <xdr:rowOff>201515</xdr:rowOff>
    </xdr:from>
    <xdr:to>
      <xdr:col>9</xdr:col>
      <xdr:colOff>871396</xdr:colOff>
      <xdr:row>0</xdr:row>
      <xdr:rowOff>740941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4542" y="201515"/>
          <a:ext cx="1953098" cy="539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7"/>
  <sheetViews>
    <sheetView tabSelected="1" view="pageBreakPreview" topLeftCell="A135" zoomScale="98" zoomScaleNormal="85" zoomScaleSheetLayoutView="98" workbookViewId="0">
      <selection activeCell="I147" sqref="I147"/>
    </sheetView>
  </sheetViews>
  <sheetFormatPr defaultRowHeight="15" x14ac:dyDescent="0.25"/>
  <cols>
    <col min="1" max="1" width="16.42578125" bestFit="1" customWidth="1"/>
    <col min="2" max="2" width="8.140625" bestFit="1" customWidth="1"/>
    <col min="3" max="3" width="7.85546875" bestFit="1" customWidth="1"/>
    <col min="4" max="4" width="13.5703125" bestFit="1" customWidth="1"/>
    <col min="6" max="6" width="14.42578125" customWidth="1"/>
    <col min="7" max="7" width="17.85546875" bestFit="1" customWidth="1"/>
    <col min="8" max="8" width="14" bestFit="1" customWidth="1"/>
    <col min="9" max="9" width="17" bestFit="1" customWidth="1"/>
    <col min="10" max="10" width="18.5703125" bestFit="1" customWidth="1"/>
    <col min="11" max="11" width="14.85546875" bestFit="1" customWidth="1"/>
    <col min="12" max="12" width="13.85546875" bestFit="1" customWidth="1"/>
  </cols>
  <sheetData>
    <row r="1" spans="1:10" ht="75.75" customHeight="1" x14ac:dyDescent="0.25">
      <c r="A1" s="224" t="s">
        <v>260</v>
      </c>
      <c r="B1" s="224"/>
      <c r="C1" s="224"/>
      <c r="D1" s="224"/>
      <c r="E1" s="224"/>
      <c r="F1" s="224"/>
      <c r="G1" s="224"/>
      <c r="H1" s="224"/>
      <c r="I1" s="224"/>
      <c r="J1" s="224"/>
    </row>
    <row r="2" spans="1:10" x14ac:dyDescent="0.25">
      <c r="A2" s="208" t="s">
        <v>0</v>
      </c>
      <c r="B2" s="208"/>
      <c r="C2" s="208"/>
      <c r="D2" s="208"/>
      <c r="E2" s="208"/>
      <c r="F2" s="208"/>
      <c r="G2" s="208"/>
      <c r="H2" s="208"/>
      <c r="I2" s="208"/>
      <c r="J2" s="208"/>
    </row>
    <row r="3" spans="1:10" x14ac:dyDescent="0.25">
      <c r="A3" s="226"/>
      <c r="B3" s="226"/>
      <c r="C3" s="226"/>
      <c r="D3" s="226"/>
      <c r="E3" s="226"/>
      <c r="F3" s="226"/>
      <c r="G3" s="226"/>
      <c r="H3" s="226"/>
      <c r="I3" s="226"/>
      <c r="J3" s="226"/>
    </row>
    <row r="4" spans="1:10" x14ac:dyDescent="0.25">
      <c r="A4" s="225" t="s">
        <v>1</v>
      </c>
      <c r="B4" s="225"/>
      <c r="C4" s="225"/>
      <c r="D4" s="225"/>
      <c r="E4" s="225"/>
      <c r="F4" s="225"/>
      <c r="G4" s="225"/>
      <c r="H4" s="225"/>
      <c r="I4" s="225"/>
      <c r="J4" s="225"/>
    </row>
    <row r="5" spans="1:10" x14ac:dyDescent="0.25">
      <c r="A5" s="213" t="s">
        <v>2</v>
      </c>
      <c r="B5" s="213"/>
      <c r="C5" s="213"/>
      <c r="D5" s="202" t="s">
        <v>3</v>
      </c>
      <c r="E5" s="202"/>
      <c r="F5" s="202"/>
      <c r="G5" s="202"/>
      <c r="H5" s="202"/>
      <c r="I5" s="202"/>
      <c r="J5" s="2"/>
    </row>
    <row r="6" spans="1:10" x14ac:dyDescent="0.25">
      <c r="A6" s="213" t="s">
        <v>4</v>
      </c>
      <c r="B6" s="213"/>
      <c r="C6" s="213"/>
      <c r="D6" s="213" t="s">
        <v>5</v>
      </c>
      <c r="E6" s="213"/>
      <c r="F6" s="213"/>
      <c r="G6" s="213"/>
      <c r="H6" s="213"/>
      <c r="I6" s="213"/>
      <c r="J6" s="2"/>
    </row>
    <row r="7" spans="1:10" x14ac:dyDescent="0.25">
      <c r="A7" s="213" t="s">
        <v>6</v>
      </c>
      <c r="B7" s="213"/>
      <c r="C7" s="213"/>
      <c r="D7" s="213" t="s">
        <v>7</v>
      </c>
      <c r="E7" s="213"/>
      <c r="F7" s="213"/>
      <c r="G7" s="213"/>
      <c r="H7" s="213"/>
      <c r="I7" s="213"/>
      <c r="J7" s="2"/>
    </row>
    <row r="8" spans="1:10" x14ac:dyDescent="0.25">
      <c r="A8" s="213" t="s">
        <v>8</v>
      </c>
      <c r="B8" s="213"/>
      <c r="C8" s="213"/>
      <c r="D8" s="213" t="s">
        <v>9</v>
      </c>
      <c r="E8" s="213"/>
      <c r="F8" s="213"/>
      <c r="G8" s="213"/>
      <c r="H8" s="213"/>
      <c r="I8" s="213"/>
      <c r="J8" s="2"/>
    </row>
    <row r="9" spans="1:10" x14ac:dyDescent="0.25">
      <c r="A9" s="213" t="s">
        <v>10</v>
      </c>
      <c r="B9" s="213"/>
      <c r="C9" s="213"/>
      <c r="D9" s="213" t="s">
        <v>11</v>
      </c>
      <c r="E9" s="213"/>
      <c r="F9" s="213"/>
      <c r="G9" s="213"/>
      <c r="H9" s="213"/>
      <c r="I9" s="213"/>
      <c r="J9" s="2"/>
    </row>
    <row r="10" spans="1:10" x14ac:dyDescent="0.25">
      <c r="A10" s="220"/>
      <c r="B10" s="220"/>
      <c r="C10" s="220"/>
      <c r="D10" s="220"/>
      <c r="E10" s="220"/>
      <c r="F10" s="220"/>
      <c r="G10" s="220"/>
      <c r="H10" s="220"/>
      <c r="I10" s="220"/>
      <c r="J10" s="3"/>
    </row>
    <row r="11" spans="1:10" x14ac:dyDescent="0.25">
      <c r="A11" s="223"/>
      <c r="B11" s="223"/>
      <c r="C11" s="223"/>
      <c r="D11" s="223"/>
      <c r="E11" s="223"/>
      <c r="F11" s="223"/>
      <c r="G11" s="223"/>
      <c r="H11" s="223"/>
      <c r="I11" s="223"/>
      <c r="J11" s="223"/>
    </row>
    <row r="12" spans="1:10" x14ac:dyDescent="0.25">
      <c r="A12" s="226" t="s">
        <v>175</v>
      </c>
      <c r="B12" s="226"/>
      <c r="C12" s="226"/>
      <c r="D12" s="226"/>
      <c r="E12" s="205" t="s">
        <v>12</v>
      </c>
      <c r="F12" s="205"/>
      <c r="G12" s="205"/>
      <c r="H12" s="205"/>
      <c r="I12" s="205"/>
      <c r="J12" s="205"/>
    </row>
    <row r="13" spans="1:10" x14ac:dyDescent="0.25">
      <c r="A13" s="221"/>
      <c r="B13" s="221"/>
      <c r="C13" s="221"/>
      <c r="D13" s="221"/>
      <c r="E13" s="221"/>
      <c r="F13" s="221"/>
      <c r="G13" s="221"/>
      <c r="H13" s="221"/>
      <c r="I13" s="221"/>
      <c r="J13" s="221"/>
    </row>
    <row r="14" spans="1:10" x14ac:dyDescent="0.25">
      <c r="A14" s="226" t="s">
        <v>13</v>
      </c>
      <c r="B14" s="226"/>
      <c r="C14" s="226"/>
      <c r="D14" s="226"/>
      <c r="E14" s="226" t="s">
        <v>14</v>
      </c>
      <c r="F14" s="226"/>
      <c r="G14" s="226"/>
      <c r="H14" s="226"/>
      <c r="I14" s="226"/>
      <c r="J14" s="226"/>
    </row>
    <row r="15" spans="1:10" x14ac:dyDescent="0.25">
      <c r="A15" s="222"/>
      <c r="B15" s="222"/>
      <c r="C15" s="222"/>
      <c r="D15" s="222"/>
      <c r="E15" s="222"/>
      <c r="F15" s="222"/>
      <c r="G15" s="222"/>
      <c r="H15" s="222"/>
      <c r="I15" s="222"/>
      <c r="J15" s="222"/>
    </row>
    <row r="16" spans="1:10" x14ac:dyDescent="0.25">
      <c r="A16" s="211" t="s">
        <v>263</v>
      </c>
      <c r="B16" s="204"/>
      <c r="C16" s="204"/>
      <c r="D16" s="204"/>
      <c r="E16" s="204"/>
      <c r="F16" s="204"/>
      <c r="G16" s="204"/>
      <c r="H16" s="204"/>
      <c r="I16" s="204"/>
      <c r="J16" s="6"/>
    </row>
    <row r="17" spans="1:10" x14ac:dyDescent="0.25">
      <c r="A17" s="221"/>
      <c r="B17" s="221"/>
      <c r="C17" s="221"/>
      <c r="D17" s="221"/>
      <c r="E17" s="221"/>
      <c r="F17" s="221"/>
      <c r="G17" s="221"/>
      <c r="H17" s="221"/>
      <c r="I17" s="221"/>
      <c r="J17" s="2"/>
    </row>
    <row r="18" spans="1:10" x14ac:dyDescent="0.25">
      <c r="A18" s="58" t="s">
        <v>15</v>
      </c>
      <c r="B18" s="213" t="s">
        <v>264</v>
      </c>
      <c r="C18" s="213"/>
      <c r="D18" s="213"/>
      <c r="E18" s="213"/>
      <c r="F18" s="213"/>
      <c r="G18" s="213"/>
      <c r="H18" s="213"/>
      <c r="I18" s="213"/>
      <c r="J18" s="2"/>
    </row>
    <row r="19" spans="1:10" x14ac:dyDescent="0.25">
      <c r="A19" s="58" t="s">
        <v>16</v>
      </c>
      <c r="B19" s="213" t="s">
        <v>264</v>
      </c>
      <c r="C19" s="213"/>
      <c r="D19" s="213"/>
      <c r="E19" s="213"/>
      <c r="F19" s="213"/>
      <c r="G19" s="213"/>
      <c r="H19" s="213"/>
      <c r="I19" s="213"/>
      <c r="J19" s="2"/>
    </row>
    <row r="20" spans="1:10" x14ac:dyDescent="0.25">
      <c r="A20" s="58" t="s">
        <v>17</v>
      </c>
      <c r="B20" s="213" t="s">
        <v>261</v>
      </c>
      <c r="C20" s="213"/>
      <c r="D20" s="213"/>
      <c r="E20" s="213"/>
      <c r="F20" s="213"/>
      <c r="G20" s="213"/>
      <c r="H20" s="213"/>
      <c r="I20" s="213"/>
      <c r="J20" s="2"/>
    </row>
    <row r="21" spans="1:10" x14ac:dyDescent="0.25">
      <c r="A21" s="58" t="s">
        <v>18</v>
      </c>
      <c r="B21" s="213" t="s">
        <v>261</v>
      </c>
      <c r="C21" s="213"/>
      <c r="D21" s="213"/>
      <c r="E21" s="213"/>
      <c r="F21" s="213"/>
      <c r="G21" s="213"/>
      <c r="H21" s="213"/>
      <c r="I21" s="213"/>
      <c r="J21" s="2"/>
    </row>
    <row r="22" spans="1:10" x14ac:dyDescent="0.25">
      <c r="A22" s="58" t="s">
        <v>19</v>
      </c>
      <c r="B22" s="213" t="s">
        <v>261</v>
      </c>
      <c r="C22" s="213"/>
      <c r="D22" s="213"/>
      <c r="E22" s="213"/>
      <c r="F22" s="213"/>
      <c r="G22" s="213"/>
      <c r="H22" s="213"/>
      <c r="I22" s="213"/>
      <c r="J22" s="2"/>
    </row>
    <row r="23" spans="1:10" x14ac:dyDescent="0.25">
      <c r="A23" s="58" t="s">
        <v>20</v>
      </c>
      <c r="B23" s="213" t="s">
        <v>262</v>
      </c>
      <c r="C23" s="213"/>
      <c r="D23" s="213"/>
      <c r="E23" s="213"/>
      <c r="F23" s="213"/>
      <c r="G23" s="213"/>
      <c r="H23" s="213"/>
      <c r="I23" s="213"/>
      <c r="J23" s="2"/>
    </row>
    <row r="24" spans="1:10" x14ac:dyDescent="0.25">
      <c r="A24" s="7"/>
      <c r="B24" s="227"/>
      <c r="C24" s="227"/>
      <c r="D24" s="227"/>
      <c r="E24" s="227"/>
      <c r="F24" s="227"/>
      <c r="G24" s="227"/>
      <c r="H24" s="227"/>
      <c r="I24" s="227"/>
      <c r="J24" s="2"/>
    </row>
    <row r="25" spans="1:10" x14ac:dyDescent="0.25">
      <c r="A25" s="211" t="s">
        <v>265</v>
      </c>
      <c r="B25" s="204"/>
      <c r="C25" s="204"/>
      <c r="D25" s="204"/>
      <c r="E25" s="204"/>
      <c r="F25" s="204"/>
      <c r="G25" s="204"/>
      <c r="H25" s="204"/>
      <c r="I25" s="204"/>
      <c r="J25" s="6"/>
    </row>
    <row r="26" spans="1:10" x14ac:dyDescent="0.25">
      <c r="A26" s="2"/>
      <c r="B26" s="2"/>
      <c r="C26" s="2"/>
      <c r="D26" s="9" t="s">
        <v>21</v>
      </c>
      <c r="E26" s="9" t="s">
        <v>22</v>
      </c>
      <c r="F26" s="9" t="s">
        <v>23</v>
      </c>
      <c r="G26" s="9" t="s">
        <v>24</v>
      </c>
      <c r="H26" s="8"/>
      <c r="I26" s="8"/>
      <c r="J26" s="2"/>
    </row>
    <row r="27" spans="1:10" x14ac:dyDescent="0.25">
      <c r="A27" s="7" t="s">
        <v>25</v>
      </c>
      <c r="B27" s="8"/>
      <c r="C27" s="2"/>
      <c r="D27" s="5" t="s">
        <v>26</v>
      </c>
      <c r="E27" s="8">
        <v>0</v>
      </c>
      <c r="F27" s="199">
        <v>580</v>
      </c>
      <c r="G27" s="10">
        <f>E27*F27</f>
        <v>0</v>
      </c>
      <c r="H27" s="8"/>
      <c r="I27" s="8"/>
      <c r="J27" s="2"/>
    </row>
    <row r="28" spans="1:10" x14ac:dyDescent="0.25">
      <c r="A28" s="7" t="s">
        <v>27</v>
      </c>
      <c r="B28" s="8"/>
      <c r="C28" s="2"/>
      <c r="D28" s="7" t="s">
        <v>28</v>
      </c>
      <c r="E28" s="119">
        <v>0</v>
      </c>
      <c r="F28" s="199">
        <v>1800</v>
      </c>
      <c r="G28" s="10">
        <f t="shared" ref="G28:G49" si="0">E28*F28</f>
        <v>0</v>
      </c>
      <c r="H28" s="8"/>
      <c r="I28" s="8"/>
      <c r="J28" s="2"/>
    </row>
    <row r="29" spans="1:10" x14ac:dyDescent="0.25">
      <c r="A29" s="7" t="s">
        <v>146</v>
      </c>
      <c r="B29" s="8"/>
      <c r="C29" s="2"/>
      <c r="D29" s="7" t="s">
        <v>28</v>
      </c>
      <c r="E29" s="119">
        <v>0</v>
      </c>
      <c r="F29" s="199">
        <v>2000</v>
      </c>
      <c r="G29" s="10">
        <f t="shared" si="0"/>
        <v>0</v>
      </c>
      <c r="H29" s="8"/>
      <c r="I29" s="8"/>
      <c r="J29" s="2"/>
    </row>
    <row r="30" spans="1:10" x14ac:dyDescent="0.25">
      <c r="A30" s="56" t="s">
        <v>30</v>
      </c>
      <c r="B30" s="8"/>
      <c r="C30" s="2"/>
      <c r="D30" s="7"/>
      <c r="E30" s="119">
        <v>0</v>
      </c>
      <c r="F30" s="8"/>
      <c r="G30" s="10"/>
      <c r="H30" s="8"/>
      <c r="I30" s="8"/>
      <c r="J30" s="2"/>
    </row>
    <row r="31" spans="1:10" x14ac:dyDescent="0.25">
      <c r="A31" s="7"/>
      <c r="B31" s="8" t="s">
        <v>31</v>
      </c>
      <c r="C31" s="2"/>
      <c r="D31" s="7" t="s">
        <v>26</v>
      </c>
      <c r="E31" s="119">
        <v>0</v>
      </c>
      <c r="F31" s="26">
        <v>390</v>
      </c>
      <c r="G31" s="10">
        <f t="shared" si="0"/>
        <v>0</v>
      </c>
      <c r="H31" s="8"/>
      <c r="I31" s="8"/>
      <c r="J31" s="2"/>
    </row>
    <row r="32" spans="1:10" x14ac:dyDescent="0.25">
      <c r="A32" s="7"/>
      <c r="B32" s="8" t="s">
        <v>32</v>
      </c>
      <c r="C32" s="2"/>
      <c r="D32" s="7" t="s">
        <v>26</v>
      </c>
      <c r="E32" s="119">
        <v>0</v>
      </c>
      <c r="F32" s="26">
        <v>600</v>
      </c>
      <c r="G32" s="10">
        <f t="shared" si="0"/>
        <v>0</v>
      </c>
      <c r="H32" s="8"/>
      <c r="I32" s="8"/>
      <c r="J32" s="2"/>
    </row>
    <row r="33" spans="1:10" x14ac:dyDescent="0.25">
      <c r="A33" s="7"/>
      <c r="B33" s="8" t="s">
        <v>33</v>
      </c>
      <c r="C33" s="2"/>
      <c r="D33" s="7" t="s">
        <v>26</v>
      </c>
      <c r="E33" s="119">
        <v>0</v>
      </c>
      <c r="F33" s="26">
        <v>830</v>
      </c>
      <c r="G33" s="10">
        <f t="shared" si="0"/>
        <v>0</v>
      </c>
      <c r="H33" s="8"/>
      <c r="I33" s="8"/>
      <c r="J33" s="2"/>
    </row>
    <row r="34" spans="1:10" x14ac:dyDescent="0.25">
      <c r="A34" s="7"/>
      <c r="B34" s="8" t="s">
        <v>34</v>
      </c>
      <c r="C34" s="2"/>
      <c r="D34" s="7" t="s">
        <v>26</v>
      </c>
      <c r="E34" s="119">
        <v>0</v>
      </c>
      <c r="F34" s="26">
        <v>1510</v>
      </c>
      <c r="G34" s="10">
        <f t="shared" si="0"/>
        <v>0</v>
      </c>
      <c r="H34" s="8"/>
      <c r="I34" s="8"/>
      <c r="J34" s="2"/>
    </row>
    <row r="35" spans="1:10" x14ac:dyDescent="0.25">
      <c r="A35" s="7"/>
      <c r="B35" s="8" t="s">
        <v>35</v>
      </c>
      <c r="C35" s="2"/>
      <c r="D35" s="7" t="s">
        <v>26</v>
      </c>
      <c r="E35" s="119">
        <v>0</v>
      </c>
      <c r="F35" s="26">
        <v>2500</v>
      </c>
      <c r="G35" s="10">
        <f t="shared" si="0"/>
        <v>0</v>
      </c>
      <c r="H35" s="84"/>
      <c r="I35" s="8"/>
      <c r="J35" s="2"/>
    </row>
    <row r="36" spans="1:10" x14ac:dyDescent="0.25">
      <c r="A36" s="7"/>
      <c r="B36" s="8" t="s">
        <v>36</v>
      </c>
      <c r="C36" s="2"/>
      <c r="D36" s="7" t="s">
        <v>26</v>
      </c>
      <c r="E36" s="119">
        <v>0</v>
      </c>
      <c r="F36" s="26">
        <v>3700</v>
      </c>
      <c r="G36" s="10">
        <f t="shared" si="0"/>
        <v>0</v>
      </c>
      <c r="H36" s="87"/>
      <c r="I36" s="8"/>
      <c r="J36" s="2"/>
    </row>
    <row r="37" spans="1:10" x14ac:dyDescent="0.25">
      <c r="A37" s="213" t="s">
        <v>37</v>
      </c>
      <c r="B37" s="213"/>
      <c r="C37" s="213"/>
      <c r="D37" s="7" t="s">
        <v>26</v>
      </c>
      <c r="E37" s="119">
        <v>0</v>
      </c>
      <c r="F37" s="26">
        <v>2000</v>
      </c>
      <c r="G37" s="10">
        <f t="shared" si="0"/>
        <v>0</v>
      </c>
      <c r="H37" s="8"/>
      <c r="I37" s="8"/>
      <c r="J37" s="2"/>
    </row>
    <row r="38" spans="1:10" x14ac:dyDescent="0.25">
      <c r="A38" s="213" t="s">
        <v>84</v>
      </c>
      <c r="B38" s="213"/>
      <c r="C38" s="213"/>
      <c r="D38" s="55" t="s">
        <v>26</v>
      </c>
      <c r="E38" s="119">
        <v>0</v>
      </c>
      <c r="F38" s="26">
        <v>3000</v>
      </c>
      <c r="G38" s="10">
        <f t="shared" si="0"/>
        <v>0</v>
      </c>
      <c r="H38" s="57"/>
      <c r="I38" s="57"/>
      <c r="J38" s="2"/>
    </row>
    <row r="39" spans="1:10" x14ac:dyDescent="0.25">
      <c r="A39" s="213" t="s">
        <v>151</v>
      </c>
      <c r="B39" s="213"/>
      <c r="C39" s="213"/>
      <c r="D39" s="7" t="s">
        <v>152</v>
      </c>
      <c r="E39" s="119">
        <v>0</v>
      </c>
      <c r="F39" s="26">
        <v>47</v>
      </c>
      <c r="G39" s="10">
        <f t="shared" si="0"/>
        <v>0</v>
      </c>
      <c r="H39" s="8"/>
      <c r="I39" s="8"/>
      <c r="J39" s="2"/>
    </row>
    <row r="40" spans="1:10" x14ac:dyDescent="0.25">
      <c r="A40" s="213" t="s">
        <v>153</v>
      </c>
      <c r="B40" s="213"/>
      <c r="C40" s="213"/>
      <c r="D40" s="85" t="s">
        <v>152</v>
      </c>
      <c r="E40" s="119">
        <v>0</v>
      </c>
      <c r="F40" s="26">
        <v>47</v>
      </c>
      <c r="G40" s="10">
        <f t="shared" ref="G40" si="1">E40*F40</f>
        <v>0</v>
      </c>
      <c r="H40" s="86"/>
      <c r="I40" s="86"/>
      <c r="J40" s="2"/>
    </row>
    <row r="41" spans="1:10" x14ac:dyDescent="0.25">
      <c r="A41" s="213" t="s">
        <v>39</v>
      </c>
      <c r="B41" s="213"/>
      <c r="C41" s="213"/>
      <c r="D41" s="7" t="s">
        <v>38</v>
      </c>
      <c r="E41" s="119">
        <v>0</v>
      </c>
      <c r="F41" s="26"/>
      <c r="G41" s="10">
        <f>E41*F41</f>
        <v>0</v>
      </c>
      <c r="H41" s="8"/>
      <c r="I41" s="8"/>
      <c r="J41" s="2"/>
    </row>
    <row r="42" spans="1:10" x14ac:dyDescent="0.25">
      <c r="A42" s="55" t="s">
        <v>40</v>
      </c>
      <c r="B42" s="57" t="s">
        <v>41</v>
      </c>
      <c r="C42" s="57"/>
      <c r="D42" s="7" t="s">
        <v>42</v>
      </c>
      <c r="E42" s="119">
        <v>0</v>
      </c>
      <c r="F42" s="26">
        <v>180</v>
      </c>
      <c r="G42" s="10">
        <f t="shared" si="0"/>
        <v>0</v>
      </c>
      <c r="H42" s="8"/>
      <c r="I42" s="8"/>
      <c r="J42" s="2"/>
    </row>
    <row r="43" spans="1:10" x14ac:dyDescent="0.25">
      <c r="A43" s="7"/>
      <c r="B43" s="8" t="s">
        <v>43</v>
      </c>
      <c r="C43" s="8"/>
      <c r="D43" s="7" t="s">
        <v>42</v>
      </c>
      <c r="E43" s="119">
        <v>0</v>
      </c>
      <c r="F43" s="26">
        <v>180</v>
      </c>
      <c r="G43" s="10">
        <f t="shared" si="0"/>
        <v>0</v>
      </c>
      <c r="H43" s="8"/>
      <c r="I43" s="8"/>
      <c r="J43" s="2"/>
    </row>
    <row r="44" spans="1:10" x14ac:dyDescent="0.25">
      <c r="A44" s="7"/>
      <c r="B44" s="8" t="s">
        <v>44</v>
      </c>
      <c r="C44" s="8"/>
      <c r="D44" s="7" t="s">
        <v>42</v>
      </c>
      <c r="E44" s="119">
        <v>0</v>
      </c>
      <c r="F44" s="26">
        <v>180</v>
      </c>
      <c r="G44" s="10">
        <f t="shared" si="0"/>
        <v>0</v>
      </c>
      <c r="H44" s="8"/>
      <c r="I44" s="8"/>
      <c r="J44" s="2"/>
    </row>
    <row r="45" spans="1:10" x14ac:dyDescent="0.25">
      <c r="A45" s="7"/>
      <c r="B45" s="8" t="s">
        <v>45</v>
      </c>
      <c r="C45" s="11"/>
      <c r="D45" s="11" t="s">
        <v>42</v>
      </c>
      <c r="E45" s="119">
        <v>0</v>
      </c>
      <c r="F45" s="26">
        <v>180</v>
      </c>
      <c r="G45" s="10">
        <f t="shared" si="0"/>
        <v>0</v>
      </c>
      <c r="H45" s="8"/>
      <c r="I45" s="8"/>
      <c r="J45" s="2"/>
    </row>
    <row r="46" spans="1:10" x14ac:dyDescent="0.25">
      <c r="A46" s="80" t="s">
        <v>144</v>
      </c>
      <c r="B46" s="81"/>
      <c r="C46" s="11"/>
      <c r="D46" s="11"/>
      <c r="E46" s="119">
        <v>0</v>
      </c>
      <c r="F46" s="26">
        <v>2800</v>
      </c>
      <c r="G46" s="10">
        <f t="shared" si="0"/>
        <v>0</v>
      </c>
      <c r="H46" s="81"/>
      <c r="I46" s="81"/>
      <c r="J46" s="2"/>
    </row>
    <row r="47" spans="1:10" x14ac:dyDescent="0.25">
      <c r="A47" s="7" t="s">
        <v>145</v>
      </c>
      <c r="B47" s="8"/>
      <c r="C47" s="11"/>
      <c r="D47" s="11"/>
      <c r="E47" s="119">
        <v>0</v>
      </c>
      <c r="F47" s="26">
        <v>40</v>
      </c>
      <c r="G47" s="10">
        <f t="shared" si="0"/>
        <v>0</v>
      </c>
      <c r="H47" s="8"/>
      <c r="I47" s="8"/>
      <c r="J47" s="2"/>
    </row>
    <row r="48" spans="1:10" x14ac:dyDescent="0.25">
      <c r="A48" s="213" t="s">
        <v>154</v>
      </c>
      <c r="B48" s="213"/>
      <c r="C48" s="213"/>
      <c r="D48" s="11" t="s">
        <v>26</v>
      </c>
      <c r="E48" s="119">
        <v>0</v>
      </c>
      <c r="F48" s="26">
        <v>180</v>
      </c>
      <c r="G48" s="10">
        <f t="shared" si="0"/>
        <v>0</v>
      </c>
      <c r="H48" s="101"/>
      <c r="I48" s="101"/>
      <c r="J48" s="2"/>
    </row>
    <row r="49" spans="1:10" x14ac:dyDescent="0.25">
      <c r="A49" s="213" t="s">
        <v>158</v>
      </c>
      <c r="B49" s="213"/>
      <c r="C49" s="213"/>
      <c r="D49" s="11" t="s">
        <v>26</v>
      </c>
      <c r="E49" s="119">
        <v>0</v>
      </c>
      <c r="F49" s="26">
        <v>100</v>
      </c>
      <c r="G49" s="10">
        <f t="shared" si="0"/>
        <v>0</v>
      </c>
      <c r="H49" s="101"/>
      <c r="I49" s="101"/>
      <c r="J49" s="2"/>
    </row>
    <row r="50" spans="1:10" x14ac:dyDescent="0.25">
      <c r="A50" s="213" t="s">
        <v>159</v>
      </c>
      <c r="B50" s="213"/>
      <c r="C50" s="213"/>
      <c r="D50" s="11" t="s">
        <v>38</v>
      </c>
      <c r="E50" s="119">
        <v>0</v>
      </c>
      <c r="F50" s="26">
        <v>0</v>
      </c>
      <c r="G50" s="10">
        <v>0</v>
      </c>
      <c r="H50" s="101"/>
      <c r="I50" s="101"/>
      <c r="J50" s="2"/>
    </row>
    <row r="51" spans="1:10" x14ac:dyDescent="0.25">
      <c r="A51" s="213" t="s">
        <v>85</v>
      </c>
      <c r="B51" s="213"/>
      <c r="C51" s="213"/>
      <c r="D51" s="11" t="s">
        <v>38</v>
      </c>
      <c r="E51" s="119">
        <v>0</v>
      </c>
      <c r="F51" s="101"/>
      <c r="G51" s="10">
        <v>0</v>
      </c>
      <c r="H51" s="101"/>
      <c r="I51" s="101"/>
      <c r="J51" s="2"/>
    </row>
    <row r="52" spans="1:10" x14ac:dyDescent="0.25">
      <c r="A52" s="213"/>
      <c r="B52" s="213"/>
      <c r="C52" s="213"/>
      <c r="D52" s="11"/>
      <c r="E52" s="101"/>
      <c r="F52" s="101"/>
      <c r="G52" s="10"/>
      <c r="H52" s="101"/>
      <c r="I52" s="101"/>
      <c r="J52" s="2"/>
    </row>
    <row r="53" spans="1:10" x14ac:dyDescent="0.25">
      <c r="A53" s="213"/>
      <c r="B53" s="213"/>
      <c r="C53" s="213"/>
      <c r="D53" s="11"/>
      <c r="E53" s="101"/>
      <c r="F53" s="101"/>
      <c r="G53" s="10"/>
      <c r="H53" s="101"/>
      <c r="I53" s="101"/>
      <c r="J53" s="2"/>
    </row>
    <row r="54" spans="1:10" x14ac:dyDescent="0.25">
      <c r="A54" s="213"/>
      <c r="B54" s="213"/>
      <c r="C54" s="213"/>
      <c r="D54" s="11"/>
      <c r="E54" s="101"/>
      <c r="F54" s="101"/>
      <c r="G54" s="10"/>
      <c r="H54" s="101"/>
      <c r="I54" s="101"/>
      <c r="J54" s="2"/>
    </row>
    <row r="55" spans="1:10" x14ac:dyDescent="0.25">
      <c r="A55" s="213"/>
      <c r="B55" s="213"/>
      <c r="C55" s="213"/>
      <c r="D55" s="11"/>
      <c r="E55" s="101"/>
      <c r="F55" s="101"/>
      <c r="G55" s="10"/>
      <c r="H55" s="101"/>
      <c r="I55" s="101"/>
      <c r="J55" s="2"/>
    </row>
    <row r="56" spans="1:10" x14ac:dyDescent="0.25">
      <c r="A56" s="213"/>
      <c r="B56" s="213"/>
      <c r="C56" s="213"/>
      <c r="E56" s="11"/>
      <c r="F56" s="11"/>
      <c r="G56" s="12">
        <f>SUM(G27:G51)</f>
        <v>0</v>
      </c>
      <c r="H56" s="11"/>
      <c r="I56" s="11"/>
      <c r="J56" s="13"/>
    </row>
    <row r="57" spans="1:10" x14ac:dyDescent="0.25">
      <c r="A57" s="217"/>
      <c r="B57" s="217"/>
      <c r="C57" s="217"/>
      <c r="D57" s="14"/>
      <c r="E57" s="1"/>
      <c r="F57" s="1"/>
      <c r="G57" s="15"/>
      <c r="H57" s="1"/>
      <c r="I57" s="1"/>
      <c r="J57" s="11"/>
    </row>
    <row r="58" spans="1:10" x14ac:dyDescent="0.25">
      <c r="A58" s="211" t="s">
        <v>266</v>
      </c>
      <c r="B58" s="211"/>
      <c r="C58" s="211"/>
      <c r="D58" s="211"/>
      <c r="E58" s="211"/>
      <c r="F58" s="211"/>
      <c r="G58" s="211"/>
      <c r="H58" s="211"/>
      <c r="I58" s="211"/>
      <c r="J58" s="211"/>
    </row>
    <row r="59" spans="1:10" x14ac:dyDescent="0.25">
      <c r="A59" s="218" t="s">
        <v>46</v>
      </c>
      <c r="B59" s="218"/>
      <c r="C59" s="218"/>
      <c r="D59" s="218"/>
      <c r="F59" s="9" t="s">
        <v>21</v>
      </c>
      <c r="G59" s="9" t="s">
        <v>50</v>
      </c>
      <c r="H59" s="9" t="s">
        <v>23</v>
      </c>
      <c r="I59" s="1" t="s">
        <v>83</v>
      </c>
      <c r="J59" s="53"/>
    </row>
    <row r="60" spans="1:10" x14ac:dyDescent="0.25">
      <c r="A60" s="99">
        <v>1</v>
      </c>
      <c r="B60" s="212"/>
      <c r="C60" s="212"/>
      <c r="D60" s="212"/>
      <c r="E60" s="212"/>
      <c r="F60" s="21"/>
      <c r="G60" s="60"/>
      <c r="H60" s="62"/>
      <c r="I60" s="24">
        <f>G60*H60</f>
        <v>0</v>
      </c>
    </row>
    <row r="61" spans="1:10" x14ac:dyDescent="0.25">
      <c r="A61" s="59">
        <v>2</v>
      </c>
      <c r="B61" s="212"/>
      <c r="C61" s="212"/>
      <c r="D61" s="212"/>
      <c r="E61" s="212"/>
      <c r="F61" s="21"/>
      <c r="G61" s="60"/>
      <c r="H61" s="24"/>
      <c r="I61" s="24">
        <f t="shared" ref="I61:I67" si="2">G61*H61</f>
        <v>0</v>
      </c>
      <c r="J61" s="54"/>
    </row>
    <row r="62" spans="1:10" x14ac:dyDescent="0.25">
      <c r="A62" s="21">
        <v>3</v>
      </c>
      <c r="B62" s="212"/>
      <c r="C62" s="212"/>
      <c r="D62" s="212"/>
      <c r="E62" s="212"/>
      <c r="F62" s="21"/>
      <c r="G62" s="60"/>
      <c r="H62" s="24"/>
      <c r="I62" s="24">
        <f t="shared" si="2"/>
        <v>0</v>
      </c>
      <c r="J62" s="54"/>
    </row>
    <row r="63" spans="1:10" x14ac:dyDescent="0.25">
      <c r="A63" s="21">
        <v>4</v>
      </c>
      <c r="B63" s="212"/>
      <c r="C63" s="212"/>
      <c r="D63" s="212"/>
      <c r="E63" s="212"/>
      <c r="F63" s="21"/>
      <c r="G63" s="60"/>
      <c r="H63" s="29"/>
      <c r="I63" s="24">
        <f t="shared" si="2"/>
        <v>0</v>
      </c>
      <c r="J63" s="54"/>
    </row>
    <row r="64" spans="1:10" x14ac:dyDescent="0.25">
      <c r="A64" s="21">
        <v>5</v>
      </c>
      <c r="B64" s="219"/>
      <c r="C64" s="219"/>
      <c r="D64" s="219"/>
      <c r="E64" s="219"/>
      <c r="F64" s="22"/>
      <c r="G64" s="23"/>
      <c r="H64" s="24"/>
      <c r="I64" s="24">
        <f t="shared" si="2"/>
        <v>0</v>
      </c>
      <c r="J64" s="16"/>
    </row>
    <row r="65" spans="1:10" x14ac:dyDescent="0.25">
      <c r="A65" s="21">
        <v>6</v>
      </c>
      <c r="B65" s="219"/>
      <c r="C65" s="219"/>
      <c r="D65" s="219"/>
      <c r="E65" s="219"/>
      <c r="F65" s="22"/>
      <c r="G65" s="23"/>
      <c r="H65" s="24"/>
      <c r="I65" s="24">
        <f t="shared" si="2"/>
        <v>0</v>
      </c>
      <c r="J65" s="16"/>
    </row>
    <row r="66" spans="1:10" x14ac:dyDescent="0.25">
      <c r="A66" s="21">
        <v>7</v>
      </c>
      <c r="B66" s="219"/>
      <c r="C66" s="219"/>
      <c r="D66" s="219"/>
      <c r="E66" s="219"/>
      <c r="F66" s="60"/>
      <c r="G66" s="62"/>
      <c r="H66" s="61"/>
      <c r="I66" s="24">
        <f t="shared" si="2"/>
        <v>0</v>
      </c>
      <c r="J66" s="16"/>
    </row>
    <row r="67" spans="1:10" x14ac:dyDescent="0.25">
      <c r="A67" s="21">
        <v>8</v>
      </c>
      <c r="B67" s="219"/>
      <c r="C67" s="219"/>
      <c r="D67" s="219"/>
      <c r="E67" s="219"/>
      <c r="F67" s="22"/>
      <c r="G67" s="23"/>
      <c r="H67" s="24"/>
      <c r="I67" s="24">
        <f t="shared" si="2"/>
        <v>0</v>
      </c>
      <c r="J67" s="16"/>
    </row>
    <row r="68" spans="1:10" x14ac:dyDescent="0.25">
      <c r="A68" s="11"/>
      <c r="B68" s="219"/>
      <c r="C68" s="219"/>
      <c r="D68" s="219"/>
      <c r="E68" s="219"/>
      <c r="F68" s="8"/>
      <c r="G68" s="51"/>
      <c r="I68" s="12">
        <f>SUM(I60:I67)</f>
        <v>0</v>
      </c>
      <c r="J68" s="2"/>
    </row>
    <row r="69" spans="1:10" x14ac:dyDescent="0.25">
      <c r="A69" s="211" t="s">
        <v>267</v>
      </c>
      <c r="B69" s="204"/>
      <c r="C69" s="204"/>
      <c r="D69" s="204"/>
      <c r="E69" s="204"/>
      <c r="F69" s="204"/>
      <c r="G69" s="204"/>
      <c r="H69" s="204"/>
      <c r="I69" s="204"/>
      <c r="J69" s="17" t="s">
        <v>46</v>
      </c>
    </row>
    <row r="70" spans="1:10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</row>
    <row r="71" spans="1:10" x14ac:dyDescent="0.25">
      <c r="A71" s="19" t="s">
        <v>47</v>
      </c>
      <c r="C71" s="20"/>
      <c r="D71" s="20" t="s">
        <v>48</v>
      </c>
      <c r="E71" s="20"/>
      <c r="F71" s="19" t="s">
        <v>49</v>
      </c>
      <c r="G71" s="19" t="s">
        <v>50</v>
      </c>
      <c r="H71" s="19" t="s">
        <v>51</v>
      </c>
      <c r="I71" s="19" t="s">
        <v>52</v>
      </c>
      <c r="J71" s="2"/>
    </row>
    <row r="72" spans="1:10" x14ac:dyDescent="0.25">
      <c r="A72" s="99">
        <v>1</v>
      </c>
      <c r="B72" s="235" t="s">
        <v>25</v>
      </c>
      <c r="C72" s="235"/>
      <c r="D72" s="235"/>
      <c r="E72" s="235"/>
      <c r="F72" s="21" t="s">
        <v>53</v>
      </c>
      <c r="G72" s="22">
        <v>200</v>
      </c>
      <c r="H72" s="23">
        <v>570</v>
      </c>
      <c r="I72" s="24">
        <f>G72*H72</f>
        <v>114000</v>
      </c>
      <c r="J72" s="2"/>
    </row>
    <row r="73" spans="1:10" x14ac:dyDescent="0.25">
      <c r="A73" s="99">
        <v>2</v>
      </c>
      <c r="B73" s="201" t="s">
        <v>29</v>
      </c>
      <c r="C73" s="201"/>
      <c r="D73" s="201"/>
      <c r="E73" s="201"/>
      <c r="F73" s="21" t="s">
        <v>28</v>
      </c>
      <c r="G73" s="184">
        <v>0</v>
      </c>
      <c r="H73" s="26">
        <v>1700</v>
      </c>
      <c r="I73" s="24">
        <f t="shared" ref="I73:I82" si="3">G73*H73</f>
        <v>0</v>
      </c>
      <c r="J73" s="2"/>
    </row>
    <row r="74" spans="1:10" x14ac:dyDescent="0.25">
      <c r="A74" s="99">
        <v>3</v>
      </c>
      <c r="B74" s="213" t="s">
        <v>27</v>
      </c>
      <c r="C74" s="213"/>
      <c r="D74" s="213"/>
      <c r="E74" s="213"/>
      <c r="F74" s="21" t="s">
        <v>28</v>
      </c>
      <c r="G74" s="184">
        <v>0</v>
      </c>
      <c r="H74" s="26">
        <v>1800</v>
      </c>
      <c r="I74" s="24">
        <f t="shared" si="3"/>
        <v>0</v>
      </c>
      <c r="J74" s="2"/>
    </row>
    <row r="75" spans="1:10" x14ac:dyDescent="0.25">
      <c r="A75" s="99">
        <v>4</v>
      </c>
      <c r="B75" s="213" t="s">
        <v>259</v>
      </c>
      <c r="C75" s="213"/>
      <c r="D75" s="213"/>
      <c r="E75" s="213"/>
      <c r="F75" s="21"/>
      <c r="G75" s="25"/>
      <c r="H75" s="26"/>
      <c r="I75" s="24"/>
      <c r="J75" s="2"/>
    </row>
    <row r="76" spans="1:10" x14ac:dyDescent="0.25">
      <c r="A76" s="99"/>
      <c r="B76" s="236" t="s">
        <v>54</v>
      </c>
      <c r="C76" s="214"/>
      <c r="D76" s="214"/>
      <c r="E76" s="214"/>
      <c r="F76" s="21"/>
      <c r="G76" s="25"/>
      <c r="H76" s="26"/>
      <c r="I76" s="24"/>
      <c r="J76" s="2"/>
    </row>
    <row r="77" spans="1:10" x14ac:dyDescent="0.25">
      <c r="A77" s="99"/>
      <c r="B77" s="200" t="s">
        <v>31</v>
      </c>
      <c r="C77" s="214"/>
      <c r="D77" s="214"/>
      <c r="E77" s="214"/>
      <c r="F77" s="21" t="s">
        <v>26</v>
      </c>
      <c r="G77" s="184">
        <v>55</v>
      </c>
      <c r="H77" s="26">
        <v>390</v>
      </c>
      <c r="I77" s="24">
        <f t="shared" si="3"/>
        <v>21450</v>
      </c>
      <c r="J77" s="2"/>
    </row>
    <row r="78" spans="1:10" x14ac:dyDescent="0.25">
      <c r="A78" s="99"/>
      <c r="B78" s="64" t="s">
        <v>32</v>
      </c>
      <c r="C78" s="214"/>
      <c r="D78" s="214"/>
      <c r="E78" s="214"/>
      <c r="F78" s="21" t="s">
        <v>26</v>
      </c>
      <c r="G78" s="184">
        <v>0</v>
      </c>
      <c r="H78" s="26">
        <v>600</v>
      </c>
      <c r="I78" s="24">
        <f t="shared" si="3"/>
        <v>0</v>
      </c>
      <c r="J78" s="2"/>
    </row>
    <row r="79" spans="1:10" x14ac:dyDescent="0.25">
      <c r="A79" s="99"/>
      <c r="B79" s="200" t="s">
        <v>33</v>
      </c>
      <c r="C79" s="214"/>
      <c r="D79" s="214"/>
      <c r="E79" s="214"/>
      <c r="F79" s="21" t="s">
        <v>26</v>
      </c>
      <c r="G79" s="184">
        <v>38</v>
      </c>
      <c r="H79" s="26">
        <v>830</v>
      </c>
      <c r="I79" s="24">
        <f t="shared" si="3"/>
        <v>31540</v>
      </c>
      <c r="J79" s="2"/>
    </row>
    <row r="80" spans="1:10" x14ac:dyDescent="0.25">
      <c r="A80" s="99"/>
      <c r="B80" s="200" t="s">
        <v>34</v>
      </c>
      <c r="C80" s="214"/>
      <c r="D80" s="214"/>
      <c r="E80" s="214"/>
      <c r="F80" s="21" t="s">
        <v>26</v>
      </c>
      <c r="G80" s="184">
        <v>36</v>
      </c>
      <c r="H80" s="26">
        <v>1510</v>
      </c>
      <c r="I80" s="24">
        <f t="shared" si="3"/>
        <v>54360</v>
      </c>
      <c r="J80" s="2"/>
    </row>
    <row r="81" spans="1:10" x14ac:dyDescent="0.25">
      <c r="A81" s="99"/>
      <c r="B81" s="200" t="s">
        <v>35</v>
      </c>
      <c r="C81" s="214"/>
      <c r="D81" s="214"/>
      <c r="E81" s="214"/>
      <c r="F81" s="21" t="s">
        <v>26</v>
      </c>
      <c r="G81" s="184">
        <v>5</v>
      </c>
      <c r="H81" s="26">
        <v>2500</v>
      </c>
      <c r="I81" s="24">
        <f t="shared" si="3"/>
        <v>12500</v>
      </c>
      <c r="J81" s="2"/>
    </row>
    <row r="82" spans="1:10" x14ac:dyDescent="0.25">
      <c r="A82" s="99"/>
      <c r="B82" s="28" t="s">
        <v>36</v>
      </c>
      <c r="C82" s="214"/>
      <c r="D82" s="214"/>
      <c r="E82" s="214"/>
      <c r="F82" s="21" t="s">
        <v>26</v>
      </c>
      <c r="G82" s="25">
        <v>0</v>
      </c>
      <c r="H82" s="26">
        <v>3700</v>
      </c>
      <c r="I82" s="24">
        <f t="shared" si="3"/>
        <v>0</v>
      </c>
      <c r="J82" s="2"/>
    </row>
    <row r="83" spans="1:10" x14ac:dyDescent="0.25">
      <c r="A83" s="99">
        <v>5</v>
      </c>
      <c r="B83" s="212" t="s">
        <v>147</v>
      </c>
      <c r="C83" s="212"/>
      <c r="D83" s="212"/>
      <c r="E83" s="212"/>
      <c r="F83" s="59" t="s">
        <v>148</v>
      </c>
      <c r="G83" s="60">
        <v>0</v>
      </c>
      <c r="H83" s="62">
        <v>100</v>
      </c>
      <c r="I83" s="24">
        <f t="shared" ref="I83:I89" si="4">G83*H83</f>
        <v>0</v>
      </c>
      <c r="J83" s="21"/>
    </row>
    <row r="84" spans="1:10" x14ac:dyDescent="0.25">
      <c r="A84" s="99">
        <v>6</v>
      </c>
      <c r="B84" s="212" t="s">
        <v>279</v>
      </c>
      <c r="C84" s="212"/>
      <c r="D84" s="212"/>
      <c r="E84" s="212"/>
      <c r="F84" s="59" t="s">
        <v>160</v>
      </c>
      <c r="G84" s="185">
        <v>0</v>
      </c>
      <c r="H84" s="62">
        <v>130</v>
      </c>
      <c r="I84" s="24">
        <f t="shared" si="4"/>
        <v>0</v>
      </c>
      <c r="J84" s="21"/>
    </row>
    <row r="85" spans="1:10" x14ac:dyDescent="0.25">
      <c r="A85" s="99"/>
      <c r="B85" s="212" t="s">
        <v>280</v>
      </c>
      <c r="C85" s="212"/>
      <c r="D85" s="212"/>
      <c r="E85" s="212"/>
      <c r="F85" s="59" t="s">
        <v>161</v>
      </c>
      <c r="G85" s="185">
        <v>0</v>
      </c>
      <c r="H85" s="62">
        <v>130</v>
      </c>
      <c r="I85" s="24">
        <f t="shared" si="4"/>
        <v>0</v>
      </c>
      <c r="J85" s="21"/>
    </row>
    <row r="86" spans="1:10" x14ac:dyDescent="0.25">
      <c r="A86" s="99">
        <v>7</v>
      </c>
      <c r="B86" s="212" t="s">
        <v>162</v>
      </c>
      <c r="C86" s="212"/>
      <c r="D86" s="212"/>
      <c r="E86" s="212"/>
      <c r="F86" s="59" t="s">
        <v>26</v>
      </c>
      <c r="G86" s="60">
        <v>0</v>
      </c>
      <c r="H86" s="62">
        <v>2650</v>
      </c>
      <c r="I86" s="24">
        <f t="shared" si="4"/>
        <v>0</v>
      </c>
      <c r="J86" s="21"/>
    </row>
    <row r="87" spans="1:10" x14ac:dyDescent="0.25">
      <c r="A87" s="99">
        <v>8</v>
      </c>
      <c r="B87" s="215" t="s">
        <v>163</v>
      </c>
      <c r="C87" s="215"/>
      <c r="D87" s="215"/>
      <c r="E87" s="215"/>
      <c r="F87" s="59" t="s">
        <v>38</v>
      </c>
      <c r="G87" s="60">
        <v>0</v>
      </c>
      <c r="H87" s="62">
        <v>5000</v>
      </c>
      <c r="I87" s="24">
        <f t="shared" si="4"/>
        <v>0</v>
      </c>
      <c r="J87" s="21"/>
    </row>
    <row r="88" spans="1:10" x14ac:dyDescent="0.25">
      <c r="A88" s="99">
        <v>9</v>
      </c>
      <c r="B88" s="215" t="s">
        <v>37</v>
      </c>
      <c r="C88" s="215"/>
      <c r="D88" s="215"/>
      <c r="E88" s="215"/>
      <c r="F88" s="59" t="s">
        <v>26</v>
      </c>
      <c r="G88" s="60">
        <v>0</v>
      </c>
      <c r="H88" s="62">
        <v>3000</v>
      </c>
      <c r="I88" s="24">
        <f t="shared" si="4"/>
        <v>0</v>
      </c>
      <c r="J88" s="21"/>
    </row>
    <row r="89" spans="1:10" x14ac:dyDescent="0.25">
      <c r="A89" s="99">
        <v>10</v>
      </c>
      <c r="B89" s="215" t="s">
        <v>164</v>
      </c>
      <c r="C89" s="215"/>
      <c r="D89" s="215"/>
      <c r="E89" s="215"/>
      <c r="F89" s="59" t="s">
        <v>26</v>
      </c>
      <c r="G89" s="60">
        <v>0</v>
      </c>
      <c r="H89" s="62">
        <v>100</v>
      </c>
      <c r="I89" s="24">
        <f t="shared" si="4"/>
        <v>0</v>
      </c>
      <c r="J89" s="21"/>
    </row>
    <row r="90" spans="1:10" x14ac:dyDescent="0.25">
      <c r="A90" s="99">
        <v>11</v>
      </c>
      <c r="B90" s="215" t="s">
        <v>275</v>
      </c>
      <c r="C90" s="215"/>
      <c r="D90" s="215"/>
      <c r="E90" s="215"/>
      <c r="F90" s="59" t="s">
        <v>38</v>
      </c>
      <c r="G90" s="185">
        <v>0</v>
      </c>
      <c r="H90" s="62"/>
      <c r="I90" s="24">
        <f>'Mechanical 01'!G37*G90</f>
        <v>0</v>
      </c>
      <c r="J90" s="21"/>
    </row>
    <row r="91" spans="1:10" x14ac:dyDescent="0.25">
      <c r="A91" s="99">
        <v>12</v>
      </c>
      <c r="B91" s="215" t="s">
        <v>276</v>
      </c>
      <c r="C91" s="215"/>
      <c r="D91" s="215"/>
      <c r="E91" s="215"/>
      <c r="F91" s="59" t="s">
        <v>38</v>
      </c>
      <c r="G91" s="185">
        <v>0</v>
      </c>
      <c r="H91" s="62"/>
      <c r="I91" s="24">
        <f>'Electrical 01'!N27*G91</f>
        <v>0</v>
      </c>
      <c r="J91" s="21"/>
    </row>
    <row r="92" spans="1:10" x14ac:dyDescent="0.25">
      <c r="A92" s="99">
        <v>13</v>
      </c>
      <c r="B92" s="215" t="s">
        <v>277</v>
      </c>
      <c r="C92" s="215"/>
      <c r="D92" s="215"/>
      <c r="E92" s="215"/>
      <c r="F92" s="59" t="s">
        <v>176</v>
      </c>
      <c r="G92" s="60">
        <v>0</v>
      </c>
      <c r="H92" s="62"/>
      <c r="I92" s="24">
        <f>'Mechanical 01'!I37*G92</f>
        <v>0</v>
      </c>
      <c r="J92" s="21"/>
    </row>
    <row r="93" spans="1:10" x14ac:dyDescent="0.25">
      <c r="A93" s="99">
        <v>14</v>
      </c>
      <c r="B93" s="215" t="s">
        <v>278</v>
      </c>
      <c r="C93" s="215"/>
      <c r="D93" s="215"/>
      <c r="E93" s="215"/>
      <c r="F93" s="59" t="s">
        <v>176</v>
      </c>
      <c r="G93" s="60">
        <v>0</v>
      </c>
      <c r="H93" s="62"/>
      <c r="I93" s="24">
        <f>'Electrical 01'!E27*G93</f>
        <v>0</v>
      </c>
      <c r="J93" s="21"/>
    </row>
    <row r="94" spans="1:10" x14ac:dyDescent="0.25">
      <c r="A94" s="99">
        <v>15</v>
      </c>
      <c r="B94" s="215" t="s">
        <v>201</v>
      </c>
      <c r="C94" s="215"/>
      <c r="D94" s="215"/>
      <c r="E94" s="215"/>
      <c r="F94" s="59" t="s">
        <v>26</v>
      </c>
      <c r="G94" s="60">
        <v>0</v>
      </c>
      <c r="H94" s="62"/>
      <c r="I94" s="24"/>
      <c r="J94" s="21"/>
    </row>
    <row r="95" spans="1:10" x14ac:dyDescent="0.25">
      <c r="A95" s="99">
        <v>16</v>
      </c>
      <c r="B95" s="215" t="s">
        <v>179</v>
      </c>
      <c r="C95" s="215"/>
      <c r="D95" s="215"/>
      <c r="E95" s="215"/>
      <c r="F95" s="59" t="s">
        <v>183</v>
      </c>
      <c r="G95" s="60">
        <v>0</v>
      </c>
      <c r="H95" s="62">
        <v>2800</v>
      </c>
      <c r="I95" s="24">
        <f t="shared" ref="I95:I104" si="5">G95*H95</f>
        <v>0</v>
      </c>
      <c r="J95" s="21"/>
    </row>
    <row r="96" spans="1:10" x14ac:dyDescent="0.25">
      <c r="A96" s="99">
        <v>17</v>
      </c>
      <c r="B96" s="212" t="s">
        <v>177</v>
      </c>
      <c r="C96" s="212"/>
      <c r="D96" s="212"/>
      <c r="E96" s="212"/>
      <c r="F96" s="21" t="s">
        <v>26</v>
      </c>
      <c r="G96" s="60">
        <v>0</v>
      </c>
      <c r="H96" s="29">
        <v>1000</v>
      </c>
      <c r="I96" s="24">
        <f t="shared" si="5"/>
        <v>0</v>
      </c>
      <c r="J96" s="21"/>
    </row>
    <row r="97" spans="1:10" x14ac:dyDescent="0.25">
      <c r="A97" s="99">
        <v>18</v>
      </c>
      <c r="B97" s="235" t="s">
        <v>178</v>
      </c>
      <c r="C97" s="235"/>
      <c r="D97" s="235"/>
      <c r="E97" s="235"/>
      <c r="F97" s="21" t="s">
        <v>53</v>
      </c>
      <c r="G97" s="60">
        <v>20</v>
      </c>
      <c r="H97" s="24">
        <v>2000</v>
      </c>
      <c r="I97" s="24">
        <f t="shared" si="5"/>
        <v>40000</v>
      </c>
      <c r="J97" s="21"/>
    </row>
    <row r="98" spans="1:10" x14ac:dyDescent="0.25">
      <c r="A98" s="99">
        <v>19</v>
      </c>
      <c r="B98" s="235" t="s">
        <v>181</v>
      </c>
      <c r="C98" s="235"/>
      <c r="D98" s="235"/>
      <c r="E98" s="235"/>
      <c r="F98" s="21" t="s">
        <v>180</v>
      </c>
      <c r="G98" s="60">
        <v>1200</v>
      </c>
      <c r="H98" s="29">
        <v>47</v>
      </c>
      <c r="I98" s="24">
        <f t="shared" si="5"/>
        <v>56400</v>
      </c>
      <c r="J98" s="21"/>
    </row>
    <row r="99" spans="1:10" x14ac:dyDescent="0.25">
      <c r="A99" s="99">
        <v>20</v>
      </c>
      <c r="B99" s="235" t="s">
        <v>182</v>
      </c>
      <c r="C99" s="235"/>
      <c r="D99" s="235"/>
      <c r="E99" s="235"/>
      <c r="F99" s="21" t="s">
        <v>180</v>
      </c>
      <c r="G99" s="60">
        <v>3600</v>
      </c>
      <c r="H99" s="29">
        <v>47</v>
      </c>
      <c r="I99" s="24">
        <f t="shared" si="5"/>
        <v>169200</v>
      </c>
      <c r="J99" s="21"/>
    </row>
    <row r="100" spans="1:10" x14ac:dyDescent="0.25">
      <c r="A100" s="99">
        <v>21</v>
      </c>
      <c r="B100" s="212" t="s">
        <v>184</v>
      </c>
      <c r="C100" s="212"/>
      <c r="D100" s="212"/>
      <c r="E100" s="212"/>
      <c r="F100" s="21" t="s">
        <v>185</v>
      </c>
      <c r="G100" s="60">
        <v>0</v>
      </c>
      <c r="H100" s="29"/>
      <c r="I100" s="24">
        <f t="shared" si="5"/>
        <v>0</v>
      </c>
      <c r="J100" s="21"/>
    </row>
    <row r="101" spans="1:10" x14ac:dyDescent="0.25">
      <c r="A101" s="99">
        <v>22</v>
      </c>
      <c r="B101" s="215" t="s">
        <v>301</v>
      </c>
      <c r="C101" s="215"/>
      <c r="D101" s="215"/>
      <c r="E101" s="215"/>
      <c r="F101" s="59" t="s">
        <v>38</v>
      </c>
      <c r="G101" s="60"/>
      <c r="H101" s="29"/>
      <c r="I101" s="24">
        <v>10000</v>
      </c>
      <c r="J101" s="21"/>
    </row>
    <row r="102" spans="1:10" x14ac:dyDescent="0.25">
      <c r="A102" s="99">
        <v>23</v>
      </c>
      <c r="B102" s="216"/>
      <c r="C102" s="216"/>
      <c r="D102" s="216"/>
      <c r="E102" s="216"/>
      <c r="G102" s="60">
        <v>0</v>
      </c>
      <c r="H102" s="29"/>
      <c r="I102" s="24">
        <f>G61*H102</f>
        <v>0</v>
      </c>
      <c r="J102" s="21"/>
    </row>
    <row r="103" spans="1:10" x14ac:dyDescent="0.25">
      <c r="A103" s="99">
        <v>24</v>
      </c>
      <c r="B103" s="216"/>
      <c r="C103" s="216"/>
      <c r="D103" s="216"/>
      <c r="E103" s="216"/>
      <c r="G103" s="60">
        <v>0</v>
      </c>
      <c r="H103" s="29"/>
      <c r="I103" s="24">
        <f>G62*H103</f>
        <v>0</v>
      </c>
      <c r="J103" s="21"/>
    </row>
    <row r="104" spans="1:10" x14ac:dyDescent="0.25">
      <c r="A104" s="99">
        <v>25</v>
      </c>
      <c r="B104" s="212"/>
      <c r="C104" s="212"/>
      <c r="D104" s="212"/>
      <c r="E104" s="212"/>
      <c r="F104" s="21"/>
      <c r="G104" s="60">
        <v>0</v>
      </c>
      <c r="H104" s="29"/>
      <c r="I104" s="24">
        <f t="shared" si="5"/>
        <v>0</v>
      </c>
      <c r="J104" s="21"/>
    </row>
    <row r="105" spans="1:10" x14ac:dyDescent="0.25">
      <c r="A105" s="123"/>
      <c r="B105" s="210"/>
      <c r="C105" s="210"/>
      <c r="D105" s="210"/>
      <c r="E105" s="210"/>
      <c r="F105" s="7"/>
      <c r="G105" s="60"/>
      <c r="H105" s="7"/>
      <c r="I105" s="12">
        <f>SUM(I72:I104)</f>
        <v>509450</v>
      </c>
      <c r="J105" s="2"/>
    </row>
    <row r="106" spans="1:10" x14ac:dyDescent="0.25">
      <c r="A106" s="204" t="s">
        <v>268</v>
      </c>
      <c r="B106" s="204"/>
      <c r="C106" s="204"/>
      <c r="D106" s="204"/>
      <c r="E106" s="204"/>
      <c r="F106" s="204"/>
      <c r="G106" s="204"/>
      <c r="H106" s="204"/>
      <c r="I106" s="204"/>
      <c r="J106" s="204"/>
    </row>
    <row r="107" spans="1:10" x14ac:dyDescent="0.25">
      <c r="A107" s="4"/>
      <c r="B107" s="208"/>
      <c r="C107" s="208"/>
      <c r="D107" s="208"/>
      <c r="E107" s="208"/>
      <c r="F107" s="4"/>
      <c r="G107" s="4"/>
      <c r="H107" s="4"/>
      <c r="I107" s="4"/>
      <c r="J107" s="4"/>
    </row>
    <row r="108" spans="1:10" ht="15.75" x14ac:dyDescent="0.25">
      <c r="A108" s="63" t="s">
        <v>47</v>
      </c>
      <c r="B108" s="207" t="s">
        <v>48</v>
      </c>
      <c r="C108" s="207"/>
      <c r="D108" s="207"/>
      <c r="E108" s="207"/>
      <c r="F108" s="19"/>
      <c r="G108" s="19"/>
      <c r="H108" s="19"/>
      <c r="I108" s="2"/>
      <c r="J108" s="30"/>
    </row>
    <row r="109" spans="1:10" x14ac:dyDescent="0.25">
      <c r="A109" s="63" t="s">
        <v>55</v>
      </c>
      <c r="B109" s="202" t="s">
        <v>149</v>
      </c>
      <c r="C109" s="202"/>
      <c r="D109" s="202"/>
      <c r="E109" s="202"/>
      <c r="F109" s="31"/>
      <c r="G109" s="19"/>
      <c r="H109" s="19"/>
      <c r="I109" s="19"/>
      <c r="J109" s="10"/>
    </row>
    <row r="110" spans="1:10" x14ac:dyDescent="0.25">
      <c r="A110" s="63" t="s">
        <v>56</v>
      </c>
      <c r="B110" s="202" t="s">
        <v>150</v>
      </c>
      <c r="C110" s="202"/>
      <c r="D110" s="202"/>
      <c r="E110" s="202"/>
      <c r="F110" s="19"/>
      <c r="G110" s="19"/>
      <c r="H110" s="19"/>
      <c r="I110" s="19"/>
      <c r="J110" s="10"/>
    </row>
    <row r="111" spans="1:10" x14ac:dyDescent="0.25">
      <c r="A111" s="63" t="s">
        <v>57</v>
      </c>
      <c r="B111" s="202" t="s">
        <v>165</v>
      </c>
      <c r="C111" s="202"/>
      <c r="D111" s="202"/>
      <c r="E111" s="202"/>
      <c r="F111" s="19"/>
      <c r="G111" s="19"/>
      <c r="H111" s="19"/>
      <c r="I111" s="19"/>
      <c r="J111" s="10"/>
    </row>
    <row r="112" spans="1:10" x14ac:dyDescent="0.25">
      <c r="A112" s="63" t="s">
        <v>58</v>
      </c>
      <c r="B112" s="202"/>
      <c r="C112" s="202"/>
      <c r="D112" s="202"/>
      <c r="E112" s="202"/>
      <c r="F112" s="19"/>
      <c r="G112" s="19"/>
      <c r="H112" s="19"/>
      <c r="I112" s="19"/>
      <c r="J112" s="10"/>
    </row>
    <row r="113" spans="1:10" x14ac:dyDescent="0.25">
      <c r="A113" s="63" t="s">
        <v>59</v>
      </c>
      <c r="B113" s="202"/>
      <c r="C113" s="202"/>
      <c r="D113" s="202"/>
      <c r="E113" s="202"/>
      <c r="F113" s="19"/>
      <c r="G113" s="19"/>
      <c r="H113" s="19"/>
      <c r="I113" s="19"/>
      <c r="J113" s="10"/>
    </row>
    <row r="114" spans="1:10" x14ac:dyDescent="0.25">
      <c r="A114" s="63" t="s">
        <v>60</v>
      </c>
      <c r="B114" s="202"/>
      <c r="C114" s="202"/>
      <c r="D114" s="202"/>
      <c r="E114" s="202"/>
      <c r="F114" s="19"/>
      <c r="G114" s="19"/>
      <c r="H114" s="19"/>
      <c r="I114" s="19"/>
      <c r="J114" s="10"/>
    </row>
    <row r="115" spans="1:10" x14ac:dyDescent="0.25">
      <c r="A115" s="63" t="s">
        <v>61</v>
      </c>
      <c r="B115" s="202"/>
      <c r="C115" s="202"/>
      <c r="D115" s="202"/>
      <c r="E115" s="202"/>
      <c r="F115" s="31"/>
      <c r="G115" s="31"/>
      <c r="H115" s="31"/>
      <c r="I115" s="31"/>
      <c r="J115" s="10"/>
    </row>
    <row r="116" spans="1:10" x14ac:dyDescent="0.25">
      <c r="A116" s="63" t="s">
        <v>62</v>
      </c>
      <c r="B116" s="202"/>
      <c r="C116" s="202"/>
      <c r="D116" s="202"/>
      <c r="E116" s="202"/>
      <c r="F116" s="31"/>
      <c r="G116" s="31"/>
      <c r="H116" s="31"/>
      <c r="I116" s="31"/>
      <c r="J116" s="8"/>
    </row>
    <row r="117" spans="1:10" x14ac:dyDescent="0.25">
      <c r="A117" s="63" t="s">
        <v>63</v>
      </c>
      <c r="B117" s="202"/>
      <c r="C117" s="202"/>
      <c r="D117" s="202"/>
      <c r="E117" s="202"/>
      <c r="F117" s="31"/>
      <c r="G117" s="31"/>
      <c r="H117" s="31"/>
      <c r="I117" s="31"/>
      <c r="J117" s="8"/>
    </row>
    <row r="118" spans="1:10" x14ac:dyDescent="0.25">
      <c r="A118" s="63"/>
      <c r="B118" s="202"/>
      <c r="C118" s="202"/>
      <c r="D118" s="202"/>
      <c r="E118" s="202"/>
      <c r="F118" s="31"/>
      <c r="G118" s="31"/>
      <c r="H118" s="31"/>
      <c r="I118" s="31"/>
      <c r="J118" s="8"/>
    </row>
    <row r="119" spans="1:10" x14ac:dyDescent="0.25">
      <c r="A119" s="19"/>
      <c r="B119" s="202"/>
      <c r="C119" s="202"/>
      <c r="D119" s="202"/>
      <c r="E119" s="202"/>
      <c r="F119" s="31"/>
      <c r="G119" s="31"/>
      <c r="H119" s="31"/>
      <c r="I119" s="31"/>
      <c r="J119" s="8"/>
    </row>
    <row r="120" spans="1:10" x14ac:dyDescent="0.25">
      <c r="A120" s="7"/>
      <c r="B120" s="202"/>
      <c r="C120" s="202"/>
      <c r="D120" s="202"/>
      <c r="E120" s="202"/>
      <c r="F120" s="31"/>
      <c r="G120" s="31"/>
      <c r="H120" s="31"/>
      <c r="I120" s="31"/>
      <c r="J120" s="12">
        <f>SUM(J109:J119)</f>
        <v>0</v>
      </c>
    </row>
    <row r="121" spans="1:10" x14ac:dyDescent="0.25">
      <c r="A121" s="203"/>
      <c r="B121" s="203"/>
      <c r="C121" s="203"/>
      <c r="D121" s="203"/>
      <c r="E121" s="203"/>
      <c r="F121" s="203"/>
      <c r="G121" s="203"/>
      <c r="H121" s="203"/>
      <c r="I121" s="203"/>
      <c r="J121" s="2"/>
    </row>
    <row r="122" spans="1:10" x14ac:dyDescent="0.25">
      <c r="A122" s="204" t="s">
        <v>269</v>
      </c>
      <c r="B122" s="204"/>
      <c r="C122" s="204"/>
      <c r="D122" s="204"/>
      <c r="E122" s="204"/>
      <c r="F122" s="204"/>
      <c r="G122" s="204"/>
      <c r="H122" s="204"/>
      <c r="I122" s="204"/>
      <c r="J122" s="204"/>
    </row>
    <row r="123" spans="1:10" x14ac:dyDescent="0.25">
      <c r="A123" s="4"/>
      <c r="B123" s="4"/>
      <c r="C123" s="4"/>
      <c r="D123" s="4" t="s">
        <v>46</v>
      </c>
      <c r="E123" s="4"/>
      <c r="F123" s="4"/>
      <c r="G123" s="4"/>
      <c r="H123" s="4"/>
      <c r="I123" s="4"/>
      <c r="J123" s="4"/>
    </row>
    <row r="124" spans="1:10" x14ac:dyDescent="0.25">
      <c r="A124" s="2"/>
      <c r="B124" s="27" t="s">
        <v>64</v>
      </c>
      <c r="C124" s="27"/>
      <c r="D124" s="27" t="s">
        <v>65</v>
      </c>
      <c r="E124" s="27"/>
      <c r="F124" s="27" t="s">
        <v>66</v>
      </c>
      <c r="G124" s="27"/>
      <c r="H124" s="92" t="s">
        <v>67</v>
      </c>
      <c r="I124" s="92" t="s">
        <v>68</v>
      </c>
      <c r="J124" s="92" t="s">
        <v>69</v>
      </c>
    </row>
    <row r="125" spans="1:10" x14ac:dyDescent="0.25">
      <c r="A125" s="33"/>
      <c r="B125" s="33"/>
      <c r="C125" s="33"/>
      <c r="D125" s="33"/>
      <c r="E125" s="33"/>
      <c r="F125" s="33"/>
      <c r="G125" s="33"/>
      <c r="H125" s="33"/>
      <c r="I125" s="33"/>
      <c r="J125" s="33"/>
    </row>
    <row r="126" spans="1:10" x14ac:dyDescent="0.25">
      <c r="A126" s="34"/>
      <c r="B126" s="95" t="s">
        <v>70</v>
      </c>
      <c r="C126" s="95" t="s">
        <v>71</v>
      </c>
      <c r="D126" s="95" t="s">
        <v>72</v>
      </c>
      <c r="E126" s="95" t="s">
        <v>73</v>
      </c>
      <c r="F126" s="93" t="s">
        <v>72</v>
      </c>
      <c r="G126" s="93" t="s">
        <v>74</v>
      </c>
      <c r="H126" s="91"/>
      <c r="I126" s="91"/>
      <c r="J126" s="91"/>
    </row>
    <row r="127" spans="1:10" x14ac:dyDescent="0.25">
      <c r="A127" s="34"/>
      <c r="B127" s="96"/>
      <c r="C127" s="89"/>
      <c r="D127" s="88" t="s">
        <v>75</v>
      </c>
      <c r="E127" s="89"/>
      <c r="F127" s="90" t="s">
        <v>76</v>
      </c>
      <c r="G127" s="90" t="s">
        <v>77</v>
      </c>
      <c r="H127" s="35"/>
      <c r="I127" s="35"/>
      <c r="J127" s="35"/>
    </row>
    <row r="128" spans="1:10" x14ac:dyDescent="0.25">
      <c r="A128" s="34"/>
      <c r="B128" s="94">
        <v>1000</v>
      </c>
      <c r="C128" s="94">
        <v>900</v>
      </c>
      <c r="D128" s="94">
        <v>1000</v>
      </c>
      <c r="E128" s="94">
        <v>900</v>
      </c>
      <c r="F128" s="94">
        <v>1200</v>
      </c>
      <c r="G128" s="36">
        <v>600</v>
      </c>
      <c r="H128" s="37">
        <v>450</v>
      </c>
      <c r="I128" s="37">
        <v>450</v>
      </c>
      <c r="J128" s="35"/>
    </row>
    <row r="129" spans="1:10" x14ac:dyDescent="0.25">
      <c r="A129" s="34"/>
      <c r="B129" s="97"/>
      <c r="C129" s="98"/>
      <c r="D129" s="38"/>
      <c r="E129" s="38"/>
      <c r="F129" s="38"/>
      <c r="G129" s="38"/>
      <c r="H129" s="35"/>
      <c r="I129" s="35"/>
      <c r="J129" s="35"/>
    </row>
    <row r="130" spans="1:10" x14ac:dyDescent="0.25">
      <c r="A130" s="39" t="s">
        <v>78</v>
      </c>
      <c r="B130" s="39">
        <v>0</v>
      </c>
      <c r="C130" s="40">
        <v>0</v>
      </c>
      <c r="D130" s="41">
        <v>1</v>
      </c>
      <c r="E130" s="40">
        <v>0</v>
      </c>
      <c r="F130" s="41">
        <v>1</v>
      </c>
      <c r="G130" s="41">
        <v>1</v>
      </c>
      <c r="H130" s="41">
        <v>0</v>
      </c>
      <c r="I130" s="41">
        <v>1</v>
      </c>
      <c r="J130" s="39">
        <f>SUM(B130:I130)</f>
        <v>4</v>
      </c>
    </row>
    <row r="131" spans="1:10" x14ac:dyDescent="0.25">
      <c r="A131" t="s">
        <v>15</v>
      </c>
      <c r="B131">
        <v>0</v>
      </c>
      <c r="C131">
        <v>0</v>
      </c>
      <c r="D131" s="41">
        <v>1</v>
      </c>
      <c r="E131">
        <v>0</v>
      </c>
      <c r="F131" s="41">
        <v>1</v>
      </c>
      <c r="G131" s="41">
        <v>1</v>
      </c>
      <c r="H131" s="41">
        <v>0</v>
      </c>
      <c r="I131" s="42">
        <v>1</v>
      </c>
      <c r="J131" s="39">
        <f t="shared" ref="J131:J136" si="6">SUM(B131:I131)</f>
        <v>4</v>
      </c>
    </row>
    <row r="132" spans="1:10" x14ac:dyDescent="0.25">
      <c r="A132" t="s">
        <v>16</v>
      </c>
      <c r="B132">
        <v>0</v>
      </c>
      <c r="C132">
        <v>0</v>
      </c>
      <c r="D132" s="41">
        <v>1</v>
      </c>
      <c r="E132">
        <v>0</v>
      </c>
      <c r="F132" s="41">
        <v>1</v>
      </c>
      <c r="G132" s="41">
        <v>1</v>
      </c>
      <c r="H132" s="41">
        <v>0</v>
      </c>
      <c r="I132" s="43">
        <v>1</v>
      </c>
      <c r="J132" s="39">
        <f t="shared" si="6"/>
        <v>4</v>
      </c>
    </row>
    <row r="133" spans="1:10" x14ac:dyDescent="0.25">
      <c r="A133" t="s">
        <v>17</v>
      </c>
      <c r="B133">
        <v>0</v>
      </c>
      <c r="C133">
        <v>0</v>
      </c>
      <c r="D133" s="41">
        <v>1</v>
      </c>
      <c r="E133">
        <v>0</v>
      </c>
      <c r="F133" s="41">
        <v>1</v>
      </c>
      <c r="G133" s="41">
        <v>1</v>
      </c>
      <c r="H133" s="41">
        <v>0</v>
      </c>
      <c r="I133" s="43">
        <v>1</v>
      </c>
      <c r="J133" s="39">
        <f t="shared" si="6"/>
        <v>4</v>
      </c>
    </row>
    <row r="134" spans="1:10" x14ac:dyDescent="0.25">
      <c r="A134" t="s">
        <v>79</v>
      </c>
      <c r="B134">
        <v>0</v>
      </c>
      <c r="C134">
        <v>0</v>
      </c>
      <c r="D134" s="41">
        <v>1</v>
      </c>
      <c r="E134">
        <v>0</v>
      </c>
      <c r="F134" s="41">
        <v>1</v>
      </c>
      <c r="G134" s="41">
        <v>1</v>
      </c>
      <c r="H134" s="41">
        <v>0</v>
      </c>
      <c r="I134" s="43">
        <v>1</v>
      </c>
      <c r="J134" s="39">
        <f t="shared" si="6"/>
        <v>4</v>
      </c>
    </row>
    <row r="135" spans="1:10" x14ac:dyDescent="0.25">
      <c r="A135" t="s">
        <v>19</v>
      </c>
      <c r="B135">
        <v>0</v>
      </c>
      <c r="C135">
        <v>0</v>
      </c>
      <c r="D135" s="41">
        <v>1</v>
      </c>
      <c r="E135">
        <v>0</v>
      </c>
      <c r="F135" s="41">
        <v>1</v>
      </c>
      <c r="G135" s="41">
        <v>1</v>
      </c>
      <c r="H135" s="41">
        <v>0</v>
      </c>
      <c r="I135" s="43">
        <v>1</v>
      </c>
      <c r="J135" s="39">
        <f t="shared" si="6"/>
        <v>4</v>
      </c>
    </row>
    <row r="136" spans="1:10" x14ac:dyDescent="0.25">
      <c r="A136" t="s">
        <v>20</v>
      </c>
      <c r="B136">
        <v>0</v>
      </c>
      <c r="C136">
        <v>0</v>
      </c>
      <c r="D136" s="41">
        <v>1</v>
      </c>
      <c r="E136">
        <v>0</v>
      </c>
      <c r="F136" s="41">
        <v>1</v>
      </c>
      <c r="G136" s="41">
        <v>1</v>
      </c>
      <c r="H136" s="41">
        <v>0</v>
      </c>
      <c r="I136" s="43">
        <v>1</v>
      </c>
      <c r="J136" s="39">
        <f t="shared" si="6"/>
        <v>4</v>
      </c>
    </row>
    <row r="137" spans="1:10" x14ac:dyDescent="0.25">
      <c r="A137" s="44"/>
      <c r="B137" s="44"/>
      <c r="C137" s="44"/>
      <c r="D137" s="44"/>
      <c r="E137" s="44"/>
      <c r="F137" s="44"/>
      <c r="G137" s="44"/>
      <c r="H137" s="44"/>
      <c r="I137" s="44"/>
      <c r="J137" s="39"/>
    </row>
    <row r="138" spans="1:10" x14ac:dyDescent="0.25">
      <c r="A138" s="45" t="s">
        <v>174</v>
      </c>
      <c r="B138" s="46">
        <f>SUM(B130:B136)</f>
        <v>0</v>
      </c>
      <c r="C138" s="46">
        <f>SUM(C130:C136)</f>
        <v>0</v>
      </c>
      <c r="D138" s="46">
        <f t="shared" ref="D138:I138" si="7">SUM(D130:D136)</f>
        <v>7</v>
      </c>
      <c r="E138" s="46">
        <f t="shared" si="7"/>
        <v>0</v>
      </c>
      <c r="F138" s="46">
        <f t="shared" si="7"/>
        <v>7</v>
      </c>
      <c r="G138" s="46">
        <f t="shared" si="7"/>
        <v>7</v>
      </c>
      <c r="H138" s="46">
        <f t="shared" si="7"/>
        <v>0</v>
      </c>
      <c r="I138" s="46">
        <f t="shared" si="7"/>
        <v>7</v>
      </c>
      <c r="J138" s="39">
        <f>SUM(B138:I138)</f>
        <v>28</v>
      </c>
    </row>
    <row r="139" spans="1:10" x14ac:dyDescent="0.25">
      <c r="C139" s="46"/>
      <c r="D139" s="46"/>
      <c r="E139" s="46"/>
      <c r="F139" s="46"/>
      <c r="G139" s="46"/>
      <c r="H139" s="46"/>
    </row>
    <row r="140" spans="1:10" x14ac:dyDescent="0.25">
      <c r="A140" s="2" t="s">
        <v>80</v>
      </c>
    </row>
    <row r="141" spans="1:10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47"/>
    </row>
    <row r="142" spans="1:10" x14ac:dyDescent="0.25">
      <c r="A142" s="32" t="s">
        <v>81</v>
      </c>
      <c r="B142" s="2"/>
      <c r="C142" s="2"/>
      <c r="D142" s="2"/>
      <c r="E142" s="2"/>
      <c r="F142" s="36"/>
      <c r="G142" s="36"/>
      <c r="H142" s="36"/>
      <c r="I142" s="36"/>
      <c r="J142" s="47">
        <f>SUM(B142:I142)</f>
        <v>0</v>
      </c>
    </row>
    <row r="143" spans="1:10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47"/>
    </row>
    <row r="144" spans="1:10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47"/>
    </row>
    <row r="145" spans="1:12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47"/>
    </row>
    <row r="146" spans="1:12" x14ac:dyDescent="0.25">
      <c r="A146" s="2"/>
      <c r="B146" s="2">
        <f t="shared" ref="B146:I146" si="8">B138*B128</f>
        <v>0</v>
      </c>
      <c r="C146" s="2">
        <f t="shared" si="8"/>
        <v>0</v>
      </c>
      <c r="D146" s="36">
        <f t="shared" si="8"/>
        <v>7000</v>
      </c>
      <c r="E146" s="36">
        <f t="shared" si="8"/>
        <v>0</v>
      </c>
      <c r="F146" s="36">
        <f t="shared" si="8"/>
        <v>8400</v>
      </c>
      <c r="G146" s="36">
        <f t="shared" si="8"/>
        <v>4200</v>
      </c>
      <c r="H146" s="36">
        <f t="shared" si="8"/>
        <v>0</v>
      </c>
      <c r="I146" s="36">
        <f t="shared" si="8"/>
        <v>3150</v>
      </c>
      <c r="J146" s="47">
        <f>SUM(B146:I146)</f>
        <v>22750</v>
      </c>
    </row>
    <row r="147" spans="1:12" x14ac:dyDescent="0.25">
      <c r="A147" s="2"/>
      <c r="J147" s="12">
        <f>J146+J142</f>
        <v>22750</v>
      </c>
      <c r="L147" s="52"/>
    </row>
    <row r="148" spans="1:1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2" x14ac:dyDescent="0.25">
      <c r="A149" s="204" t="s">
        <v>213</v>
      </c>
      <c r="B149" s="204"/>
      <c r="C149" s="204"/>
      <c r="D149" s="204"/>
      <c r="E149" s="204"/>
      <c r="F149" s="204"/>
      <c r="G149" s="204"/>
      <c r="H149" s="204"/>
      <c r="I149" s="204"/>
      <c r="J149" s="204"/>
    </row>
    <row r="150" spans="1:12" x14ac:dyDescent="0.25">
      <c r="A150" s="4"/>
      <c r="B150" s="206"/>
      <c r="C150" s="206"/>
      <c r="D150" s="206"/>
      <c r="E150" s="206"/>
      <c r="F150" s="206"/>
      <c r="G150" s="206"/>
      <c r="H150" s="206"/>
      <c r="I150" s="206"/>
      <c r="J150" s="4"/>
    </row>
    <row r="151" spans="1:12" x14ac:dyDescent="0.25">
      <c r="A151" s="2"/>
      <c r="B151" s="205" t="s">
        <v>48</v>
      </c>
      <c r="C151" s="205"/>
      <c r="D151" s="205"/>
      <c r="E151" s="205"/>
      <c r="F151" s="205"/>
      <c r="G151" s="205"/>
      <c r="H151" s="205"/>
      <c r="I151" s="205"/>
      <c r="J151" s="27" t="s">
        <v>82</v>
      </c>
    </row>
    <row r="152" spans="1:12" x14ac:dyDescent="0.25">
      <c r="A152" s="2">
        <v>1</v>
      </c>
      <c r="B152" s="201" t="s">
        <v>270</v>
      </c>
      <c r="C152" s="201"/>
      <c r="D152" s="201"/>
      <c r="E152" s="201"/>
      <c r="F152" s="201"/>
      <c r="G152" s="201"/>
      <c r="H152" s="201"/>
      <c r="I152" s="201"/>
      <c r="J152" s="48">
        <f>G56</f>
        <v>0</v>
      </c>
    </row>
    <row r="153" spans="1:12" x14ac:dyDescent="0.25">
      <c r="A153" s="2">
        <v>2</v>
      </c>
      <c r="B153" s="201" t="s">
        <v>271</v>
      </c>
      <c r="C153" s="201"/>
      <c r="D153" s="201"/>
      <c r="E153" s="201"/>
      <c r="F153" s="201"/>
      <c r="G153" s="201"/>
      <c r="H153" s="201"/>
      <c r="I153" s="201"/>
      <c r="J153" s="48">
        <f>I68</f>
        <v>0</v>
      </c>
    </row>
    <row r="154" spans="1:12" x14ac:dyDescent="0.25">
      <c r="A154" s="2">
        <v>3</v>
      </c>
      <c r="B154" s="201" t="s">
        <v>272</v>
      </c>
      <c r="C154" s="201"/>
      <c r="D154" s="201"/>
      <c r="E154" s="201"/>
      <c r="F154" s="201"/>
      <c r="G154" s="201"/>
      <c r="H154" s="201"/>
      <c r="I154" s="201"/>
      <c r="J154" s="48">
        <f>I105</f>
        <v>509450</v>
      </c>
    </row>
    <row r="155" spans="1:12" x14ac:dyDescent="0.25">
      <c r="A155" s="2">
        <v>4</v>
      </c>
      <c r="B155" s="201" t="s">
        <v>273</v>
      </c>
      <c r="C155" s="201"/>
      <c r="D155" s="201"/>
      <c r="E155" s="201"/>
      <c r="F155" s="201"/>
      <c r="G155" s="201"/>
      <c r="H155" s="201"/>
      <c r="I155" s="201"/>
      <c r="J155" s="48">
        <f>J120</f>
        <v>0</v>
      </c>
    </row>
    <row r="156" spans="1:12" x14ac:dyDescent="0.25">
      <c r="A156" s="2">
        <v>5</v>
      </c>
      <c r="B156" s="201" t="s">
        <v>274</v>
      </c>
      <c r="C156" s="201"/>
      <c r="D156" s="201"/>
      <c r="E156" s="201"/>
      <c r="F156" s="201"/>
      <c r="G156" s="201"/>
      <c r="H156" s="201"/>
      <c r="I156" s="201"/>
      <c r="J156" s="48">
        <f>J147</f>
        <v>22750</v>
      </c>
    </row>
    <row r="157" spans="1:12" x14ac:dyDescent="0.25">
      <c r="A157" s="2">
        <v>6</v>
      </c>
      <c r="B157" s="201"/>
      <c r="C157" s="201"/>
      <c r="D157" s="201"/>
      <c r="E157" s="201"/>
      <c r="F157" s="201"/>
      <c r="G157" s="201"/>
      <c r="H157" s="201"/>
      <c r="I157" s="201"/>
      <c r="J157" s="2"/>
    </row>
    <row r="158" spans="1:12" x14ac:dyDescent="0.25">
      <c r="A158" s="2">
        <v>7</v>
      </c>
      <c r="B158" s="201"/>
      <c r="C158" s="201"/>
      <c r="D158" s="201"/>
      <c r="E158" s="201"/>
      <c r="F158" s="201"/>
      <c r="G158" s="201"/>
      <c r="H158" s="201"/>
      <c r="I158" s="201"/>
      <c r="J158" s="2"/>
    </row>
    <row r="159" spans="1:12" x14ac:dyDescent="0.25">
      <c r="A159" s="2">
        <v>8</v>
      </c>
      <c r="B159" s="201"/>
      <c r="C159" s="201"/>
      <c r="D159" s="201"/>
      <c r="E159" s="201"/>
      <c r="F159" s="201"/>
      <c r="G159" s="201"/>
      <c r="H159" s="201"/>
      <c r="I159" s="201"/>
      <c r="J159" s="2"/>
    </row>
    <row r="160" spans="1:12" x14ac:dyDescent="0.25">
      <c r="A160" s="2">
        <v>9</v>
      </c>
      <c r="B160" s="201"/>
      <c r="C160" s="201"/>
      <c r="D160" s="201"/>
      <c r="E160" s="201"/>
      <c r="F160" s="201"/>
      <c r="G160" s="201"/>
      <c r="H160" s="201"/>
      <c r="I160" s="201"/>
      <c r="J160" s="2"/>
    </row>
    <row r="161" spans="1:10" x14ac:dyDescent="0.25">
      <c r="A161" s="2">
        <v>10</v>
      </c>
      <c r="B161" s="201"/>
      <c r="C161" s="201"/>
      <c r="D161" s="201"/>
      <c r="E161" s="201"/>
      <c r="F161" s="201"/>
      <c r="G161" s="201"/>
      <c r="H161" s="201"/>
      <c r="I161" s="201"/>
      <c r="J161" s="2"/>
    </row>
    <row r="162" spans="1:10" x14ac:dyDescent="0.25">
      <c r="A162" s="2"/>
      <c r="B162" s="201"/>
      <c r="C162" s="201"/>
      <c r="D162" s="201"/>
      <c r="E162" s="201"/>
      <c r="F162" s="201"/>
      <c r="G162" s="201"/>
      <c r="H162" s="201"/>
      <c r="I162" s="201"/>
      <c r="J162" s="2"/>
    </row>
    <row r="163" spans="1:10" x14ac:dyDescent="0.25">
      <c r="A163" s="49"/>
      <c r="B163" s="209" t="s">
        <v>88</v>
      </c>
      <c r="C163" s="209"/>
      <c r="D163" s="209"/>
      <c r="E163" s="209"/>
      <c r="F163" s="209"/>
      <c r="G163" s="209"/>
      <c r="H163" s="209"/>
      <c r="I163" s="209"/>
      <c r="J163" s="50">
        <f>SUM(J152:J161)</f>
        <v>532200</v>
      </c>
    </row>
    <row r="164" spans="1:10" x14ac:dyDescent="0.25">
      <c r="A164" s="2"/>
      <c r="B164" s="201"/>
      <c r="C164" s="201"/>
      <c r="D164" s="201"/>
      <c r="E164" s="201"/>
      <c r="F164" s="201"/>
      <c r="G164" s="201"/>
      <c r="H164" s="201"/>
      <c r="I164" s="201"/>
      <c r="J164" s="2"/>
    </row>
    <row r="165" spans="1:10" x14ac:dyDescent="0.25">
      <c r="A165" s="2"/>
      <c r="B165" s="201"/>
      <c r="C165" s="201"/>
      <c r="D165" s="201"/>
      <c r="E165" s="201"/>
      <c r="F165" s="201"/>
      <c r="G165" s="201"/>
      <c r="H165" s="201"/>
      <c r="I165" s="201"/>
      <c r="J165" s="2"/>
    </row>
    <row r="166" spans="1:10" x14ac:dyDescent="0.25">
      <c r="A166" s="2"/>
      <c r="B166" s="201"/>
      <c r="C166" s="201"/>
      <c r="D166" s="201"/>
      <c r="E166" s="201"/>
      <c r="F166" s="201"/>
      <c r="G166" s="201"/>
      <c r="H166" s="201"/>
      <c r="I166" s="201"/>
      <c r="J166" s="2"/>
    </row>
    <row r="167" spans="1:10" x14ac:dyDescent="0.25">
      <c r="A167" s="2"/>
      <c r="B167" s="201"/>
      <c r="C167" s="201"/>
      <c r="D167" s="201"/>
      <c r="E167" s="201"/>
      <c r="F167" s="201"/>
      <c r="G167" s="201"/>
      <c r="H167" s="201"/>
      <c r="I167" s="201"/>
      <c r="J167" s="2"/>
    </row>
  </sheetData>
  <mergeCells count="123">
    <mergeCell ref="A12:D12"/>
    <mergeCell ref="A51:C51"/>
    <mergeCell ref="A52:C52"/>
    <mergeCell ref="A53:C53"/>
    <mergeCell ref="B24:I24"/>
    <mergeCell ref="A25:I25"/>
    <mergeCell ref="B19:I19"/>
    <mergeCell ref="B20:I20"/>
    <mergeCell ref="B21:I21"/>
    <mergeCell ref="B22:I22"/>
    <mergeCell ref="B23:I23"/>
    <mergeCell ref="A37:C37"/>
    <mergeCell ref="A48:C48"/>
    <mergeCell ref="A49:C49"/>
    <mergeCell ref="A50:C50"/>
    <mergeCell ref="A38:C38"/>
    <mergeCell ref="A39:C39"/>
    <mergeCell ref="A41:C41"/>
    <mergeCell ref="A40:C40"/>
    <mergeCell ref="A10:I10"/>
    <mergeCell ref="A16:I16"/>
    <mergeCell ref="A17:I17"/>
    <mergeCell ref="A15:J15"/>
    <mergeCell ref="B18:I18"/>
    <mergeCell ref="A11:J11"/>
    <mergeCell ref="E12:J12"/>
    <mergeCell ref="A1:J1"/>
    <mergeCell ref="A2:J2"/>
    <mergeCell ref="A4:J4"/>
    <mergeCell ref="A5:C5"/>
    <mergeCell ref="D5:I5"/>
    <mergeCell ref="A3:J3"/>
    <mergeCell ref="A7:C7"/>
    <mergeCell ref="D7:I7"/>
    <mergeCell ref="A8:C8"/>
    <mergeCell ref="D8:I8"/>
    <mergeCell ref="A6:C6"/>
    <mergeCell ref="D6:I6"/>
    <mergeCell ref="A9:C9"/>
    <mergeCell ref="D9:I9"/>
    <mergeCell ref="A13:J13"/>
    <mergeCell ref="E14:J14"/>
    <mergeCell ref="A14:D14"/>
    <mergeCell ref="A54:C54"/>
    <mergeCell ref="A55:C55"/>
    <mergeCell ref="A58:J58"/>
    <mergeCell ref="A56:C56"/>
    <mergeCell ref="A57:C57"/>
    <mergeCell ref="B60:E60"/>
    <mergeCell ref="B61:E61"/>
    <mergeCell ref="B62:E62"/>
    <mergeCell ref="B104:E104"/>
    <mergeCell ref="B102:E102"/>
    <mergeCell ref="B103:E103"/>
    <mergeCell ref="A59:D59"/>
    <mergeCell ref="B92:E92"/>
    <mergeCell ref="B63:E63"/>
    <mergeCell ref="B64:E64"/>
    <mergeCell ref="B65:E65"/>
    <mergeCell ref="B66:E66"/>
    <mergeCell ref="B67:E67"/>
    <mergeCell ref="B93:E93"/>
    <mergeCell ref="B68:E68"/>
    <mergeCell ref="B105:E105"/>
    <mergeCell ref="A69:I69"/>
    <mergeCell ref="B72:E72"/>
    <mergeCell ref="B73:E73"/>
    <mergeCell ref="B74:E74"/>
    <mergeCell ref="B83:E83"/>
    <mergeCell ref="C76:E82"/>
    <mergeCell ref="B96:E96"/>
    <mergeCell ref="B84:E84"/>
    <mergeCell ref="B87:E87"/>
    <mergeCell ref="B85:E85"/>
    <mergeCell ref="B75:E75"/>
    <mergeCell ref="B94:E94"/>
    <mergeCell ref="B95:E95"/>
    <mergeCell ref="B97:E97"/>
    <mergeCell ref="B98:E98"/>
    <mergeCell ref="B99:E99"/>
    <mergeCell ref="B100:E100"/>
    <mergeCell ref="B101:E101"/>
    <mergeCell ref="B86:E86"/>
    <mergeCell ref="B88:E88"/>
    <mergeCell ref="B89:E89"/>
    <mergeCell ref="B90:E90"/>
    <mergeCell ref="B91:E91"/>
    <mergeCell ref="B165:I165"/>
    <mergeCell ref="B166:I166"/>
    <mergeCell ref="B167:I167"/>
    <mergeCell ref="B159:I159"/>
    <mergeCell ref="B160:I160"/>
    <mergeCell ref="B161:I161"/>
    <mergeCell ref="B162:I162"/>
    <mergeCell ref="B163:I163"/>
    <mergeCell ref="B164:I164"/>
    <mergeCell ref="B118:E118"/>
    <mergeCell ref="A106:J106"/>
    <mergeCell ref="B108:E108"/>
    <mergeCell ref="B110:E110"/>
    <mergeCell ref="B111:E111"/>
    <mergeCell ref="B112:E112"/>
    <mergeCell ref="B113:E113"/>
    <mergeCell ref="B114:E114"/>
    <mergeCell ref="B115:E115"/>
    <mergeCell ref="B116:E116"/>
    <mergeCell ref="B117:E117"/>
    <mergeCell ref="B107:E107"/>
    <mergeCell ref="B109:E109"/>
    <mergeCell ref="B158:I158"/>
    <mergeCell ref="B119:E119"/>
    <mergeCell ref="B120:E120"/>
    <mergeCell ref="A121:I121"/>
    <mergeCell ref="A122:J122"/>
    <mergeCell ref="A149:J149"/>
    <mergeCell ref="B152:I152"/>
    <mergeCell ref="B154:I154"/>
    <mergeCell ref="B153:I153"/>
    <mergeCell ref="B155:I155"/>
    <mergeCell ref="B156:I156"/>
    <mergeCell ref="B157:I157"/>
    <mergeCell ref="B151:I151"/>
    <mergeCell ref="B150:I150"/>
  </mergeCells>
  <pageMargins left="0.7" right="0.7" top="0.75" bottom="0.75" header="0.3" footer="0.3"/>
  <pageSetup paperSize="9" scale="63" fitToHeight="0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view="pageBreakPreview" zoomScale="115" zoomScaleNormal="100" zoomScaleSheetLayoutView="115" workbookViewId="0">
      <selection activeCell="F11" sqref="F11"/>
    </sheetView>
  </sheetViews>
  <sheetFormatPr defaultRowHeight="15" x14ac:dyDescent="0.25"/>
  <cols>
    <col min="2" max="2" width="49.42578125" customWidth="1"/>
    <col min="4" max="4" width="9.85546875" customWidth="1"/>
    <col min="5" max="5" width="15.42578125" bestFit="1" customWidth="1"/>
  </cols>
  <sheetData>
    <row r="1" spans="1:5" ht="30" customHeight="1" thickBot="1" x14ac:dyDescent="0.35">
      <c r="A1" s="110" t="s">
        <v>102</v>
      </c>
      <c r="B1" s="112"/>
      <c r="C1" s="112" t="s">
        <v>166</v>
      </c>
      <c r="D1" s="112" t="s">
        <v>167</v>
      </c>
      <c r="E1" s="112" t="s">
        <v>168</v>
      </c>
    </row>
    <row r="2" spans="1:5" ht="15" customHeight="1" thickTop="1" x14ac:dyDescent="0.3">
      <c r="A2" s="111"/>
      <c r="B2" s="111"/>
      <c r="C2" s="111"/>
      <c r="D2" s="111"/>
      <c r="E2" s="111"/>
    </row>
    <row r="3" spans="1:5" ht="15.75" x14ac:dyDescent="0.25">
      <c r="A3" s="115">
        <v>1</v>
      </c>
      <c r="B3" s="115" t="s">
        <v>169</v>
      </c>
      <c r="C3" s="115">
        <v>7</v>
      </c>
      <c r="D3" s="115">
        <v>600</v>
      </c>
      <c r="E3" s="116">
        <f>C3*D3</f>
        <v>4200</v>
      </c>
    </row>
    <row r="4" spans="1:5" ht="15.75" x14ac:dyDescent="0.25">
      <c r="A4" s="115">
        <v>2</v>
      </c>
      <c r="B4" s="115" t="s">
        <v>170</v>
      </c>
      <c r="C4" s="115">
        <v>7</v>
      </c>
      <c r="D4" s="115">
        <v>1200</v>
      </c>
      <c r="E4" s="116">
        <f t="shared" ref="E4:E7" si="0">C4*D4</f>
        <v>8400</v>
      </c>
    </row>
    <row r="5" spans="1:5" ht="15.75" x14ac:dyDescent="0.25">
      <c r="A5" s="115">
        <v>3</v>
      </c>
      <c r="B5" s="115" t="s">
        <v>171</v>
      </c>
      <c r="C5" s="115">
        <v>7</v>
      </c>
      <c r="D5" s="115">
        <v>1000</v>
      </c>
      <c r="E5" s="116">
        <f t="shared" si="0"/>
        <v>7000</v>
      </c>
    </row>
    <row r="6" spans="1:5" ht="15.75" x14ac:dyDescent="0.25">
      <c r="A6" s="115">
        <v>4</v>
      </c>
      <c r="B6" s="115" t="s">
        <v>172</v>
      </c>
      <c r="C6" s="115">
        <v>7</v>
      </c>
      <c r="D6" s="115">
        <v>450</v>
      </c>
      <c r="E6" s="116">
        <f t="shared" si="0"/>
        <v>3150</v>
      </c>
    </row>
    <row r="7" spans="1:5" ht="15.75" x14ac:dyDescent="0.25">
      <c r="A7" s="115">
        <v>5</v>
      </c>
      <c r="B7" s="115" t="s">
        <v>173</v>
      </c>
      <c r="C7" s="115">
        <v>7</v>
      </c>
      <c r="D7" s="115">
        <v>450</v>
      </c>
      <c r="E7" s="116">
        <f t="shared" si="0"/>
        <v>3150</v>
      </c>
    </row>
    <row r="8" spans="1:5" ht="18.75" x14ac:dyDescent="0.3">
      <c r="A8" s="67"/>
      <c r="B8" s="114" t="s">
        <v>168</v>
      </c>
      <c r="C8" s="67"/>
      <c r="D8" s="67"/>
      <c r="E8" s="113">
        <f>SUM(E3:E7)</f>
        <v>25900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view="pageBreakPreview" zoomScaleNormal="100" zoomScaleSheetLayoutView="100" workbookViewId="0">
      <pane ySplit="3" topLeftCell="A4" activePane="bottomLeft" state="frozen"/>
      <selection pane="bottomLeft" activeCell="R20" sqref="R20"/>
    </sheetView>
  </sheetViews>
  <sheetFormatPr defaultRowHeight="15" x14ac:dyDescent="0.25"/>
  <cols>
    <col min="2" max="2" width="30.28515625" bestFit="1" customWidth="1"/>
    <col min="3" max="3" width="8" style="145" bestFit="1" customWidth="1"/>
    <col min="4" max="4" width="12.42578125" hidden="1" customWidth="1"/>
    <col min="5" max="5" width="5.140625" hidden="1" customWidth="1"/>
    <col min="6" max="6" width="12.42578125" hidden="1" customWidth="1"/>
    <col min="7" max="7" width="8" style="145" hidden="1" customWidth="1"/>
    <col min="8" max="8" width="8.42578125" hidden="1" customWidth="1"/>
    <col min="9" max="9" width="11.85546875" hidden="1" customWidth="1"/>
    <col min="10" max="10" width="8.140625" hidden="1" customWidth="1"/>
    <col min="11" max="11" width="11.85546875" hidden="1" customWidth="1"/>
    <col min="12" max="12" width="10.5703125" hidden="1" customWidth="1"/>
    <col min="13" max="13" width="14.5703125" bestFit="1" customWidth="1"/>
    <col min="14" max="14" width="10.5703125" bestFit="1" customWidth="1"/>
    <col min="16" max="16" width="10.5703125" bestFit="1" customWidth="1"/>
  </cols>
  <sheetData>
    <row r="1" spans="1:14" ht="26.25" x14ac:dyDescent="0.4">
      <c r="A1" s="228" t="s">
        <v>85</v>
      </c>
      <c r="B1" s="228"/>
      <c r="C1" s="228"/>
      <c r="D1" s="228"/>
      <c r="E1" s="228"/>
      <c r="F1" s="228"/>
      <c r="G1" s="228"/>
      <c r="H1" s="228"/>
      <c r="I1" s="228"/>
      <c r="J1" s="228"/>
    </row>
    <row r="2" spans="1:14" x14ac:dyDescent="0.25">
      <c r="A2" s="68" t="s">
        <v>89</v>
      </c>
      <c r="B2" s="68" t="s">
        <v>47</v>
      </c>
      <c r="C2" s="146"/>
      <c r="D2" s="75"/>
      <c r="E2" s="75"/>
      <c r="F2" s="75"/>
      <c r="G2" s="146"/>
      <c r="H2" s="75"/>
      <c r="I2" s="67"/>
      <c r="J2" s="67" t="s">
        <v>83</v>
      </c>
      <c r="K2" s="67"/>
      <c r="L2" s="67"/>
      <c r="M2" s="67"/>
    </row>
    <row r="3" spans="1:14" ht="57.75" customHeight="1" x14ac:dyDescent="0.25">
      <c r="A3" s="65"/>
      <c r="B3" s="65"/>
      <c r="C3" s="148" t="s">
        <v>90</v>
      </c>
      <c r="D3" s="160" t="s">
        <v>207</v>
      </c>
      <c r="E3" s="160" t="s">
        <v>24</v>
      </c>
      <c r="F3" s="160" t="s">
        <v>190</v>
      </c>
      <c r="G3" s="163" t="s">
        <v>24</v>
      </c>
      <c r="H3" s="65" t="s">
        <v>206</v>
      </c>
      <c r="I3" s="160" t="s">
        <v>215</v>
      </c>
      <c r="J3" s="162" t="s">
        <v>24</v>
      </c>
      <c r="K3" s="162" t="s">
        <v>208</v>
      </c>
      <c r="L3" s="162" t="s">
        <v>24</v>
      </c>
      <c r="M3" s="160" t="s">
        <v>216</v>
      </c>
      <c r="N3" s="162" t="s">
        <v>24</v>
      </c>
    </row>
    <row r="4" spans="1:14" x14ac:dyDescent="0.25">
      <c r="A4" s="67"/>
      <c r="B4" s="75"/>
      <c r="C4" s="146"/>
      <c r="D4" s="75"/>
      <c r="E4" s="75"/>
      <c r="F4" s="75"/>
      <c r="G4" s="146"/>
      <c r="H4" s="75"/>
      <c r="I4" s="75"/>
      <c r="J4" s="75"/>
      <c r="K4" s="117"/>
      <c r="L4" s="117"/>
      <c r="M4" s="75"/>
      <c r="N4" s="75"/>
    </row>
    <row r="5" spans="1:14" x14ac:dyDescent="0.25">
      <c r="A5" s="66">
        <v>1</v>
      </c>
      <c r="B5" s="67" t="s">
        <v>91</v>
      </c>
      <c r="C5" s="146">
        <v>380</v>
      </c>
      <c r="D5" s="75"/>
      <c r="E5" s="161">
        <f>C5*D5</f>
        <v>0</v>
      </c>
      <c r="F5" s="161"/>
      <c r="G5" s="164">
        <f>C5*F5</f>
        <v>0</v>
      </c>
      <c r="H5" s="67">
        <v>0</v>
      </c>
      <c r="I5" s="117">
        <v>20</v>
      </c>
      <c r="J5" s="108">
        <f t="shared" ref="J5:J12" si="0">I5*C5</f>
        <v>7600</v>
      </c>
      <c r="K5" s="117"/>
      <c r="L5" s="108">
        <f>C5*J5</f>
        <v>2888000</v>
      </c>
      <c r="M5" s="117">
        <v>0</v>
      </c>
      <c r="N5" s="108">
        <f>M5*C5</f>
        <v>0</v>
      </c>
    </row>
    <row r="6" spans="1:14" x14ac:dyDescent="0.25">
      <c r="A6" s="66">
        <v>2</v>
      </c>
      <c r="B6" s="67" t="s">
        <v>92</v>
      </c>
      <c r="C6" s="146">
        <v>20</v>
      </c>
      <c r="D6" s="75"/>
      <c r="E6" s="161">
        <f t="shared" ref="E6:E12" si="1">C6*D6</f>
        <v>0</v>
      </c>
      <c r="F6" s="161"/>
      <c r="G6" s="164">
        <f t="shared" ref="G6:G26" si="2">C6*F6</f>
        <v>0</v>
      </c>
      <c r="H6" s="67">
        <v>100</v>
      </c>
      <c r="I6" s="117">
        <v>250</v>
      </c>
      <c r="J6" s="108">
        <f t="shared" si="0"/>
        <v>5000</v>
      </c>
      <c r="K6" s="117"/>
      <c r="L6" s="108">
        <f t="shared" ref="L6:L26" si="3">C6*J6</f>
        <v>100000</v>
      </c>
      <c r="M6" s="117">
        <v>0</v>
      </c>
      <c r="N6" s="108">
        <f t="shared" ref="N6:N26" si="4">M6*C6</f>
        <v>0</v>
      </c>
    </row>
    <row r="7" spans="1:14" x14ac:dyDescent="0.25">
      <c r="A7" s="66">
        <v>3</v>
      </c>
      <c r="B7" s="67" t="s">
        <v>93</v>
      </c>
      <c r="C7" s="146">
        <v>180</v>
      </c>
      <c r="D7" s="75"/>
      <c r="E7" s="161">
        <f t="shared" si="1"/>
        <v>0</v>
      </c>
      <c r="F7" s="161"/>
      <c r="G7" s="164">
        <f t="shared" si="2"/>
        <v>0</v>
      </c>
      <c r="H7" s="67">
        <v>160</v>
      </c>
      <c r="I7" s="117">
        <v>100</v>
      </c>
      <c r="J7" s="108">
        <f t="shared" si="0"/>
        <v>18000</v>
      </c>
      <c r="K7" s="117"/>
      <c r="L7" s="108">
        <f t="shared" si="3"/>
        <v>3240000</v>
      </c>
      <c r="M7" s="82">
        <v>200</v>
      </c>
      <c r="N7" s="108">
        <f t="shared" si="4"/>
        <v>36000</v>
      </c>
    </row>
    <row r="8" spans="1:14" x14ac:dyDescent="0.25">
      <c r="A8" s="66">
        <v>4</v>
      </c>
      <c r="B8" s="67" t="s">
        <v>95</v>
      </c>
      <c r="C8" s="146">
        <v>5</v>
      </c>
      <c r="D8" s="75"/>
      <c r="E8" s="161">
        <f t="shared" si="1"/>
        <v>0</v>
      </c>
      <c r="F8" s="161">
        <v>200</v>
      </c>
      <c r="G8" s="164">
        <f t="shared" si="2"/>
        <v>1000</v>
      </c>
      <c r="H8" s="67">
        <v>1500</v>
      </c>
      <c r="I8" s="117">
        <v>400</v>
      </c>
      <c r="J8" s="108">
        <f t="shared" si="0"/>
        <v>2000</v>
      </c>
      <c r="K8" s="117"/>
      <c r="L8" s="108">
        <f t="shared" si="3"/>
        <v>10000</v>
      </c>
      <c r="M8" s="82">
        <v>300</v>
      </c>
      <c r="N8" s="108">
        <f t="shared" si="4"/>
        <v>1500</v>
      </c>
    </row>
    <row r="9" spans="1:14" x14ac:dyDescent="0.25">
      <c r="A9" s="66">
        <v>5</v>
      </c>
      <c r="B9" s="67" t="s">
        <v>96</v>
      </c>
      <c r="C9" s="146">
        <v>75</v>
      </c>
      <c r="D9" s="75"/>
      <c r="E9" s="161">
        <f t="shared" si="1"/>
        <v>0</v>
      </c>
      <c r="F9" s="161">
        <v>100</v>
      </c>
      <c r="G9" s="164">
        <f t="shared" si="2"/>
        <v>7500</v>
      </c>
      <c r="H9" s="67">
        <v>400</v>
      </c>
      <c r="I9" s="117">
        <v>160</v>
      </c>
      <c r="J9" s="108">
        <f t="shared" si="0"/>
        <v>12000</v>
      </c>
      <c r="K9" s="117"/>
      <c r="L9" s="108">
        <f t="shared" si="3"/>
        <v>900000</v>
      </c>
      <c r="M9" s="82">
        <v>320</v>
      </c>
      <c r="N9" s="108">
        <f t="shared" si="4"/>
        <v>24000</v>
      </c>
    </row>
    <row r="10" spans="1:14" x14ac:dyDescent="0.25">
      <c r="A10" s="66">
        <v>6</v>
      </c>
      <c r="B10" s="67" t="s">
        <v>87</v>
      </c>
      <c r="C10" s="146">
        <v>25</v>
      </c>
      <c r="D10" s="75"/>
      <c r="E10" s="161">
        <f t="shared" si="1"/>
        <v>0</v>
      </c>
      <c r="F10" s="161">
        <v>50</v>
      </c>
      <c r="G10" s="164">
        <f t="shared" si="2"/>
        <v>1250</v>
      </c>
      <c r="H10" s="67">
        <v>150</v>
      </c>
      <c r="I10" s="117">
        <v>50</v>
      </c>
      <c r="J10" s="108">
        <f t="shared" si="0"/>
        <v>1250</v>
      </c>
      <c r="K10" s="117"/>
      <c r="L10" s="108">
        <f t="shared" si="3"/>
        <v>31250</v>
      </c>
      <c r="M10" s="82">
        <v>100</v>
      </c>
      <c r="N10" s="108">
        <f t="shared" si="4"/>
        <v>2500</v>
      </c>
    </row>
    <row r="11" spans="1:14" x14ac:dyDescent="0.25">
      <c r="A11" s="66">
        <v>7</v>
      </c>
      <c r="B11" s="67" t="s">
        <v>100</v>
      </c>
      <c r="C11" s="146">
        <v>25</v>
      </c>
      <c r="D11" s="75"/>
      <c r="E11" s="161">
        <f t="shared" si="1"/>
        <v>0</v>
      </c>
      <c r="F11" s="161"/>
      <c r="G11" s="164">
        <f t="shared" si="2"/>
        <v>0</v>
      </c>
      <c r="H11" s="67">
        <v>100</v>
      </c>
      <c r="I11" s="117">
        <v>35</v>
      </c>
      <c r="J11" s="108">
        <f t="shared" si="0"/>
        <v>875</v>
      </c>
      <c r="K11" s="117"/>
      <c r="L11" s="108">
        <f t="shared" si="3"/>
        <v>21875</v>
      </c>
      <c r="M11" s="82">
        <v>100</v>
      </c>
      <c r="N11" s="108">
        <f t="shared" si="4"/>
        <v>2500</v>
      </c>
    </row>
    <row r="12" spans="1:14" x14ac:dyDescent="0.25">
      <c r="A12" s="66">
        <v>8</v>
      </c>
      <c r="B12" s="121" t="s">
        <v>143</v>
      </c>
      <c r="C12" s="146">
        <v>270</v>
      </c>
      <c r="D12" s="75"/>
      <c r="E12" s="161">
        <f t="shared" si="1"/>
        <v>0</v>
      </c>
      <c r="F12" s="161"/>
      <c r="G12" s="164"/>
      <c r="H12" s="67">
        <v>15</v>
      </c>
      <c r="I12" s="117">
        <v>8</v>
      </c>
      <c r="J12" s="108">
        <f t="shared" si="0"/>
        <v>2160</v>
      </c>
      <c r="K12" s="117"/>
      <c r="L12" s="108">
        <f t="shared" si="3"/>
        <v>583200</v>
      </c>
      <c r="M12" s="82">
        <v>20</v>
      </c>
      <c r="N12" s="108">
        <f t="shared" si="4"/>
        <v>5400</v>
      </c>
    </row>
    <row r="13" spans="1:14" ht="15.75" customHeight="1" x14ac:dyDescent="0.25">
      <c r="A13" s="75"/>
      <c r="B13" s="75"/>
      <c r="C13" s="146"/>
      <c r="D13" s="75"/>
      <c r="E13" s="75"/>
      <c r="F13" s="75"/>
      <c r="G13" s="164"/>
      <c r="H13" s="75"/>
      <c r="I13" s="75"/>
      <c r="J13" s="75"/>
      <c r="K13" s="117"/>
      <c r="L13" s="117"/>
      <c r="M13" s="75"/>
      <c r="N13" s="108">
        <f t="shared" si="4"/>
        <v>0</v>
      </c>
    </row>
    <row r="14" spans="1:14" x14ac:dyDescent="0.25">
      <c r="A14" s="66">
        <v>1</v>
      </c>
      <c r="B14" s="67" t="s">
        <v>209</v>
      </c>
      <c r="C14" s="108">
        <v>140</v>
      </c>
      <c r="D14" s="67"/>
      <c r="E14" s="67">
        <f>C14*D14</f>
        <v>0</v>
      </c>
      <c r="F14" s="67"/>
      <c r="G14" s="164">
        <f t="shared" si="2"/>
        <v>0</v>
      </c>
      <c r="H14" s="67"/>
      <c r="I14" s="117">
        <v>0</v>
      </c>
      <c r="J14" s="117">
        <f t="shared" ref="J14:J26" si="5">I14*C14</f>
        <v>0</v>
      </c>
      <c r="K14" s="117"/>
      <c r="L14" s="117">
        <f t="shared" si="3"/>
        <v>0</v>
      </c>
      <c r="M14" s="117">
        <v>0</v>
      </c>
      <c r="N14" s="108">
        <f t="shared" si="4"/>
        <v>0</v>
      </c>
    </row>
    <row r="15" spans="1:14" x14ac:dyDescent="0.25">
      <c r="A15" s="66">
        <v>2</v>
      </c>
      <c r="B15" s="67" t="s">
        <v>210</v>
      </c>
      <c r="C15" s="108">
        <v>7</v>
      </c>
      <c r="D15" s="67"/>
      <c r="E15" s="67">
        <f t="shared" ref="E15:E26" si="6">C15*D15</f>
        <v>0</v>
      </c>
      <c r="F15" s="67"/>
      <c r="G15" s="164">
        <f t="shared" si="2"/>
        <v>0</v>
      </c>
      <c r="H15" s="67"/>
      <c r="I15" s="117">
        <v>0</v>
      </c>
      <c r="J15" s="117">
        <f t="shared" si="5"/>
        <v>0</v>
      </c>
      <c r="K15" s="117"/>
      <c r="L15" s="117">
        <f t="shared" si="3"/>
        <v>0</v>
      </c>
      <c r="M15" s="117">
        <v>0</v>
      </c>
      <c r="N15" s="108">
        <f t="shared" si="4"/>
        <v>0</v>
      </c>
    </row>
    <row r="16" spans="1:14" x14ac:dyDescent="0.25">
      <c r="A16" s="66">
        <v>3</v>
      </c>
      <c r="B16" s="121" t="s">
        <v>212</v>
      </c>
      <c r="C16" s="108">
        <v>1900</v>
      </c>
      <c r="D16" s="67"/>
      <c r="E16" s="67">
        <f t="shared" si="6"/>
        <v>0</v>
      </c>
      <c r="F16" s="67">
        <v>9</v>
      </c>
      <c r="G16" s="164">
        <f t="shared" si="2"/>
        <v>17100</v>
      </c>
      <c r="H16" s="67"/>
      <c r="I16" s="117">
        <v>0</v>
      </c>
      <c r="J16" s="117">
        <f t="shared" si="5"/>
        <v>0</v>
      </c>
      <c r="K16" s="117"/>
      <c r="L16" s="117">
        <f t="shared" si="3"/>
        <v>0</v>
      </c>
      <c r="M16" s="117">
        <v>0</v>
      </c>
      <c r="N16" s="108">
        <f t="shared" si="4"/>
        <v>0</v>
      </c>
    </row>
    <row r="17" spans="1:16" x14ac:dyDescent="0.25">
      <c r="A17" s="66">
        <v>4</v>
      </c>
      <c r="B17" s="121" t="s">
        <v>97</v>
      </c>
      <c r="C17" s="108">
        <v>25</v>
      </c>
      <c r="D17" s="67"/>
      <c r="E17" s="67">
        <f t="shared" si="6"/>
        <v>0</v>
      </c>
      <c r="F17" s="67">
        <v>150</v>
      </c>
      <c r="G17" s="164">
        <f t="shared" si="2"/>
        <v>3750</v>
      </c>
      <c r="H17" s="67"/>
      <c r="I17" s="117">
        <v>0</v>
      </c>
      <c r="J17" s="117">
        <f t="shared" si="5"/>
        <v>0</v>
      </c>
      <c r="K17" s="117"/>
      <c r="L17" s="117">
        <f t="shared" si="3"/>
        <v>0</v>
      </c>
      <c r="M17" s="117">
        <v>0</v>
      </c>
      <c r="N17" s="108">
        <f t="shared" si="4"/>
        <v>0</v>
      </c>
    </row>
    <row r="18" spans="1:16" x14ac:dyDescent="0.25">
      <c r="A18" s="66">
        <v>5</v>
      </c>
      <c r="B18" s="121" t="s">
        <v>98</v>
      </c>
      <c r="C18" s="108">
        <v>45</v>
      </c>
      <c r="D18" s="67"/>
      <c r="E18" s="67">
        <f t="shared" si="6"/>
        <v>0</v>
      </c>
      <c r="F18" s="67">
        <v>150</v>
      </c>
      <c r="G18" s="164">
        <f t="shared" si="2"/>
        <v>6750</v>
      </c>
      <c r="H18" s="67"/>
      <c r="I18" s="117">
        <v>0</v>
      </c>
      <c r="J18" s="117">
        <f t="shared" si="5"/>
        <v>0</v>
      </c>
      <c r="K18" s="117"/>
      <c r="L18" s="117">
        <f t="shared" si="3"/>
        <v>0</v>
      </c>
      <c r="M18" s="117">
        <v>0</v>
      </c>
      <c r="N18" s="108">
        <f t="shared" si="4"/>
        <v>0</v>
      </c>
    </row>
    <row r="19" spans="1:16" x14ac:dyDescent="0.25">
      <c r="A19" s="66">
        <v>6</v>
      </c>
      <c r="B19" s="67" t="s">
        <v>99</v>
      </c>
      <c r="C19" s="108">
        <v>0</v>
      </c>
      <c r="D19" s="67"/>
      <c r="E19" s="67">
        <f t="shared" si="6"/>
        <v>0</v>
      </c>
      <c r="F19" s="67"/>
      <c r="G19" s="164">
        <f t="shared" si="2"/>
        <v>0</v>
      </c>
      <c r="H19" s="67"/>
      <c r="I19" s="117">
        <v>0</v>
      </c>
      <c r="J19" s="117">
        <f t="shared" si="5"/>
        <v>0</v>
      </c>
      <c r="K19" s="117"/>
      <c r="L19" s="117">
        <f t="shared" si="3"/>
        <v>0</v>
      </c>
      <c r="M19" s="117">
        <v>0</v>
      </c>
      <c r="N19" s="108">
        <f t="shared" si="4"/>
        <v>0</v>
      </c>
    </row>
    <row r="20" spans="1:16" x14ac:dyDescent="0.25">
      <c r="A20" s="66">
        <v>7</v>
      </c>
      <c r="B20" s="121" t="s">
        <v>101</v>
      </c>
      <c r="C20" s="108">
        <v>30</v>
      </c>
      <c r="D20" s="67"/>
      <c r="E20" s="67">
        <f t="shared" si="6"/>
        <v>0</v>
      </c>
      <c r="F20" s="67"/>
      <c r="G20" s="164">
        <f t="shared" si="2"/>
        <v>0</v>
      </c>
      <c r="H20" s="67"/>
      <c r="I20" s="117">
        <v>0</v>
      </c>
      <c r="J20" s="117">
        <f t="shared" si="5"/>
        <v>0</v>
      </c>
      <c r="K20" s="117"/>
      <c r="L20" s="117">
        <f t="shared" si="3"/>
        <v>0</v>
      </c>
      <c r="M20" s="117">
        <v>0</v>
      </c>
      <c r="N20" s="108">
        <f t="shared" si="4"/>
        <v>0</v>
      </c>
    </row>
    <row r="21" spans="1:16" x14ac:dyDescent="0.25">
      <c r="A21" s="66">
        <v>8</v>
      </c>
      <c r="B21" s="121" t="s">
        <v>127</v>
      </c>
      <c r="C21" s="108">
        <v>40</v>
      </c>
      <c r="D21" s="67"/>
      <c r="E21" s="67">
        <f t="shared" si="6"/>
        <v>0</v>
      </c>
      <c r="F21" s="67"/>
      <c r="G21" s="164">
        <f t="shared" si="2"/>
        <v>0</v>
      </c>
      <c r="H21" s="67"/>
      <c r="I21" s="117">
        <v>0</v>
      </c>
      <c r="J21" s="117">
        <f t="shared" si="5"/>
        <v>0</v>
      </c>
      <c r="K21" s="117"/>
      <c r="L21" s="117">
        <f t="shared" si="3"/>
        <v>0</v>
      </c>
      <c r="M21" s="117">
        <v>0</v>
      </c>
      <c r="N21" s="108">
        <f t="shared" si="4"/>
        <v>0</v>
      </c>
    </row>
    <row r="22" spans="1:16" x14ac:dyDescent="0.25">
      <c r="A22" s="66">
        <v>9</v>
      </c>
      <c r="B22" s="121" t="s">
        <v>211</v>
      </c>
      <c r="C22" s="108">
        <v>10000</v>
      </c>
      <c r="D22" s="67"/>
      <c r="E22" s="67">
        <f t="shared" si="6"/>
        <v>0</v>
      </c>
      <c r="F22" s="67">
        <v>1</v>
      </c>
      <c r="G22" s="164">
        <f t="shared" si="2"/>
        <v>10000</v>
      </c>
      <c r="H22" s="67"/>
      <c r="I22" s="117">
        <v>0</v>
      </c>
      <c r="J22" s="117">
        <f t="shared" si="5"/>
        <v>0</v>
      </c>
      <c r="K22" s="117"/>
      <c r="L22" s="117">
        <f t="shared" si="3"/>
        <v>0</v>
      </c>
      <c r="M22" s="117">
        <v>0</v>
      </c>
      <c r="N22" s="108">
        <f t="shared" si="4"/>
        <v>0</v>
      </c>
      <c r="P22" s="118"/>
    </row>
    <row r="23" spans="1:16" x14ac:dyDescent="0.25">
      <c r="A23" s="66">
        <v>10</v>
      </c>
      <c r="B23" s="121" t="s">
        <v>130</v>
      </c>
      <c r="C23" s="108"/>
      <c r="D23" s="67"/>
      <c r="E23" s="67">
        <f t="shared" si="6"/>
        <v>0</v>
      </c>
      <c r="F23" s="67"/>
      <c r="G23" s="164">
        <f t="shared" si="2"/>
        <v>0</v>
      </c>
      <c r="H23" s="67"/>
      <c r="I23" s="117">
        <v>0</v>
      </c>
      <c r="J23" s="117">
        <f t="shared" si="5"/>
        <v>0</v>
      </c>
      <c r="K23" s="117"/>
      <c r="L23" s="117">
        <f t="shared" si="3"/>
        <v>0</v>
      </c>
      <c r="M23" s="117">
        <v>0</v>
      </c>
      <c r="N23" s="108">
        <f t="shared" si="4"/>
        <v>0</v>
      </c>
    </row>
    <row r="24" spans="1:16" x14ac:dyDescent="0.25">
      <c r="A24" s="66">
        <v>11</v>
      </c>
      <c r="B24" s="121" t="s">
        <v>131</v>
      </c>
      <c r="C24" s="108"/>
      <c r="D24" s="67"/>
      <c r="E24" s="67">
        <f t="shared" si="6"/>
        <v>0</v>
      </c>
      <c r="F24" s="67"/>
      <c r="G24" s="164">
        <f t="shared" si="2"/>
        <v>0</v>
      </c>
      <c r="H24" s="67"/>
      <c r="I24" s="117">
        <v>0</v>
      </c>
      <c r="J24" s="117">
        <f t="shared" si="5"/>
        <v>0</v>
      </c>
      <c r="K24" s="117"/>
      <c r="L24" s="117">
        <f t="shared" si="3"/>
        <v>0</v>
      </c>
      <c r="M24" s="117">
        <v>0</v>
      </c>
      <c r="N24" s="108">
        <f t="shared" si="4"/>
        <v>0</v>
      </c>
    </row>
    <row r="25" spans="1:16" x14ac:dyDescent="0.25">
      <c r="A25" s="66">
        <v>12</v>
      </c>
      <c r="B25" s="121" t="s">
        <v>132</v>
      </c>
      <c r="C25" s="108"/>
      <c r="D25" s="67"/>
      <c r="E25" s="67">
        <f t="shared" si="6"/>
        <v>0</v>
      </c>
      <c r="F25" s="67"/>
      <c r="G25" s="164">
        <f t="shared" si="2"/>
        <v>0</v>
      </c>
      <c r="H25" s="67"/>
      <c r="I25" s="117">
        <v>0</v>
      </c>
      <c r="J25" s="117">
        <f t="shared" si="5"/>
        <v>0</v>
      </c>
      <c r="K25" s="117"/>
      <c r="L25" s="117">
        <f t="shared" si="3"/>
        <v>0</v>
      </c>
      <c r="M25" s="117">
        <v>0</v>
      </c>
      <c r="N25" s="108">
        <f t="shared" si="4"/>
        <v>0</v>
      </c>
    </row>
    <row r="26" spans="1:16" x14ac:dyDescent="0.25">
      <c r="A26" s="66">
        <v>13</v>
      </c>
      <c r="B26" s="121" t="s">
        <v>133</v>
      </c>
      <c r="C26" s="108"/>
      <c r="D26" s="67"/>
      <c r="E26" s="67">
        <f t="shared" si="6"/>
        <v>0</v>
      </c>
      <c r="F26" s="67"/>
      <c r="G26" s="164">
        <f t="shared" si="2"/>
        <v>0</v>
      </c>
      <c r="H26" s="67"/>
      <c r="I26" s="117">
        <v>0</v>
      </c>
      <c r="J26" s="117">
        <f t="shared" si="5"/>
        <v>0</v>
      </c>
      <c r="K26" s="117"/>
      <c r="L26" s="117">
        <f t="shared" si="3"/>
        <v>0</v>
      </c>
      <c r="M26" s="117">
        <v>0</v>
      </c>
      <c r="N26" s="108">
        <f t="shared" si="4"/>
        <v>0</v>
      </c>
    </row>
    <row r="27" spans="1:16" ht="18.75" x14ac:dyDescent="0.3">
      <c r="A27" s="71"/>
      <c r="B27" s="71" t="s">
        <v>88</v>
      </c>
      <c r="C27" s="165"/>
      <c r="D27" s="71"/>
      <c r="E27" s="166">
        <f>SUM(E5:E26)</f>
        <v>0</v>
      </c>
      <c r="F27" s="71"/>
      <c r="G27" s="165">
        <f>SUM(G5:G26)</f>
        <v>47350</v>
      </c>
      <c r="H27" s="71"/>
      <c r="I27" s="83"/>
      <c r="J27" s="147">
        <f>SUM(J5:J26)</f>
        <v>48885</v>
      </c>
      <c r="K27" s="83"/>
      <c r="L27" s="147">
        <f>SUM(L5:L26)</f>
        <v>7774325</v>
      </c>
      <c r="M27" s="83"/>
      <c r="N27" s="147">
        <f>SUM(N5:N26)</f>
        <v>71900</v>
      </c>
    </row>
    <row r="29" spans="1:16" x14ac:dyDescent="0.25">
      <c r="B29" t="s">
        <v>88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view="pageBreakPreview" topLeftCell="A4" zoomScale="85" zoomScaleNormal="85" zoomScaleSheetLayoutView="85" workbookViewId="0">
      <selection activeCell="R27" sqref="R27"/>
    </sheetView>
  </sheetViews>
  <sheetFormatPr defaultRowHeight="15" x14ac:dyDescent="0.25"/>
  <cols>
    <col min="2" max="2" width="30.7109375" customWidth="1"/>
    <col min="3" max="3" width="8" style="145" bestFit="1" customWidth="1"/>
    <col min="4" max="4" width="12.42578125" style="173" hidden="1" customWidth="1"/>
    <col min="5" max="5" width="10.5703125" style="173" hidden="1" customWidth="1"/>
    <col min="6" max="6" width="11.85546875" style="107" bestFit="1" customWidth="1"/>
    <col min="7" max="7" width="10.5703125" style="145" bestFit="1" customWidth="1"/>
    <col min="8" max="8" width="12.140625" style="39" hidden="1" customWidth="1"/>
    <col min="9" max="9" width="8" style="39" hidden="1" customWidth="1"/>
    <col min="10" max="10" width="10.5703125" style="39" hidden="1" customWidth="1"/>
    <col min="11" max="11" width="9" style="39" hidden="1" customWidth="1"/>
  </cols>
  <sheetData>
    <row r="1" spans="1:17" ht="50.1" customHeight="1" thickBot="1" x14ac:dyDescent="0.3">
      <c r="A1" s="140"/>
      <c r="B1" s="168" t="s">
        <v>187</v>
      </c>
      <c r="C1" s="168"/>
      <c r="D1" s="170"/>
      <c r="E1" s="170"/>
      <c r="F1" s="168"/>
      <c r="G1" s="168"/>
    </row>
    <row r="2" spans="1:17" ht="47.25" customHeight="1" x14ac:dyDescent="0.25">
      <c r="A2" s="137"/>
      <c r="B2" s="141" t="s">
        <v>186</v>
      </c>
      <c r="C2" s="143" t="s">
        <v>90</v>
      </c>
      <c r="D2" s="171" t="s">
        <v>189</v>
      </c>
      <c r="E2" s="175" t="s">
        <v>82</v>
      </c>
      <c r="F2" s="149" t="s">
        <v>188</v>
      </c>
      <c r="G2" s="143" t="s">
        <v>52</v>
      </c>
      <c r="H2" s="180" t="s">
        <v>190</v>
      </c>
      <c r="I2" s="180" t="s">
        <v>24</v>
      </c>
      <c r="J2" s="180" t="s">
        <v>191</v>
      </c>
      <c r="K2" s="180" t="s">
        <v>24</v>
      </c>
      <c r="L2" s="143"/>
      <c r="M2" s="143"/>
      <c r="N2" s="143"/>
      <c r="O2" s="143"/>
      <c r="P2" s="143"/>
      <c r="Q2" s="143"/>
    </row>
    <row r="3" spans="1:17" x14ac:dyDescent="0.25">
      <c r="A3" s="139"/>
      <c r="B3" s="229"/>
      <c r="C3" s="230"/>
      <c r="D3" s="230"/>
      <c r="E3" s="230"/>
      <c r="F3" s="230"/>
      <c r="G3" s="230"/>
      <c r="H3" s="181"/>
      <c r="I3" s="181"/>
      <c r="J3" s="181"/>
      <c r="K3" s="181"/>
      <c r="L3" s="167"/>
      <c r="M3" s="167"/>
      <c r="N3" s="167"/>
      <c r="O3" s="167"/>
      <c r="P3" s="167"/>
      <c r="Q3" s="167"/>
    </row>
    <row r="4" spans="1:17" x14ac:dyDescent="0.25">
      <c r="A4" s="138">
        <v>1</v>
      </c>
      <c r="B4" s="150" t="s">
        <v>103</v>
      </c>
      <c r="C4" s="77">
        <v>230</v>
      </c>
      <c r="D4" s="172"/>
      <c r="E4" s="176">
        <f t="shared" ref="E4:E14" si="0">D4*C4</f>
        <v>0</v>
      </c>
      <c r="F4" s="122">
        <v>0</v>
      </c>
      <c r="G4" s="108">
        <f t="shared" ref="G4:G13" si="1">F4*C4</f>
        <v>0</v>
      </c>
      <c r="H4" s="124">
        <v>40</v>
      </c>
      <c r="I4" s="124">
        <f>C4*H4</f>
        <v>9200</v>
      </c>
      <c r="J4" s="124">
        <v>80</v>
      </c>
      <c r="K4" s="124">
        <f>C4*J4</f>
        <v>18400</v>
      </c>
      <c r="L4" s="108"/>
      <c r="M4" s="108"/>
      <c r="N4" s="108"/>
      <c r="O4" s="108"/>
      <c r="P4" s="108"/>
      <c r="Q4" s="108"/>
    </row>
    <row r="5" spans="1:17" x14ac:dyDescent="0.25">
      <c r="A5" s="138">
        <v>2</v>
      </c>
      <c r="B5" s="150" t="s">
        <v>107</v>
      </c>
      <c r="C5" s="77">
        <v>25</v>
      </c>
      <c r="D5" s="172"/>
      <c r="E5" s="176">
        <f t="shared" si="0"/>
        <v>0</v>
      </c>
      <c r="F5" s="122">
        <v>0</v>
      </c>
      <c r="G5" s="108">
        <f t="shared" si="1"/>
        <v>0</v>
      </c>
      <c r="H5" s="182"/>
      <c r="I5" s="124">
        <v>16</v>
      </c>
      <c r="J5" s="124">
        <v>32</v>
      </c>
      <c r="K5" s="124">
        <f t="shared" ref="K5:K36" si="2">C5*J5</f>
        <v>800</v>
      </c>
      <c r="L5" s="108"/>
      <c r="M5" s="108"/>
      <c r="N5" s="108"/>
      <c r="O5" s="108"/>
      <c r="P5" s="108"/>
      <c r="Q5" s="108"/>
    </row>
    <row r="6" spans="1:17" x14ac:dyDescent="0.25">
      <c r="A6" s="138">
        <v>3</v>
      </c>
      <c r="B6" s="150" t="s">
        <v>199</v>
      </c>
      <c r="C6" s="77">
        <v>30</v>
      </c>
      <c r="D6" s="172"/>
      <c r="E6" s="176">
        <f t="shared" si="0"/>
        <v>0</v>
      </c>
      <c r="F6" s="122">
        <v>0</v>
      </c>
      <c r="G6" s="108">
        <f t="shared" si="1"/>
        <v>0</v>
      </c>
      <c r="H6" s="182"/>
      <c r="I6" s="124">
        <v>16</v>
      </c>
      <c r="J6" s="124">
        <v>32</v>
      </c>
      <c r="K6" s="124">
        <f t="shared" si="2"/>
        <v>960</v>
      </c>
      <c r="L6" s="108"/>
      <c r="M6" s="108"/>
      <c r="N6" s="108"/>
      <c r="O6" s="108"/>
      <c r="P6" s="108"/>
      <c r="Q6" s="108"/>
    </row>
    <row r="7" spans="1:17" x14ac:dyDescent="0.25">
      <c r="A7" s="138">
        <v>4</v>
      </c>
      <c r="B7" s="150" t="s">
        <v>109</v>
      </c>
      <c r="C7" s="77">
        <v>25</v>
      </c>
      <c r="D7" s="172"/>
      <c r="E7" s="176">
        <f t="shared" si="0"/>
        <v>0</v>
      </c>
      <c r="F7" s="122">
        <v>0</v>
      </c>
      <c r="G7" s="108">
        <f t="shared" si="1"/>
        <v>0</v>
      </c>
      <c r="H7" s="124">
        <v>8</v>
      </c>
      <c r="I7" s="124">
        <f t="shared" ref="I7:I36" si="3">C7*H7</f>
        <v>200</v>
      </c>
      <c r="J7" s="124">
        <v>16</v>
      </c>
      <c r="K7" s="124">
        <f t="shared" si="2"/>
        <v>400</v>
      </c>
      <c r="L7" s="108"/>
      <c r="M7" s="108"/>
      <c r="N7" s="108"/>
      <c r="O7" s="108"/>
      <c r="P7" s="108"/>
      <c r="Q7" s="108"/>
    </row>
    <row r="8" spans="1:17" x14ac:dyDescent="0.25">
      <c r="A8" s="138">
        <v>5</v>
      </c>
      <c r="B8" s="150" t="s">
        <v>110</v>
      </c>
      <c r="C8" s="77">
        <v>6</v>
      </c>
      <c r="D8" s="172"/>
      <c r="E8" s="176">
        <f t="shared" si="0"/>
        <v>0</v>
      </c>
      <c r="F8" s="122">
        <v>0</v>
      </c>
      <c r="G8" s="108">
        <f t="shared" si="1"/>
        <v>0</v>
      </c>
      <c r="H8" s="124">
        <v>35</v>
      </c>
      <c r="I8" s="124">
        <f t="shared" si="3"/>
        <v>210</v>
      </c>
      <c r="J8" s="124">
        <v>70</v>
      </c>
      <c r="K8" s="124">
        <f t="shared" si="2"/>
        <v>420</v>
      </c>
      <c r="L8" s="108"/>
      <c r="M8" s="108"/>
      <c r="N8" s="108"/>
      <c r="O8" s="108"/>
      <c r="P8" s="108"/>
      <c r="Q8" s="108"/>
    </row>
    <row r="9" spans="1:17" x14ac:dyDescent="0.25">
      <c r="A9" s="138">
        <v>6</v>
      </c>
      <c r="B9" s="150" t="s">
        <v>111</v>
      </c>
      <c r="C9" s="77">
        <v>9</v>
      </c>
      <c r="D9" s="172"/>
      <c r="E9" s="176">
        <f t="shared" si="0"/>
        <v>0</v>
      </c>
      <c r="F9" s="122">
        <v>0</v>
      </c>
      <c r="G9" s="108">
        <f t="shared" si="1"/>
        <v>0</v>
      </c>
      <c r="H9" s="124">
        <v>40</v>
      </c>
      <c r="I9" s="124">
        <f t="shared" si="3"/>
        <v>360</v>
      </c>
      <c r="J9" s="124">
        <v>80</v>
      </c>
      <c r="K9" s="124">
        <f t="shared" si="2"/>
        <v>720</v>
      </c>
      <c r="L9" s="108"/>
      <c r="M9" s="108"/>
      <c r="N9" s="108"/>
      <c r="O9" s="108"/>
      <c r="P9" s="108"/>
      <c r="Q9" s="108"/>
    </row>
    <row r="10" spans="1:17" x14ac:dyDescent="0.25">
      <c r="A10" s="138">
        <v>7</v>
      </c>
      <c r="B10" s="150" t="s">
        <v>115</v>
      </c>
      <c r="C10" s="77">
        <v>10</v>
      </c>
      <c r="D10" s="172"/>
      <c r="E10" s="176">
        <f t="shared" si="0"/>
        <v>0</v>
      </c>
      <c r="F10" s="122">
        <v>0</v>
      </c>
      <c r="G10" s="108">
        <f t="shared" si="1"/>
        <v>0</v>
      </c>
      <c r="H10" s="124">
        <v>35</v>
      </c>
      <c r="I10" s="124">
        <f t="shared" si="3"/>
        <v>350</v>
      </c>
      <c r="J10" s="124">
        <v>70</v>
      </c>
      <c r="K10" s="124">
        <f t="shared" si="2"/>
        <v>700</v>
      </c>
      <c r="L10" s="108"/>
      <c r="M10" s="108"/>
      <c r="N10" s="108"/>
      <c r="O10" s="108"/>
      <c r="P10" s="108"/>
      <c r="Q10" s="108"/>
    </row>
    <row r="11" spans="1:17" x14ac:dyDescent="0.25">
      <c r="A11" s="138">
        <v>8</v>
      </c>
      <c r="B11" s="150" t="s">
        <v>197</v>
      </c>
      <c r="C11" s="77">
        <v>25</v>
      </c>
      <c r="D11" s="172"/>
      <c r="E11" s="176">
        <f t="shared" si="0"/>
        <v>0</v>
      </c>
      <c r="F11" s="122">
        <v>0</v>
      </c>
      <c r="G11" s="108">
        <f t="shared" si="1"/>
        <v>0</v>
      </c>
      <c r="H11" s="124">
        <v>45</v>
      </c>
      <c r="I11" s="124">
        <f t="shared" si="3"/>
        <v>1125</v>
      </c>
      <c r="J11" s="124">
        <v>90</v>
      </c>
      <c r="K11" s="124">
        <f t="shared" si="2"/>
        <v>2250</v>
      </c>
      <c r="L11" s="108"/>
      <c r="M11" s="108"/>
      <c r="N11" s="108"/>
      <c r="O11" s="108"/>
      <c r="P11" s="108"/>
      <c r="Q11" s="108"/>
    </row>
    <row r="12" spans="1:17" x14ac:dyDescent="0.25">
      <c r="A12" s="138">
        <v>9</v>
      </c>
      <c r="B12" s="152" t="s">
        <v>138</v>
      </c>
      <c r="C12" s="77">
        <v>150</v>
      </c>
      <c r="D12" s="172">
        <v>16</v>
      </c>
      <c r="E12" s="176">
        <f t="shared" si="0"/>
        <v>2400</v>
      </c>
      <c r="F12" s="122">
        <v>0</v>
      </c>
      <c r="G12" s="108">
        <f t="shared" si="1"/>
        <v>0</v>
      </c>
      <c r="H12" s="124">
        <v>8</v>
      </c>
      <c r="I12" s="124">
        <f t="shared" si="3"/>
        <v>1200</v>
      </c>
      <c r="J12" s="124">
        <v>16</v>
      </c>
      <c r="K12" s="124">
        <f t="shared" si="2"/>
        <v>2400</v>
      </c>
      <c r="L12" s="108"/>
      <c r="M12" s="108"/>
      <c r="N12" s="108" t="s">
        <v>46</v>
      </c>
      <c r="O12" s="108"/>
      <c r="P12" s="108"/>
      <c r="Q12" s="108"/>
    </row>
    <row r="13" spans="1:17" x14ac:dyDescent="0.25">
      <c r="A13" s="138">
        <v>10</v>
      </c>
      <c r="B13" s="152" t="s">
        <v>124</v>
      </c>
      <c r="C13" s="77">
        <v>150</v>
      </c>
      <c r="D13" s="172"/>
      <c r="E13" s="176">
        <f t="shared" si="0"/>
        <v>0</v>
      </c>
      <c r="F13" s="122">
        <v>0</v>
      </c>
      <c r="G13" s="108">
        <f t="shared" si="1"/>
        <v>0</v>
      </c>
      <c r="H13" s="182"/>
      <c r="I13" s="124">
        <f t="shared" si="3"/>
        <v>0</v>
      </c>
      <c r="J13" s="124">
        <v>16</v>
      </c>
      <c r="K13" s="124">
        <f t="shared" si="2"/>
        <v>2400</v>
      </c>
      <c r="L13" s="108"/>
      <c r="M13" s="108"/>
      <c r="N13" s="108"/>
      <c r="O13" s="108"/>
      <c r="P13" s="108"/>
      <c r="Q13" s="108"/>
    </row>
    <row r="14" spans="1:17" x14ac:dyDescent="0.25">
      <c r="A14" s="138">
        <v>11</v>
      </c>
      <c r="B14" s="153" t="s">
        <v>192</v>
      </c>
      <c r="C14" s="108">
        <v>180</v>
      </c>
      <c r="D14" s="172">
        <v>9</v>
      </c>
      <c r="E14" s="176">
        <f t="shared" si="0"/>
        <v>1620</v>
      </c>
      <c r="F14" s="122"/>
      <c r="G14" s="108"/>
      <c r="H14" s="182"/>
      <c r="I14" s="124">
        <f t="shared" si="3"/>
        <v>0</v>
      </c>
      <c r="J14" s="182"/>
      <c r="K14" s="124">
        <f t="shared" si="2"/>
        <v>0</v>
      </c>
      <c r="L14" s="108"/>
      <c r="M14" s="108"/>
      <c r="N14" s="108"/>
      <c r="O14" s="108"/>
      <c r="P14" s="108"/>
      <c r="Q14" s="108"/>
    </row>
    <row r="15" spans="1:17" x14ac:dyDescent="0.25">
      <c r="A15" s="138">
        <v>12</v>
      </c>
      <c r="B15" s="153" t="s">
        <v>193</v>
      </c>
      <c r="C15" s="108">
        <v>1200</v>
      </c>
      <c r="D15" s="172">
        <v>10</v>
      </c>
      <c r="E15" s="177">
        <f>C15*D15</f>
        <v>12000</v>
      </c>
      <c r="F15" s="172">
        <v>4</v>
      </c>
      <c r="G15" s="108">
        <f t="shared" ref="G15:G36" si="4">F15*C15</f>
        <v>4800</v>
      </c>
      <c r="H15" s="124">
        <v>16</v>
      </c>
      <c r="I15" s="124">
        <f t="shared" si="3"/>
        <v>19200</v>
      </c>
      <c r="J15" s="124">
        <v>32</v>
      </c>
      <c r="K15" s="124">
        <f t="shared" si="2"/>
        <v>38400</v>
      </c>
      <c r="L15" s="108"/>
      <c r="M15" s="108"/>
      <c r="N15" s="108"/>
      <c r="O15" s="108"/>
      <c r="P15" s="108"/>
      <c r="Q15" s="108"/>
    </row>
    <row r="16" spans="1:17" x14ac:dyDescent="0.25">
      <c r="A16" s="138">
        <v>13</v>
      </c>
      <c r="B16" s="153" t="s">
        <v>142</v>
      </c>
      <c r="C16" s="108">
        <v>350</v>
      </c>
      <c r="D16" s="172">
        <v>16</v>
      </c>
      <c r="E16" s="177">
        <f>C16*D16</f>
        <v>5600</v>
      </c>
      <c r="F16" s="172">
        <v>32</v>
      </c>
      <c r="G16" s="108">
        <f t="shared" si="4"/>
        <v>11200</v>
      </c>
      <c r="H16" s="182"/>
      <c r="I16" s="124">
        <f t="shared" si="3"/>
        <v>0</v>
      </c>
      <c r="J16" s="182"/>
      <c r="K16" s="124">
        <f t="shared" si="2"/>
        <v>0</v>
      </c>
      <c r="L16" s="108"/>
      <c r="M16" s="108"/>
      <c r="N16" s="108"/>
      <c r="O16" s="108"/>
      <c r="P16" s="108"/>
      <c r="Q16" s="108"/>
    </row>
    <row r="17" spans="1:17" x14ac:dyDescent="0.25">
      <c r="A17" s="138">
        <v>14</v>
      </c>
      <c r="B17" s="151" t="s">
        <v>139</v>
      </c>
      <c r="C17" s="77">
        <v>100</v>
      </c>
      <c r="D17" s="172">
        <v>8</v>
      </c>
      <c r="E17" s="176">
        <f>D17*C17</f>
        <v>800</v>
      </c>
      <c r="F17" s="122">
        <v>0</v>
      </c>
      <c r="G17" s="108">
        <f t="shared" si="4"/>
        <v>0</v>
      </c>
      <c r="H17" s="182"/>
      <c r="I17" s="124">
        <f t="shared" si="3"/>
        <v>0</v>
      </c>
      <c r="J17" s="182"/>
      <c r="K17" s="124">
        <f t="shared" si="2"/>
        <v>0</v>
      </c>
      <c r="L17" s="108"/>
      <c r="M17" s="108"/>
      <c r="N17" s="108"/>
      <c r="O17" s="108"/>
      <c r="P17" s="108"/>
      <c r="Q17" s="108"/>
    </row>
    <row r="18" spans="1:17" x14ac:dyDescent="0.25">
      <c r="A18" s="138">
        <v>15</v>
      </c>
      <c r="B18" s="151" t="s">
        <v>117</v>
      </c>
      <c r="C18" s="77">
        <v>120</v>
      </c>
      <c r="D18" s="172"/>
      <c r="E18" s="176">
        <f>D18*C18</f>
        <v>0</v>
      </c>
      <c r="F18" s="122">
        <v>0</v>
      </c>
      <c r="G18" s="108">
        <f t="shared" si="4"/>
        <v>0</v>
      </c>
      <c r="H18" s="182"/>
      <c r="I18" s="124">
        <f t="shared" si="3"/>
        <v>0</v>
      </c>
      <c r="J18" s="124">
        <v>16</v>
      </c>
      <c r="K18" s="124">
        <f t="shared" si="2"/>
        <v>1920</v>
      </c>
      <c r="L18" s="108"/>
      <c r="M18" s="108"/>
      <c r="N18" s="108"/>
      <c r="O18" s="108"/>
      <c r="P18" s="108"/>
      <c r="Q18" s="108"/>
    </row>
    <row r="19" spans="1:17" x14ac:dyDescent="0.25">
      <c r="A19" s="138">
        <v>16</v>
      </c>
      <c r="B19" s="151" t="s">
        <v>121</v>
      </c>
      <c r="C19" s="77">
        <v>700</v>
      </c>
      <c r="D19" s="172">
        <v>8</v>
      </c>
      <c r="E19" s="176">
        <f>D19*C19</f>
        <v>5600</v>
      </c>
      <c r="F19" s="122">
        <v>0</v>
      </c>
      <c r="G19" s="108">
        <f t="shared" si="4"/>
        <v>0</v>
      </c>
      <c r="H19" s="124">
        <v>16</v>
      </c>
      <c r="I19" s="124">
        <f t="shared" ref="I19:I27" si="5">C19*H19</f>
        <v>11200</v>
      </c>
      <c r="J19" s="124">
        <v>32</v>
      </c>
      <c r="K19" s="124">
        <f t="shared" ref="K19:K28" si="6">C19*J19</f>
        <v>22400</v>
      </c>
      <c r="L19" s="108"/>
      <c r="M19" s="108"/>
      <c r="N19" s="108"/>
      <c r="O19" s="108"/>
      <c r="P19" s="108"/>
      <c r="Q19" s="108"/>
    </row>
    <row r="20" spans="1:17" x14ac:dyDescent="0.25">
      <c r="A20" s="138">
        <v>17</v>
      </c>
      <c r="B20" s="154" t="s">
        <v>137</v>
      </c>
      <c r="C20" s="108">
        <v>80</v>
      </c>
      <c r="D20" s="172">
        <v>2</v>
      </c>
      <c r="E20" s="177">
        <f>C20*D20</f>
        <v>160</v>
      </c>
      <c r="F20" s="172">
        <v>20</v>
      </c>
      <c r="G20" s="108">
        <f t="shared" si="4"/>
        <v>1600</v>
      </c>
      <c r="H20" s="124">
        <v>8</v>
      </c>
      <c r="I20" s="124">
        <f t="shared" si="5"/>
        <v>640</v>
      </c>
      <c r="J20" s="124">
        <v>16</v>
      </c>
      <c r="K20" s="124">
        <f t="shared" si="6"/>
        <v>1280</v>
      </c>
      <c r="L20" s="108"/>
      <c r="M20" s="108"/>
      <c r="N20" s="108"/>
      <c r="O20" s="108"/>
      <c r="P20" s="108"/>
      <c r="Q20" s="108"/>
    </row>
    <row r="21" spans="1:17" x14ac:dyDescent="0.25">
      <c r="A21" s="138">
        <v>18</v>
      </c>
      <c r="B21" s="154" t="s">
        <v>140</v>
      </c>
      <c r="C21" s="108">
        <v>120</v>
      </c>
      <c r="D21" s="172">
        <v>8</v>
      </c>
      <c r="E21" s="177">
        <f>C21*D21</f>
        <v>960</v>
      </c>
      <c r="F21" s="172">
        <v>16</v>
      </c>
      <c r="G21" s="108">
        <f t="shared" si="4"/>
        <v>1920</v>
      </c>
      <c r="H21" s="182"/>
      <c r="I21" s="124">
        <f t="shared" si="5"/>
        <v>0</v>
      </c>
      <c r="J21" s="182"/>
      <c r="K21" s="124">
        <f t="shared" si="6"/>
        <v>0</v>
      </c>
      <c r="L21" s="108"/>
      <c r="M21" s="108"/>
      <c r="N21" s="108"/>
      <c r="O21" s="108"/>
      <c r="P21" s="108"/>
      <c r="Q21" s="108"/>
    </row>
    <row r="22" spans="1:17" x14ac:dyDescent="0.25">
      <c r="A22" s="138">
        <v>19</v>
      </c>
      <c r="B22" s="154" t="s">
        <v>136</v>
      </c>
      <c r="C22" s="108">
        <v>580</v>
      </c>
      <c r="D22" s="172">
        <v>4</v>
      </c>
      <c r="E22" s="177">
        <f>C22*D22</f>
        <v>2320</v>
      </c>
      <c r="F22" s="172">
        <v>5</v>
      </c>
      <c r="G22" s="108">
        <f t="shared" si="4"/>
        <v>2900</v>
      </c>
      <c r="H22" s="124">
        <v>2</v>
      </c>
      <c r="I22" s="124">
        <f t="shared" si="5"/>
        <v>1160</v>
      </c>
      <c r="J22" s="124">
        <v>4</v>
      </c>
      <c r="K22" s="124">
        <f t="shared" si="6"/>
        <v>2320</v>
      </c>
      <c r="L22" s="108"/>
      <c r="M22" s="108"/>
      <c r="N22" s="108"/>
      <c r="O22" s="108"/>
      <c r="P22" s="108"/>
      <c r="Q22" s="108"/>
    </row>
    <row r="23" spans="1:17" x14ac:dyDescent="0.25">
      <c r="A23" s="138">
        <v>20</v>
      </c>
      <c r="B23" s="159" t="s">
        <v>196</v>
      </c>
      <c r="C23" s="108">
        <v>25</v>
      </c>
      <c r="D23" s="172">
        <v>24</v>
      </c>
      <c r="E23" s="177">
        <f>C23*D23</f>
        <v>600</v>
      </c>
      <c r="F23" s="172">
        <v>48</v>
      </c>
      <c r="G23" s="108">
        <f t="shared" si="4"/>
        <v>1200</v>
      </c>
      <c r="H23" s="124">
        <v>16</v>
      </c>
      <c r="I23" s="124">
        <f t="shared" si="5"/>
        <v>400</v>
      </c>
      <c r="J23" s="124">
        <v>48</v>
      </c>
      <c r="K23" s="124">
        <f t="shared" si="6"/>
        <v>1200</v>
      </c>
      <c r="L23" s="108"/>
      <c r="M23" s="108"/>
      <c r="N23" s="108"/>
      <c r="O23" s="108"/>
      <c r="P23" s="108"/>
      <c r="Q23" s="108"/>
    </row>
    <row r="24" spans="1:17" x14ac:dyDescent="0.25">
      <c r="A24" s="138">
        <v>21</v>
      </c>
      <c r="B24" s="159" t="s">
        <v>123</v>
      </c>
      <c r="C24" s="108">
        <v>500</v>
      </c>
      <c r="D24" s="172">
        <v>6</v>
      </c>
      <c r="E24" s="177">
        <f>C24*D24</f>
        <v>3000</v>
      </c>
      <c r="F24" s="172">
        <v>28</v>
      </c>
      <c r="G24" s="108">
        <f t="shared" si="4"/>
        <v>14000</v>
      </c>
      <c r="H24" s="124">
        <v>3</v>
      </c>
      <c r="I24" s="124">
        <f t="shared" si="5"/>
        <v>1500</v>
      </c>
      <c r="J24" s="124">
        <v>6</v>
      </c>
      <c r="K24" s="124">
        <f t="shared" si="6"/>
        <v>3000</v>
      </c>
      <c r="L24" s="108"/>
      <c r="M24" s="108"/>
      <c r="N24" s="108"/>
      <c r="O24" s="108"/>
      <c r="P24" s="108"/>
      <c r="Q24" s="108"/>
    </row>
    <row r="25" spans="1:17" x14ac:dyDescent="0.25">
      <c r="A25" s="138">
        <v>22</v>
      </c>
      <c r="B25" s="159" t="s">
        <v>118</v>
      </c>
      <c r="C25" s="77">
        <v>60</v>
      </c>
      <c r="D25" s="172"/>
      <c r="E25" s="176">
        <f t="shared" ref="E25:E34" si="7">D25*C25</f>
        <v>0</v>
      </c>
      <c r="F25" s="122">
        <v>0</v>
      </c>
      <c r="G25" s="108">
        <f t="shared" si="4"/>
        <v>0</v>
      </c>
      <c r="H25" s="124">
        <v>8</v>
      </c>
      <c r="I25" s="124">
        <f t="shared" si="5"/>
        <v>480</v>
      </c>
      <c r="J25" s="124">
        <v>16</v>
      </c>
      <c r="K25" s="124">
        <f t="shared" si="6"/>
        <v>960</v>
      </c>
      <c r="L25" s="108"/>
      <c r="M25" s="108"/>
      <c r="N25" s="108"/>
      <c r="O25" s="108"/>
      <c r="P25" s="108"/>
      <c r="Q25" s="108"/>
    </row>
    <row r="26" spans="1:17" x14ac:dyDescent="0.25">
      <c r="A26" s="138">
        <v>23</v>
      </c>
      <c r="B26" s="159" t="s">
        <v>195</v>
      </c>
      <c r="C26" s="77">
        <v>20</v>
      </c>
      <c r="D26" s="172"/>
      <c r="E26" s="176">
        <f t="shared" si="7"/>
        <v>0</v>
      </c>
      <c r="F26" s="122">
        <v>0</v>
      </c>
      <c r="G26" s="108">
        <f t="shared" si="4"/>
        <v>0</v>
      </c>
      <c r="H26" s="124">
        <v>8</v>
      </c>
      <c r="I26" s="124">
        <f t="shared" si="5"/>
        <v>160</v>
      </c>
      <c r="J26" s="124">
        <v>16</v>
      </c>
      <c r="K26" s="124">
        <f t="shared" si="6"/>
        <v>320</v>
      </c>
      <c r="L26" s="108"/>
      <c r="M26" s="108"/>
      <c r="N26" s="108"/>
      <c r="O26" s="108"/>
      <c r="P26" s="108"/>
      <c r="Q26" s="108"/>
    </row>
    <row r="27" spans="1:17" x14ac:dyDescent="0.25">
      <c r="A27" s="138">
        <v>24</v>
      </c>
      <c r="B27" s="156" t="s">
        <v>125</v>
      </c>
      <c r="C27" s="77">
        <v>70</v>
      </c>
      <c r="D27" s="172"/>
      <c r="E27" s="176">
        <f t="shared" si="7"/>
        <v>0</v>
      </c>
      <c r="F27" s="122">
        <v>0</v>
      </c>
      <c r="G27" s="108">
        <f t="shared" si="4"/>
        <v>0</v>
      </c>
      <c r="H27" s="182"/>
      <c r="I27" s="124">
        <f t="shared" si="5"/>
        <v>0</v>
      </c>
      <c r="J27" s="124">
        <v>16</v>
      </c>
      <c r="K27" s="124">
        <f t="shared" si="6"/>
        <v>1120</v>
      </c>
      <c r="L27" s="108"/>
      <c r="M27" s="108"/>
      <c r="N27" s="108"/>
      <c r="O27" s="108"/>
      <c r="P27" s="108"/>
      <c r="Q27" s="108"/>
    </row>
    <row r="28" spans="1:17" x14ac:dyDescent="0.25">
      <c r="A28" s="138">
        <v>25</v>
      </c>
      <c r="B28" s="156" t="s">
        <v>194</v>
      </c>
      <c r="C28" s="77">
        <v>680</v>
      </c>
      <c r="D28" s="172"/>
      <c r="E28" s="178">
        <f t="shared" si="7"/>
        <v>0</v>
      </c>
      <c r="F28" s="122">
        <v>0</v>
      </c>
      <c r="G28" s="157">
        <f t="shared" si="4"/>
        <v>0</v>
      </c>
      <c r="H28" s="182"/>
      <c r="I28" s="124">
        <v>8</v>
      </c>
      <c r="J28" s="124">
        <v>16</v>
      </c>
      <c r="K28" s="124">
        <f t="shared" si="6"/>
        <v>10880</v>
      </c>
      <c r="L28" s="108"/>
      <c r="M28" s="108"/>
      <c r="N28" s="108"/>
      <c r="O28" s="108"/>
      <c r="P28" s="108"/>
      <c r="Q28" s="108"/>
    </row>
    <row r="29" spans="1:17" x14ac:dyDescent="0.25">
      <c r="A29" s="138">
        <v>26</v>
      </c>
      <c r="B29" s="155" t="s">
        <v>105</v>
      </c>
      <c r="C29" s="77">
        <v>2000</v>
      </c>
      <c r="D29" s="172"/>
      <c r="E29" s="176">
        <f t="shared" si="7"/>
        <v>0</v>
      </c>
      <c r="F29" s="122">
        <v>0</v>
      </c>
      <c r="G29" s="108">
        <f t="shared" si="4"/>
        <v>0</v>
      </c>
      <c r="H29" s="182"/>
      <c r="I29" s="124">
        <v>8</v>
      </c>
      <c r="J29" s="124">
        <v>16</v>
      </c>
      <c r="K29" s="124">
        <f t="shared" si="2"/>
        <v>32000</v>
      </c>
      <c r="L29" s="108"/>
      <c r="M29" s="108"/>
      <c r="N29" s="108"/>
      <c r="O29" s="108"/>
      <c r="P29" s="108"/>
      <c r="Q29" s="108"/>
    </row>
    <row r="30" spans="1:17" x14ac:dyDescent="0.25">
      <c r="A30" s="138">
        <v>27</v>
      </c>
      <c r="B30" s="155" t="s">
        <v>112</v>
      </c>
      <c r="C30" s="77">
        <v>15</v>
      </c>
      <c r="D30" s="172"/>
      <c r="E30" s="176">
        <f t="shared" si="7"/>
        <v>0</v>
      </c>
      <c r="F30" s="122">
        <v>0</v>
      </c>
      <c r="G30" s="108">
        <f t="shared" si="4"/>
        <v>0</v>
      </c>
      <c r="H30" s="182"/>
      <c r="I30" s="124">
        <v>40</v>
      </c>
      <c r="J30" s="124">
        <v>80</v>
      </c>
      <c r="K30" s="124">
        <f t="shared" si="2"/>
        <v>1200</v>
      </c>
      <c r="L30" s="108"/>
      <c r="M30" s="108"/>
      <c r="N30" s="108"/>
      <c r="O30" s="108"/>
      <c r="P30" s="108"/>
      <c r="Q30" s="108"/>
    </row>
    <row r="31" spans="1:17" x14ac:dyDescent="0.25">
      <c r="A31" s="138">
        <v>28</v>
      </c>
      <c r="B31" s="155" t="s">
        <v>114</v>
      </c>
      <c r="C31" s="77">
        <v>15</v>
      </c>
      <c r="D31" s="172"/>
      <c r="E31" s="176">
        <f t="shared" si="7"/>
        <v>0</v>
      </c>
      <c r="F31" s="122">
        <v>0</v>
      </c>
      <c r="G31" s="108">
        <f t="shared" si="4"/>
        <v>0</v>
      </c>
      <c r="H31" s="182"/>
      <c r="I31" s="124">
        <f t="shared" si="3"/>
        <v>0</v>
      </c>
      <c r="J31" s="182"/>
      <c r="K31" s="124">
        <f t="shared" si="2"/>
        <v>0</v>
      </c>
      <c r="L31" s="108"/>
      <c r="M31" s="108"/>
      <c r="N31" s="108"/>
      <c r="O31" s="108"/>
      <c r="P31" s="108"/>
      <c r="Q31" s="108"/>
    </row>
    <row r="32" spans="1:17" x14ac:dyDescent="0.25">
      <c r="A32" s="138">
        <v>29</v>
      </c>
      <c r="B32" s="158" t="s">
        <v>141</v>
      </c>
      <c r="C32" s="77">
        <v>2600</v>
      </c>
      <c r="D32" s="172">
        <v>6</v>
      </c>
      <c r="E32" s="176">
        <f t="shared" si="7"/>
        <v>15600</v>
      </c>
      <c r="F32" s="122">
        <v>0</v>
      </c>
      <c r="G32" s="108">
        <f t="shared" si="4"/>
        <v>0</v>
      </c>
      <c r="H32" s="182"/>
      <c r="I32" s="124">
        <f t="shared" si="3"/>
        <v>0</v>
      </c>
      <c r="J32" s="182"/>
      <c r="K32" s="124">
        <f t="shared" si="2"/>
        <v>0</v>
      </c>
      <c r="L32" s="108"/>
      <c r="M32" s="108"/>
      <c r="N32" s="108"/>
      <c r="O32" s="108"/>
      <c r="P32" s="108"/>
      <c r="Q32" s="108"/>
    </row>
    <row r="33" spans="1:17" x14ac:dyDescent="0.25">
      <c r="A33" s="138">
        <v>30</v>
      </c>
      <c r="B33" s="142" t="s">
        <v>200</v>
      </c>
      <c r="C33" s="77">
        <v>15</v>
      </c>
      <c r="D33" s="172"/>
      <c r="E33" s="176">
        <f t="shared" si="7"/>
        <v>0</v>
      </c>
      <c r="F33" s="122">
        <v>0</v>
      </c>
      <c r="G33" s="108">
        <f t="shared" si="4"/>
        <v>0</v>
      </c>
      <c r="H33" s="182"/>
      <c r="I33" s="124">
        <v>8</v>
      </c>
      <c r="J33" s="124">
        <v>16</v>
      </c>
      <c r="K33" s="124">
        <f t="shared" si="2"/>
        <v>240</v>
      </c>
      <c r="L33" s="108"/>
      <c r="M33" s="108"/>
      <c r="N33" s="108"/>
      <c r="O33" s="108"/>
      <c r="P33" s="108"/>
      <c r="Q33" s="108"/>
    </row>
    <row r="34" spans="1:17" x14ac:dyDescent="0.25">
      <c r="A34" s="138">
        <v>31</v>
      </c>
      <c r="B34" s="142" t="s">
        <v>126</v>
      </c>
      <c r="C34" s="108">
        <v>40000</v>
      </c>
      <c r="D34" s="172"/>
      <c r="E34" s="176">
        <f t="shared" si="7"/>
        <v>0</v>
      </c>
      <c r="F34" s="122">
        <v>0</v>
      </c>
      <c r="G34" s="108">
        <f t="shared" si="4"/>
        <v>0</v>
      </c>
      <c r="H34" s="182"/>
      <c r="I34" s="124">
        <f t="shared" si="3"/>
        <v>0</v>
      </c>
      <c r="J34" s="182"/>
      <c r="K34" s="124">
        <f t="shared" si="2"/>
        <v>0</v>
      </c>
      <c r="L34" s="108"/>
      <c r="M34" s="108"/>
      <c r="N34" s="108"/>
      <c r="O34" s="108"/>
      <c r="P34" s="108"/>
      <c r="Q34" s="108"/>
    </row>
    <row r="35" spans="1:17" x14ac:dyDescent="0.25">
      <c r="A35" s="138">
        <v>32</v>
      </c>
      <c r="B35" s="121" t="s">
        <v>120</v>
      </c>
      <c r="C35" s="108">
        <v>490</v>
      </c>
      <c r="D35" s="172">
        <v>5</v>
      </c>
      <c r="E35" s="177">
        <f>C35*D35</f>
        <v>2450</v>
      </c>
      <c r="F35" s="172">
        <v>5</v>
      </c>
      <c r="G35" s="108">
        <f t="shared" si="4"/>
        <v>2450</v>
      </c>
      <c r="H35" s="124">
        <v>4</v>
      </c>
      <c r="I35" s="124">
        <f t="shared" si="3"/>
        <v>1960</v>
      </c>
      <c r="J35" s="124">
        <v>8</v>
      </c>
      <c r="K35" s="124">
        <f t="shared" si="2"/>
        <v>3920</v>
      </c>
      <c r="L35" s="108"/>
      <c r="M35" s="108"/>
      <c r="N35" s="108"/>
      <c r="O35" s="108"/>
      <c r="P35" s="108"/>
      <c r="Q35" s="108"/>
    </row>
    <row r="36" spans="1:17" x14ac:dyDescent="0.25">
      <c r="A36" s="138">
        <v>33</v>
      </c>
      <c r="B36" t="s">
        <v>198</v>
      </c>
      <c r="C36" s="145">
        <v>150</v>
      </c>
      <c r="G36" s="108">
        <f t="shared" si="4"/>
        <v>0</v>
      </c>
      <c r="H36" s="124">
        <v>1</v>
      </c>
      <c r="I36" s="124">
        <f t="shared" si="3"/>
        <v>150</v>
      </c>
      <c r="J36" s="124">
        <v>2</v>
      </c>
      <c r="K36" s="124">
        <f t="shared" si="2"/>
        <v>300</v>
      </c>
      <c r="L36" s="108"/>
      <c r="M36" s="108"/>
      <c r="N36" s="108"/>
      <c r="O36" s="108"/>
      <c r="P36" s="108"/>
      <c r="Q36" s="108"/>
    </row>
    <row r="37" spans="1:17" x14ac:dyDescent="0.25">
      <c r="A37" s="138"/>
      <c r="B37" s="66" t="s">
        <v>88</v>
      </c>
      <c r="C37" s="147"/>
      <c r="D37" s="174"/>
      <c r="E37" s="179">
        <f>SUM(E4:E36)</f>
        <v>53110</v>
      </c>
      <c r="F37" s="68"/>
      <c r="G37" s="144">
        <f>SUM(G4:G36)</f>
        <v>40070</v>
      </c>
      <c r="H37" s="183"/>
      <c r="I37" s="183">
        <f>SUM(I4:I36)</f>
        <v>49591</v>
      </c>
      <c r="J37" s="183"/>
      <c r="K37" s="183">
        <f>SUM(K4:K36)</f>
        <v>150910</v>
      </c>
      <c r="L37" s="108"/>
      <c r="M37" s="108"/>
      <c r="N37" s="108"/>
      <c r="O37" s="108"/>
      <c r="P37" s="108"/>
      <c r="Q37" s="108"/>
    </row>
    <row r="38" spans="1:17" x14ac:dyDescent="0.25">
      <c r="C38"/>
      <c r="D38" s="39"/>
      <c r="E38" s="39"/>
      <c r="F38"/>
      <c r="G38"/>
    </row>
    <row r="39" spans="1:17" x14ac:dyDescent="0.25">
      <c r="C39"/>
      <c r="D39" s="39"/>
      <c r="E39" s="39"/>
      <c r="F39"/>
      <c r="G39"/>
    </row>
    <row r="40" spans="1:17" x14ac:dyDescent="0.25">
      <c r="C40"/>
      <c r="D40" s="39"/>
      <c r="E40" s="39"/>
      <c r="F40"/>
      <c r="G40"/>
    </row>
    <row r="41" spans="1:17" x14ac:dyDescent="0.25">
      <c r="C41"/>
      <c r="D41" s="39"/>
      <c r="E41" s="39"/>
      <c r="F41"/>
      <c r="G41"/>
    </row>
    <row r="42" spans="1:17" x14ac:dyDescent="0.25">
      <c r="C42"/>
      <c r="D42" s="39"/>
      <c r="E42" s="39"/>
      <c r="F42"/>
      <c r="G42"/>
    </row>
    <row r="43" spans="1:17" x14ac:dyDescent="0.25">
      <c r="C43"/>
      <c r="D43" s="39"/>
      <c r="E43" s="39"/>
      <c r="F43"/>
      <c r="G43"/>
    </row>
  </sheetData>
  <sortState ref="B25:L28">
    <sortCondition sortBy="cellColor" ref="B25:B28" dxfId="0"/>
  </sortState>
  <mergeCells count="1">
    <mergeCell ref="B3:G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6"/>
  <sheetViews>
    <sheetView view="pageBreakPreview" zoomScaleNormal="100" zoomScaleSheetLayoutView="100" workbookViewId="0">
      <selection sqref="A1:H1"/>
    </sheetView>
  </sheetViews>
  <sheetFormatPr defaultRowHeight="15" x14ac:dyDescent="0.25"/>
  <cols>
    <col min="3" max="3" width="24.28515625" customWidth="1"/>
    <col min="4" max="6" width="11.140625" customWidth="1"/>
    <col min="7" max="7" width="7" bestFit="1" customWidth="1"/>
    <col min="8" max="8" width="15" bestFit="1" customWidth="1"/>
    <col min="9" max="9" width="18.140625" bestFit="1" customWidth="1"/>
    <col min="10" max="11" width="10.5703125" bestFit="1" customWidth="1"/>
    <col min="13" max="13" width="3" bestFit="1" customWidth="1"/>
  </cols>
  <sheetData>
    <row r="1" spans="1:10" ht="30.75" customHeight="1" thickBot="1" x14ac:dyDescent="0.35">
      <c r="A1" s="231" t="s">
        <v>102</v>
      </c>
      <c r="B1" s="231"/>
      <c r="C1" s="231"/>
      <c r="D1" s="231"/>
      <c r="E1" s="231"/>
      <c r="F1" s="231"/>
      <c r="G1" s="231"/>
      <c r="H1" s="231"/>
    </row>
    <row r="2" spans="1:10" x14ac:dyDescent="0.25">
      <c r="A2" s="72" t="s">
        <v>89</v>
      </c>
      <c r="B2" s="72" t="s">
        <v>47</v>
      </c>
      <c r="C2" s="72" t="s">
        <v>49</v>
      </c>
      <c r="D2" s="73"/>
      <c r="E2" s="73"/>
      <c r="F2" s="73"/>
      <c r="G2" s="73"/>
      <c r="H2" s="73"/>
      <c r="I2" s="107" t="s">
        <v>155</v>
      </c>
    </row>
    <row r="3" spans="1:10" x14ac:dyDescent="0.25">
      <c r="A3" s="68"/>
      <c r="B3" s="68"/>
      <c r="C3" s="68"/>
      <c r="D3" s="68" t="s">
        <v>134</v>
      </c>
      <c r="E3" s="68" t="s">
        <v>135</v>
      </c>
      <c r="F3" s="68" t="s">
        <v>88</v>
      </c>
      <c r="G3" s="68" t="s">
        <v>90</v>
      </c>
      <c r="H3" s="68" t="s">
        <v>52</v>
      </c>
      <c r="I3" s="106" t="s">
        <v>156</v>
      </c>
    </row>
    <row r="4" spans="1:10" x14ac:dyDescent="0.25">
      <c r="A4" s="66">
        <v>1</v>
      </c>
      <c r="B4" s="67" t="s">
        <v>103</v>
      </c>
      <c r="C4" s="67"/>
      <c r="D4" s="67">
        <v>0</v>
      </c>
      <c r="E4" s="67">
        <v>0</v>
      </c>
      <c r="F4" s="67">
        <f>SUM(D4:E4)</f>
        <v>0</v>
      </c>
      <c r="G4" s="76">
        <v>230</v>
      </c>
      <c r="H4" s="69">
        <f>E4*G4</f>
        <v>0</v>
      </c>
      <c r="J4" s="145">
        <f t="shared" ref="J4:J33" si="0">I4*G4</f>
        <v>0</v>
      </c>
    </row>
    <row r="5" spans="1:10" x14ac:dyDescent="0.25">
      <c r="A5" s="66">
        <v>2</v>
      </c>
      <c r="B5" s="67" t="s">
        <v>104</v>
      </c>
      <c r="C5" s="67"/>
      <c r="D5" s="67">
        <v>0</v>
      </c>
      <c r="E5" s="67">
        <v>0</v>
      </c>
      <c r="F5" s="67">
        <f t="shared" ref="F5:F34" si="1">SUM(D5:E5)</f>
        <v>0</v>
      </c>
      <c r="G5" s="76">
        <v>25</v>
      </c>
      <c r="H5" s="69">
        <f t="shared" ref="H5:H34" si="2">E5*G5</f>
        <v>0</v>
      </c>
      <c r="J5" s="145">
        <f t="shared" si="0"/>
        <v>0</v>
      </c>
    </row>
    <row r="6" spans="1:10" x14ac:dyDescent="0.25">
      <c r="A6" s="66">
        <v>3</v>
      </c>
      <c r="B6" s="67" t="s">
        <v>105</v>
      </c>
      <c r="C6" s="67"/>
      <c r="D6" s="67">
        <v>0</v>
      </c>
      <c r="E6" s="67">
        <v>0</v>
      </c>
      <c r="F6" s="67">
        <f t="shared" si="1"/>
        <v>0</v>
      </c>
      <c r="G6" s="77">
        <v>2000</v>
      </c>
      <c r="H6" s="69">
        <f t="shared" si="2"/>
        <v>0</v>
      </c>
      <c r="J6" s="145">
        <f t="shared" si="0"/>
        <v>0</v>
      </c>
    </row>
    <row r="7" spans="1:10" x14ac:dyDescent="0.25">
      <c r="A7" s="66">
        <v>4</v>
      </c>
      <c r="B7" s="67" t="s">
        <v>106</v>
      </c>
      <c r="C7" s="67"/>
      <c r="D7" s="67">
        <v>0</v>
      </c>
      <c r="E7" s="67">
        <v>0</v>
      </c>
      <c r="F7" s="67">
        <f t="shared" si="1"/>
        <v>0</v>
      </c>
      <c r="G7" s="77">
        <v>680</v>
      </c>
      <c r="H7" s="69">
        <f t="shared" si="2"/>
        <v>0</v>
      </c>
      <c r="J7" s="145">
        <f t="shared" si="0"/>
        <v>0</v>
      </c>
    </row>
    <row r="8" spans="1:10" x14ac:dyDescent="0.25">
      <c r="A8" s="66">
        <v>5</v>
      </c>
      <c r="B8" s="67" t="s">
        <v>107</v>
      </c>
      <c r="C8" s="67"/>
      <c r="D8" s="67">
        <v>0</v>
      </c>
      <c r="E8" s="67">
        <v>0</v>
      </c>
      <c r="F8" s="67">
        <f t="shared" si="1"/>
        <v>0</v>
      </c>
      <c r="G8" s="76">
        <v>25</v>
      </c>
      <c r="H8" s="69">
        <f t="shared" si="2"/>
        <v>0</v>
      </c>
      <c r="J8" s="145">
        <f t="shared" si="0"/>
        <v>0</v>
      </c>
    </row>
    <row r="9" spans="1:10" x14ac:dyDescent="0.25">
      <c r="A9" s="66">
        <v>6</v>
      </c>
      <c r="B9" s="67" t="s">
        <v>108</v>
      </c>
      <c r="C9" s="67"/>
      <c r="D9" s="67">
        <v>0</v>
      </c>
      <c r="E9" s="67">
        <v>0</v>
      </c>
      <c r="F9" s="67">
        <f t="shared" si="1"/>
        <v>0</v>
      </c>
      <c r="G9" s="76">
        <v>30</v>
      </c>
      <c r="H9" s="69">
        <f t="shared" si="2"/>
        <v>0</v>
      </c>
      <c r="J9" s="145">
        <f t="shared" si="0"/>
        <v>0</v>
      </c>
    </row>
    <row r="10" spans="1:10" x14ac:dyDescent="0.25">
      <c r="A10" s="66">
        <v>7</v>
      </c>
      <c r="B10" s="67" t="s">
        <v>109</v>
      </c>
      <c r="C10" s="67"/>
      <c r="D10" s="67">
        <v>0</v>
      </c>
      <c r="E10" s="67">
        <v>0</v>
      </c>
      <c r="F10" s="67">
        <f t="shared" si="1"/>
        <v>0</v>
      </c>
      <c r="G10" s="76">
        <v>25</v>
      </c>
      <c r="H10" s="69">
        <f t="shared" si="2"/>
        <v>0</v>
      </c>
      <c r="J10" s="145">
        <f t="shared" si="0"/>
        <v>0</v>
      </c>
    </row>
    <row r="11" spans="1:10" x14ac:dyDescent="0.25">
      <c r="A11" s="66">
        <v>8</v>
      </c>
      <c r="B11" s="67" t="s">
        <v>110</v>
      </c>
      <c r="C11" s="67"/>
      <c r="D11" s="67">
        <v>0</v>
      </c>
      <c r="E11" s="67">
        <v>0</v>
      </c>
      <c r="F11" s="67">
        <f t="shared" si="1"/>
        <v>0</v>
      </c>
      <c r="G11" s="76">
        <v>6</v>
      </c>
      <c r="H11" s="69">
        <f t="shared" si="2"/>
        <v>0</v>
      </c>
      <c r="J11" s="145">
        <f t="shared" si="0"/>
        <v>0</v>
      </c>
    </row>
    <row r="12" spans="1:10" x14ac:dyDescent="0.25">
      <c r="A12" s="66">
        <v>9</v>
      </c>
      <c r="B12" s="67" t="s">
        <v>111</v>
      </c>
      <c r="C12" s="67"/>
      <c r="D12" s="67">
        <v>0</v>
      </c>
      <c r="E12" s="67">
        <v>0</v>
      </c>
      <c r="F12" s="67">
        <f t="shared" si="1"/>
        <v>0</v>
      </c>
      <c r="G12" s="76">
        <v>9</v>
      </c>
      <c r="H12" s="69">
        <f t="shared" si="2"/>
        <v>0</v>
      </c>
      <c r="J12" s="145">
        <f t="shared" si="0"/>
        <v>0</v>
      </c>
    </row>
    <row r="13" spans="1:10" x14ac:dyDescent="0.25">
      <c r="A13" s="66">
        <v>10</v>
      </c>
      <c r="B13" s="67" t="s">
        <v>112</v>
      </c>
      <c r="C13" s="67"/>
      <c r="D13" s="67">
        <v>0</v>
      </c>
      <c r="E13" s="67">
        <v>0</v>
      </c>
      <c r="F13" s="67">
        <f t="shared" si="1"/>
        <v>0</v>
      </c>
      <c r="G13" s="76">
        <v>15</v>
      </c>
      <c r="H13" s="69">
        <f t="shared" si="2"/>
        <v>0</v>
      </c>
      <c r="J13" s="145">
        <f t="shared" si="0"/>
        <v>0</v>
      </c>
    </row>
    <row r="14" spans="1:10" x14ac:dyDescent="0.25">
      <c r="A14" s="66">
        <v>11</v>
      </c>
      <c r="B14" s="67" t="s">
        <v>113</v>
      </c>
      <c r="C14" s="67"/>
      <c r="D14" s="67">
        <v>0</v>
      </c>
      <c r="E14" s="67">
        <v>0</v>
      </c>
      <c r="F14" s="67">
        <f t="shared" si="1"/>
        <v>0</v>
      </c>
      <c r="G14" s="76">
        <v>15</v>
      </c>
      <c r="H14" s="69">
        <f t="shared" si="2"/>
        <v>0</v>
      </c>
      <c r="J14" s="145">
        <f t="shared" si="0"/>
        <v>0</v>
      </c>
    </row>
    <row r="15" spans="1:10" x14ac:dyDescent="0.25">
      <c r="A15" s="66">
        <v>12</v>
      </c>
      <c r="B15" s="67" t="s">
        <v>114</v>
      </c>
      <c r="C15" s="67"/>
      <c r="D15" s="67">
        <v>0</v>
      </c>
      <c r="E15" s="67">
        <v>0</v>
      </c>
      <c r="F15" s="67">
        <f t="shared" si="1"/>
        <v>0</v>
      </c>
      <c r="G15" s="76">
        <v>15</v>
      </c>
      <c r="H15" s="69">
        <f t="shared" si="2"/>
        <v>0</v>
      </c>
      <c r="J15" s="145">
        <f t="shared" si="0"/>
        <v>0</v>
      </c>
    </row>
    <row r="16" spans="1:10" x14ac:dyDescent="0.25">
      <c r="A16" s="66">
        <v>13</v>
      </c>
      <c r="B16" s="67" t="s">
        <v>115</v>
      </c>
      <c r="C16" s="67"/>
      <c r="D16" s="67">
        <v>0</v>
      </c>
      <c r="E16" s="67">
        <v>0</v>
      </c>
      <c r="F16" s="67">
        <f t="shared" si="1"/>
        <v>0</v>
      </c>
      <c r="G16" s="76">
        <v>10</v>
      </c>
      <c r="H16" s="69">
        <f t="shared" si="2"/>
        <v>0</v>
      </c>
      <c r="J16" s="145">
        <f t="shared" si="0"/>
        <v>0</v>
      </c>
    </row>
    <row r="17" spans="1:10" x14ac:dyDescent="0.25">
      <c r="A17" s="66">
        <v>14</v>
      </c>
      <c r="B17" s="67" t="s">
        <v>138</v>
      </c>
      <c r="C17" s="67"/>
      <c r="D17" s="67">
        <v>16</v>
      </c>
      <c r="E17" s="67">
        <v>0</v>
      </c>
      <c r="F17" s="67">
        <f t="shared" si="1"/>
        <v>16</v>
      </c>
      <c r="G17" s="76">
        <v>150</v>
      </c>
      <c r="H17" s="69">
        <f t="shared" si="2"/>
        <v>0</v>
      </c>
      <c r="J17" s="145">
        <f t="shared" si="0"/>
        <v>0</v>
      </c>
    </row>
    <row r="18" spans="1:10" x14ac:dyDescent="0.25">
      <c r="A18" s="66">
        <v>15</v>
      </c>
      <c r="B18" s="67" t="s">
        <v>139</v>
      </c>
      <c r="C18" s="67"/>
      <c r="D18" s="67">
        <v>16</v>
      </c>
      <c r="E18" s="67">
        <v>0</v>
      </c>
      <c r="F18" s="67">
        <f t="shared" si="1"/>
        <v>16</v>
      </c>
      <c r="G18" s="76">
        <v>100</v>
      </c>
      <c r="H18" s="69">
        <f t="shared" si="2"/>
        <v>0</v>
      </c>
      <c r="J18" s="145">
        <f t="shared" si="0"/>
        <v>0</v>
      </c>
    </row>
    <row r="19" spans="1:10" x14ac:dyDescent="0.25">
      <c r="A19" s="66">
        <v>16</v>
      </c>
      <c r="B19" s="67" t="s">
        <v>137</v>
      </c>
      <c r="C19" s="67"/>
      <c r="D19" s="67">
        <v>8</v>
      </c>
      <c r="E19" s="103">
        <v>20</v>
      </c>
      <c r="F19" s="103">
        <f t="shared" si="1"/>
        <v>28</v>
      </c>
      <c r="G19" s="104">
        <v>80</v>
      </c>
      <c r="H19" s="105">
        <f t="shared" si="2"/>
        <v>1600</v>
      </c>
      <c r="J19" s="145">
        <f t="shared" si="0"/>
        <v>0</v>
      </c>
    </row>
    <row r="20" spans="1:10" x14ac:dyDescent="0.25">
      <c r="A20" s="66">
        <v>17</v>
      </c>
      <c r="B20" s="67" t="s">
        <v>116</v>
      </c>
      <c r="C20" s="67"/>
      <c r="D20" s="67">
        <v>24</v>
      </c>
      <c r="E20" s="103">
        <v>48</v>
      </c>
      <c r="F20" s="103">
        <f t="shared" si="1"/>
        <v>72</v>
      </c>
      <c r="G20" s="104">
        <v>25</v>
      </c>
      <c r="H20" s="105">
        <f t="shared" si="2"/>
        <v>1200</v>
      </c>
      <c r="J20" s="145">
        <f t="shared" si="0"/>
        <v>0</v>
      </c>
    </row>
    <row r="21" spans="1:10" x14ac:dyDescent="0.25">
      <c r="A21" s="66">
        <v>18</v>
      </c>
      <c r="B21" s="67" t="s">
        <v>117</v>
      </c>
      <c r="C21" s="67"/>
      <c r="D21" s="67">
        <v>0</v>
      </c>
      <c r="E21" s="67">
        <v>0</v>
      </c>
      <c r="F21" s="67">
        <f t="shared" si="1"/>
        <v>0</v>
      </c>
      <c r="G21" s="76">
        <v>120</v>
      </c>
      <c r="H21" s="69">
        <f t="shared" si="2"/>
        <v>0</v>
      </c>
      <c r="J21" s="145">
        <f t="shared" si="0"/>
        <v>0</v>
      </c>
    </row>
    <row r="22" spans="1:10" x14ac:dyDescent="0.25">
      <c r="A22" s="66">
        <v>19</v>
      </c>
      <c r="B22" s="67" t="s">
        <v>140</v>
      </c>
      <c r="C22" s="67"/>
      <c r="D22" s="67">
        <v>8</v>
      </c>
      <c r="E22" s="103">
        <v>16</v>
      </c>
      <c r="F22" s="103">
        <f t="shared" si="1"/>
        <v>24</v>
      </c>
      <c r="G22" s="104">
        <v>120</v>
      </c>
      <c r="H22" s="105">
        <f t="shared" si="2"/>
        <v>1920</v>
      </c>
      <c r="J22" s="145">
        <f t="shared" si="0"/>
        <v>0</v>
      </c>
    </row>
    <row r="23" spans="1:10" x14ac:dyDescent="0.25">
      <c r="A23" s="66">
        <v>20</v>
      </c>
      <c r="B23" s="67" t="s">
        <v>118</v>
      </c>
      <c r="C23" s="67"/>
      <c r="D23" s="67">
        <v>0</v>
      </c>
      <c r="E23" s="67">
        <v>0</v>
      </c>
      <c r="F23" s="67">
        <f t="shared" si="1"/>
        <v>0</v>
      </c>
      <c r="G23" s="76">
        <v>60</v>
      </c>
      <c r="H23" s="69">
        <f t="shared" si="2"/>
        <v>0</v>
      </c>
      <c r="J23" s="145">
        <f t="shared" si="0"/>
        <v>0</v>
      </c>
    </row>
    <row r="24" spans="1:10" x14ac:dyDescent="0.25">
      <c r="A24" s="66">
        <v>21</v>
      </c>
      <c r="B24" s="67" t="s">
        <v>119</v>
      </c>
      <c r="C24" s="67"/>
      <c r="D24" s="67">
        <v>0</v>
      </c>
      <c r="E24" s="67">
        <v>0</v>
      </c>
      <c r="F24" s="67">
        <f t="shared" si="1"/>
        <v>0</v>
      </c>
      <c r="G24" s="76">
        <v>20</v>
      </c>
      <c r="H24" s="69">
        <f t="shared" si="2"/>
        <v>0</v>
      </c>
      <c r="J24" s="145">
        <f t="shared" si="0"/>
        <v>0</v>
      </c>
    </row>
    <row r="25" spans="1:10" x14ac:dyDescent="0.25">
      <c r="A25" s="66">
        <v>22</v>
      </c>
      <c r="B25" s="67" t="s">
        <v>120</v>
      </c>
      <c r="C25" s="67"/>
      <c r="D25" s="67">
        <v>5</v>
      </c>
      <c r="E25" s="103">
        <v>5</v>
      </c>
      <c r="F25" s="103">
        <f t="shared" si="1"/>
        <v>10</v>
      </c>
      <c r="G25" s="104">
        <v>490</v>
      </c>
      <c r="H25" s="105">
        <f t="shared" si="2"/>
        <v>2450</v>
      </c>
      <c r="I25">
        <v>10</v>
      </c>
      <c r="J25" s="145">
        <f t="shared" si="0"/>
        <v>4900</v>
      </c>
    </row>
    <row r="26" spans="1:10" x14ac:dyDescent="0.25">
      <c r="A26" s="66">
        <v>23</v>
      </c>
      <c r="B26" s="232" t="s">
        <v>136</v>
      </c>
      <c r="C26" s="232"/>
      <c r="D26" s="67">
        <v>4</v>
      </c>
      <c r="E26" s="103">
        <v>5</v>
      </c>
      <c r="F26" s="103">
        <f t="shared" si="1"/>
        <v>9</v>
      </c>
      <c r="G26" s="104">
        <v>580</v>
      </c>
      <c r="H26" s="105">
        <f t="shared" si="2"/>
        <v>2900</v>
      </c>
      <c r="I26">
        <v>9</v>
      </c>
      <c r="J26" s="145">
        <f t="shared" si="0"/>
        <v>5220</v>
      </c>
    </row>
    <row r="27" spans="1:10" x14ac:dyDescent="0.25">
      <c r="A27" s="66">
        <v>24</v>
      </c>
      <c r="B27" s="67" t="s">
        <v>121</v>
      </c>
      <c r="C27" s="67"/>
      <c r="D27" s="67">
        <v>8</v>
      </c>
      <c r="E27" s="67">
        <v>0</v>
      </c>
      <c r="F27" s="67">
        <f t="shared" si="1"/>
        <v>8</v>
      </c>
      <c r="G27" s="76">
        <v>700</v>
      </c>
      <c r="H27" s="69">
        <f t="shared" si="2"/>
        <v>0</v>
      </c>
      <c r="J27" s="145">
        <f t="shared" si="0"/>
        <v>0</v>
      </c>
    </row>
    <row r="28" spans="1:10" x14ac:dyDescent="0.25">
      <c r="A28" s="66">
        <v>25</v>
      </c>
      <c r="B28" s="67" t="s">
        <v>122</v>
      </c>
      <c r="C28" s="67"/>
      <c r="D28" s="67">
        <v>10</v>
      </c>
      <c r="E28" s="103">
        <v>4</v>
      </c>
      <c r="F28" s="103">
        <f t="shared" si="1"/>
        <v>14</v>
      </c>
      <c r="G28" s="104">
        <v>1200</v>
      </c>
      <c r="H28" s="105">
        <f t="shared" si="2"/>
        <v>4800</v>
      </c>
      <c r="I28">
        <v>12</v>
      </c>
      <c r="J28" s="145">
        <f t="shared" si="0"/>
        <v>14400</v>
      </c>
    </row>
    <row r="29" spans="1:10" x14ac:dyDescent="0.25">
      <c r="A29" s="66">
        <v>26</v>
      </c>
      <c r="B29" s="67" t="s">
        <v>123</v>
      </c>
      <c r="C29" s="67"/>
      <c r="D29" s="67">
        <v>6</v>
      </c>
      <c r="E29" s="103">
        <v>28</v>
      </c>
      <c r="F29" s="103">
        <f t="shared" si="1"/>
        <v>34</v>
      </c>
      <c r="G29" s="104">
        <v>500</v>
      </c>
      <c r="H29" s="105">
        <f t="shared" si="2"/>
        <v>14000</v>
      </c>
      <c r="J29" s="145">
        <f t="shared" si="0"/>
        <v>0</v>
      </c>
    </row>
    <row r="30" spans="1:10" ht="16.5" customHeight="1" x14ac:dyDescent="0.25">
      <c r="A30" s="66">
        <v>27</v>
      </c>
      <c r="B30" s="67" t="s">
        <v>124</v>
      </c>
      <c r="C30" s="67"/>
      <c r="D30" s="67">
        <v>0</v>
      </c>
      <c r="E30" s="67">
        <v>0</v>
      </c>
      <c r="F30" s="67">
        <f t="shared" si="1"/>
        <v>0</v>
      </c>
      <c r="G30" s="76">
        <v>150</v>
      </c>
      <c r="H30" s="69">
        <f t="shared" si="2"/>
        <v>0</v>
      </c>
      <c r="J30" s="145">
        <f t="shared" si="0"/>
        <v>0</v>
      </c>
    </row>
    <row r="31" spans="1:10" ht="16.5" customHeight="1" x14ac:dyDescent="0.25">
      <c r="A31" s="66">
        <v>28</v>
      </c>
      <c r="B31" s="67" t="s">
        <v>141</v>
      </c>
      <c r="C31" s="67"/>
      <c r="D31" s="67">
        <v>9</v>
      </c>
      <c r="E31" s="67">
        <v>0</v>
      </c>
      <c r="F31" s="67">
        <f t="shared" si="1"/>
        <v>9</v>
      </c>
      <c r="G31" s="76">
        <v>2600</v>
      </c>
      <c r="H31" s="69">
        <f t="shared" si="2"/>
        <v>0</v>
      </c>
      <c r="J31" s="145">
        <f t="shared" si="0"/>
        <v>0</v>
      </c>
    </row>
    <row r="32" spans="1:10" x14ac:dyDescent="0.25">
      <c r="A32" s="66">
        <v>29</v>
      </c>
      <c r="B32" s="67" t="s">
        <v>125</v>
      </c>
      <c r="C32" s="67"/>
      <c r="D32" s="67">
        <v>0</v>
      </c>
      <c r="E32" s="67">
        <v>0</v>
      </c>
      <c r="F32" s="67">
        <f t="shared" si="1"/>
        <v>0</v>
      </c>
      <c r="G32" s="76">
        <v>70</v>
      </c>
      <c r="H32" s="69">
        <f t="shared" si="2"/>
        <v>0</v>
      </c>
      <c r="J32" s="145">
        <f t="shared" si="0"/>
        <v>0</v>
      </c>
    </row>
    <row r="33" spans="1:10" x14ac:dyDescent="0.25">
      <c r="A33" s="66">
        <v>30</v>
      </c>
      <c r="B33" s="67" t="s">
        <v>126</v>
      </c>
      <c r="C33" s="67"/>
      <c r="D33" s="67">
        <v>0</v>
      </c>
      <c r="E33" s="67">
        <v>0</v>
      </c>
      <c r="F33" s="67">
        <f t="shared" si="1"/>
        <v>0</v>
      </c>
      <c r="G33" s="67"/>
      <c r="H33" s="69">
        <f t="shared" si="2"/>
        <v>0</v>
      </c>
      <c r="J33" s="145">
        <f t="shared" si="0"/>
        <v>0</v>
      </c>
    </row>
    <row r="34" spans="1:10" x14ac:dyDescent="0.25">
      <c r="A34" s="66">
        <v>31</v>
      </c>
      <c r="B34" s="67" t="s">
        <v>142</v>
      </c>
      <c r="C34" s="67"/>
      <c r="D34" s="67">
        <v>16</v>
      </c>
      <c r="E34" s="103">
        <v>32</v>
      </c>
      <c r="F34" s="103">
        <f t="shared" si="1"/>
        <v>48</v>
      </c>
      <c r="G34" s="103">
        <v>350</v>
      </c>
      <c r="H34" s="105">
        <f t="shared" si="2"/>
        <v>11200</v>
      </c>
      <c r="I34">
        <v>32</v>
      </c>
      <c r="J34" s="145">
        <f>I34*G34</f>
        <v>11200</v>
      </c>
    </row>
    <row r="35" spans="1:10" x14ac:dyDescent="0.25">
      <c r="B35" s="78"/>
      <c r="D35" s="78"/>
      <c r="E35" s="78"/>
      <c r="F35" s="67"/>
      <c r="G35" s="79"/>
      <c r="H35" s="69"/>
      <c r="J35" s="145"/>
    </row>
    <row r="36" spans="1:10" ht="27" customHeight="1" x14ac:dyDescent="0.25">
      <c r="A36" s="67"/>
      <c r="B36" s="67" t="s">
        <v>88</v>
      </c>
      <c r="C36" s="67"/>
      <c r="D36" s="67"/>
      <c r="E36" s="67"/>
      <c r="F36" s="67"/>
      <c r="G36" s="67"/>
      <c r="H36" s="74">
        <f>SUM(H4:H35)</f>
        <v>40070</v>
      </c>
      <c r="I36" s="74"/>
      <c r="J36" s="74">
        <f>SUM(J4:J35)</f>
        <v>35720</v>
      </c>
    </row>
  </sheetData>
  <mergeCells count="2">
    <mergeCell ref="A1:H1"/>
    <mergeCell ref="B26:C26"/>
  </mergeCells>
  <pageMargins left="0.7" right="0.7" top="0.75" bottom="0.75" header="0.3" footer="0.3"/>
  <pageSetup paperSize="9" fitToWidth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view="pageBreakPreview" zoomScaleNormal="100" zoomScaleSheetLayoutView="100" workbookViewId="0">
      <selection activeCell="O18" sqref="O18"/>
    </sheetView>
  </sheetViews>
  <sheetFormatPr defaultRowHeight="15" x14ac:dyDescent="0.25"/>
  <cols>
    <col min="1" max="1" width="4.42578125" bestFit="1" customWidth="1"/>
    <col min="2" max="2" width="29.140625" customWidth="1"/>
    <col min="4" max="4" width="16" bestFit="1" customWidth="1"/>
    <col min="5" max="5" width="9.28515625" customWidth="1"/>
    <col min="6" max="6" width="14.5703125" bestFit="1" customWidth="1"/>
    <col min="7" max="7" width="8.7109375" bestFit="1" customWidth="1"/>
    <col min="8" max="8" width="4.5703125" bestFit="1" customWidth="1"/>
    <col min="9" max="9" width="11.5703125" bestFit="1" customWidth="1"/>
    <col min="10" max="10" width="4.5703125" bestFit="1" customWidth="1"/>
    <col min="11" max="11" width="10.140625" bestFit="1" customWidth="1"/>
    <col min="12" max="12" width="18.28515625" bestFit="1" customWidth="1"/>
  </cols>
  <sheetData>
    <row r="1" spans="1:13" ht="29.25" customHeight="1" x14ac:dyDescent="0.4">
      <c r="A1" s="100" t="s">
        <v>85</v>
      </c>
      <c r="B1" s="100"/>
      <c r="C1" s="100"/>
      <c r="D1" s="100"/>
      <c r="E1" s="100"/>
      <c r="F1" s="100"/>
      <c r="G1" s="100"/>
      <c r="H1" s="100"/>
      <c r="I1" s="100"/>
      <c r="J1" s="100"/>
      <c r="K1" s="102"/>
      <c r="L1" s="102"/>
      <c r="M1" s="102"/>
    </row>
    <row r="2" spans="1:13" x14ac:dyDescent="0.25">
      <c r="A2" s="68" t="s">
        <v>89</v>
      </c>
      <c r="B2" s="68" t="s">
        <v>47</v>
      </c>
      <c r="C2" s="68" t="s">
        <v>49</v>
      </c>
      <c r="D2" s="75" t="s">
        <v>50</v>
      </c>
      <c r="E2" s="75"/>
      <c r="F2" s="75"/>
      <c r="G2" s="67"/>
      <c r="H2" s="67"/>
      <c r="I2" s="67" t="s">
        <v>83</v>
      </c>
      <c r="J2" s="67"/>
      <c r="K2" s="67" t="s">
        <v>157</v>
      </c>
      <c r="L2" s="67"/>
      <c r="M2" s="67"/>
    </row>
    <row r="3" spans="1:13" x14ac:dyDescent="0.25">
      <c r="A3" s="65"/>
      <c r="B3" s="134"/>
      <c r="C3" s="134"/>
      <c r="D3" s="134"/>
      <c r="E3" s="134" t="s">
        <v>90</v>
      </c>
      <c r="F3" s="134" t="s">
        <v>52</v>
      </c>
      <c r="G3" s="135"/>
      <c r="H3" s="136" t="s">
        <v>21</v>
      </c>
      <c r="I3" s="136"/>
      <c r="J3" s="135"/>
      <c r="K3" s="135"/>
      <c r="L3" s="135"/>
      <c r="M3" s="135"/>
    </row>
    <row r="4" spans="1:13" x14ac:dyDescent="0.25">
      <c r="A4" s="66">
        <v>1</v>
      </c>
      <c r="B4" s="67" t="s">
        <v>91</v>
      </c>
      <c r="C4" s="67"/>
      <c r="D4" s="130">
        <v>4</v>
      </c>
      <c r="E4" s="131">
        <v>380</v>
      </c>
      <c r="F4" s="131">
        <f t="shared" ref="F4:F19" si="0">D4*E4</f>
        <v>1520</v>
      </c>
      <c r="G4" s="130"/>
      <c r="H4" s="129">
        <v>20</v>
      </c>
      <c r="I4" s="132">
        <f t="shared" ref="I4:I19" si="1">H4*E4</f>
        <v>7600</v>
      </c>
      <c r="J4" s="67"/>
      <c r="K4" s="67">
        <v>35</v>
      </c>
      <c r="L4" s="108">
        <f t="shared" ref="L4:L19" si="2">K4*E4</f>
        <v>13300</v>
      </c>
      <c r="M4" s="67"/>
    </row>
    <row r="5" spans="1:13" x14ac:dyDescent="0.25">
      <c r="A5" s="66">
        <v>2</v>
      </c>
      <c r="B5" s="120" t="s">
        <v>143</v>
      </c>
      <c r="C5" s="67"/>
      <c r="D5" s="130">
        <v>8</v>
      </c>
      <c r="E5" s="131">
        <v>270</v>
      </c>
      <c r="F5" s="131">
        <f t="shared" si="0"/>
        <v>2160</v>
      </c>
      <c r="G5" s="130"/>
      <c r="H5" s="129">
        <v>8</v>
      </c>
      <c r="I5" s="131">
        <f t="shared" si="1"/>
        <v>2160</v>
      </c>
      <c r="J5" s="67"/>
      <c r="K5" s="67">
        <v>1</v>
      </c>
      <c r="L5" s="108">
        <f t="shared" si="2"/>
        <v>270</v>
      </c>
      <c r="M5" s="67"/>
    </row>
    <row r="6" spans="1:13" x14ac:dyDescent="0.25">
      <c r="A6" s="66">
        <v>3</v>
      </c>
      <c r="B6" s="67" t="s">
        <v>93</v>
      </c>
      <c r="C6" s="67"/>
      <c r="D6" s="130">
        <v>0</v>
      </c>
      <c r="E6" s="131">
        <v>180</v>
      </c>
      <c r="F6" s="131">
        <f t="shared" si="0"/>
        <v>0</v>
      </c>
      <c r="G6" s="130"/>
      <c r="H6" s="129">
        <v>100</v>
      </c>
      <c r="I6" s="132">
        <f t="shared" si="1"/>
        <v>18000</v>
      </c>
      <c r="J6" s="67"/>
      <c r="K6" s="67">
        <v>139</v>
      </c>
      <c r="L6" s="108">
        <f t="shared" si="2"/>
        <v>25020</v>
      </c>
      <c r="M6" s="67"/>
    </row>
    <row r="7" spans="1:13" x14ac:dyDescent="0.25">
      <c r="A7" s="66">
        <v>4</v>
      </c>
      <c r="B7" s="67" t="s">
        <v>96</v>
      </c>
      <c r="C7" s="67"/>
      <c r="D7" s="130">
        <v>170</v>
      </c>
      <c r="E7" s="131">
        <v>75</v>
      </c>
      <c r="F7" s="131">
        <f t="shared" si="0"/>
        <v>12750</v>
      </c>
      <c r="G7" s="130"/>
      <c r="H7" s="129">
        <v>160</v>
      </c>
      <c r="I7" s="132">
        <f t="shared" si="1"/>
        <v>12000</v>
      </c>
      <c r="J7" s="67"/>
      <c r="K7" s="67">
        <v>287</v>
      </c>
      <c r="L7" s="108">
        <f t="shared" si="2"/>
        <v>21525</v>
      </c>
      <c r="M7" s="67"/>
    </row>
    <row r="8" spans="1:13" x14ac:dyDescent="0.25">
      <c r="A8" s="66">
        <v>5</v>
      </c>
      <c r="B8" s="67" t="s">
        <v>87</v>
      </c>
      <c r="C8" s="67"/>
      <c r="D8" s="130">
        <v>75</v>
      </c>
      <c r="E8" s="131">
        <v>25</v>
      </c>
      <c r="F8" s="131">
        <f t="shared" si="0"/>
        <v>1875</v>
      </c>
      <c r="G8" s="130"/>
      <c r="H8" s="129">
        <v>50</v>
      </c>
      <c r="I8" s="132">
        <f t="shared" si="1"/>
        <v>1250</v>
      </c>
      <c r="J8" s="67"/>
      <c r="K8" s="67">
        <v>50</v>
      </c>
      <c r="L8" s="108">
        <f t="shared" si="2"/>
        <v>1250</v>
      </c>
      <c r="M8" s="67"/>
    </row>
    <row r="9" spans="1:13" x14ac:dyDescent="0.25">
      <c r="A9" s="66">
        <v>6</v>
      </c>
      <c r="B9" s="67" t="s">
        <v>100</v>
      </c>
      <c r="C9" s="67"/>
      <c r="D9" s="130">
        <v>0</v>
      </c>
      <c r="E9" s="131">
        <v>25</v>
      </c>
      <c r="F9" s="133">
        <f t="shared" si="0"/>
        <v>0</v>
      </c>
      <c r="G9" s="130"/>
      <c r="H9" s="129">
        <v>35</v>
      </c>
      <c r="I9" s="132">
        <f t="shared" si="1"/>
        <v>875</v>
      </c>
      <c r="J9" s="67"/>
      <c r="K9" s="67"/>
      <c r="L9" s="108">
        <f t="shared" si="2"/>
        <v>0</v>
      </c>
      <c r="M9" s="67"/>
    </row>
    <row r="10" spans="1:13" x14ac:dyDescent="0.25">
      <c r="A10" s="66">
        <v>7</v>
      </c>
      <c r="B10" s="67" t="s">
        <v>92</v>
      </c>
      <c r="C10" s="67"/>
      <c r="D10" s="130">
        <v>0</v>
      </c>
      <c r="E10" s="131">
        <v>20</v>
      </c>
      <c r="F10" s="131">
        <f t="shared" si="0"/>
        <v>0</v>
      </c>
      <c r="G10" s="130"/>
      <c r="H10" s="129">
        <v>250</v>
      </c>
      <c r="I10" s="132">
        <f t="shared" si="1"/>
        <v>5000</v>
      </c>
      <c r="J10" s="67"/>
      <c r="K10" s="67">
        <v>250</v>
      </c>
      <c r="L10" s="108">
        <f t="shared" si="2"/>
        <v>5000</v>
      </c>
      <c r="M10" s="67"/>
    </row>
    <row r="11" spans="1:13" x14ac:dyDescent="0.25">
      <c r="A11" s="66">
        <v>8</v>
      </c>
      <c r="B11" s="67" t="s">
        <v>95</v>
      </c>
      <c r="C11" s="67"/>
      <c r="D11" s="130">
        <v>300</v>
      </c>
      <c r="E11" s="131">
        <v>5</v>
      </c>
      <c r="F11" s="131">
        <f t="shared" si="0"/>
        <v>1500</v>
      </c>
      <c r="G11" s="130"/>
      <c r="H11" s="129">
        <v>400</v>
      </c>
      <c r="I11" s="132">
        <f t="shared" si="1"/>
        <v>2000</v>
      </c>
      <c r="J11" s="67"/>
      <c r="K11" s="67">
        <v>400</v>
      </c>
      <c r="L11" s="108">
        <f t="shared" si="2"/>
        <v>2000</v>
      </c>
      <c r="M11" s="67"/>
    </row>
    <row r="12" spans="1:13" x14ac:dyDescent="0.25">
      <c r="A12" s="66">
        <v>9</v>
      </c>
      <c r="B12" s="70" t="s">
        <v>128</v>
      </c>
      <c r="C12" s="67"/>
      <c r="D12" s="67">
        <v>8</v>
      </c>
      <c r="E12" s="108">
        <v>1900</v>
      </c>
      <c r="F12" s="108">
        <f t="shared" si="0"/>
        <v>15200</v>
      </c>
      <c r="G12" s="67"/>
      <c r="H12" s="129"/>
      <c r="I12" s="124">
        <f t="shared" si="1"/>
        <v>0</v>
      </c>
      <c r="J12" s="67"/>
      <c r="K12" s="67"/>
      <c r="L12" s="108">
        <f t="shared" si="2"/>
        <v>0</v>
      </c>
      <c r="M12" s="67"/>
    </row>
    <row r="13" spans="1:13" x14ac:dyDescent="0.25">
      <c r="A13" s="66">
        <v>10</v>
      </c>
      <c r="B13" s="67" t="s">
        <v>86</v>
      </c>
      <c r="C13" s="67"/>
      <c r="D13" s="67">
        <v>30</v>
      </c>
      <c r="E13" s="108">
        <v>140</v>
      </c>
      <c r="F13" s="108">
        <f t="shared" si="0"/>
        <v>4200</v>
      </c>
      <c r="G13" s="67"/>
      <c r="H13" s="129"/>
      <c r="I13" s="82">
        <f t="shared" si="1"/>
        <v>0</v>
      </c>
      <c r="J13" s="67"/>
      <c r="K13" s="67"/>
      <c r="L13" s="108">
        <f t="shared" si="2"/>
        <v>0</v>
      </c>
      <c r="M13" s="67"/>
    </row>
    <row r="14" spans="1:13" x14ac:dyDescent="0.25">
      <c r="A14" s="66">
        <v>11</v>
      </c>
      <c r="B14" s="120" t="s">
        <v>98</v>
      </c>
      <c r="C14" s="67"/>
      <c r="D14" s="67">
        <v>40</v>
      </c>
      <c r="E14" s="108">
        <v>45</v>
      </c>
      <c r="F14" s="108">
        <f t="shared" si="0"/>
        <v>1800</v>
      </c>
      <c r="G14" s="67"/>
      <c r="H14" s="129"/>
      <c r="I14" s="82">
        <f t="shared" si="1"/>
        <v>0</v>
      </c>
      <c r="J14" s="67"/>
      <c r="K14" s="67"/>
      <c r="L14" s="108">
        <f t="shared" si="2"/>
        <v>0</v>
      </c>
      <c r="M14" s="67"/>
    </row>
    <row r="15" spans="1:13" x14ac:dyDescent="0.25">
      <c r="A15" s="66">
        <v>12</v>
      </c>
      <c r="B15" s="120" t="s">
        <v>127</v>
      </c>
      <c r="C15" s="67"/>
      <c r="D15" s="67">
        <v>2</v>
      </c>
      <c r="E15" s="108">
        <v>40</v>
      </c>
      <c r="F15" s="108">
        <f t="shared" si="0"/>
        <v>80</v>
      </c>
      <c r="G15" s="67"/>
      <c r="H15" s="129"/>
      <c r="I15" s="82">
        <f t="shared" si="1"/>
        <v>0</v>
      </c>
      <c r="J15" s="67"/>
      <c r="K15" s="67"/>
      <c r="L15" s="108">
        <f t="shared" si="2"/>
        <v>0</v>
      </c>
      <c r="M15" s="67"/>
    </row>
    <row r="16" spans="1:13" x14ac:dyDescent="0.25">
      <c r="A16" s="66">
        <v>13</v>
      </c>
      <c r="B16" s="120" t="s">
        <v>101</v>
      </c>
      <c r="C16" s="67"/>
      <c r="D16" s="67">
        <v>16</v>
      </c>
      <c r="E16" s="108">
        <v>30</v>
      </c>
      <c r="F16" s="108">
        <f t="shared" si="0"/>
        <v>480</v>
      </c>
      <c r="G16" s="67"/>
      <c r="H16" s="129"/>
      <c r="I16" s="82">
        <f t="shared" si="1"/>
        <v>0</v>
      </c>
      <c r="J16" s="67"/>
      <c r="K16" s="67"/>
      <c r="L16" s="108">
        <f t="shared" si="2"/>
        <v>0</v>
      </c>
      <c r="M16" s="67"/>
    </row>
    <row r="17" spans="1:13" x14ac:dyDescent="0.25">
      <c r="A17" s="66">
        <v>14</v>
      </c>
      <c r="B17" s="120" t="s">
        <v>97</v>
      </c>
      <c r="C17" s="67"/>
      <c r="D17" s="67">
        <v>35</v>
      </c>
      <c r="E17" s="108">
        <v>25</v>
      </c>
      <c r="F17" s="108">
        <f t="shared" si="0"/>
        <v>875</v>
      </c>
      <c r="G17" s="67"/>
      <c r="H17" s="129"/>
      <c r="I17" s="82">
        <f t="shared" si="1"/>
        <v>0</v>
      </c>
      <c r="J17" s="67"/>
      <c r="K17" s="67"/>
      <c r="L17" s="108">
        <f t="shared" si="2"/>
        <v>0</v>
      </c>
      <c r="M17" s="67"/>
    </row>
    <row r="18" spans="1:13" x14ac:dyDescent="0.25">
      <c r="A18" s="66">
        <v>15</v>
      </c>
      <c r="B18" s="67" t="s">
        <v>94</v>
      </c>
      <c r="C18" s="67"/>
      <c r="D18" s="67">
        <v>30</v>
      </c>
      <c r="E18" s="108">
        <v>7</v>
      </c>
      <c r="F18" s="108">
        <f t="shared" si="0"/>
        <v>210</v>
      </c>
      <c r="G18" s="67"/>
      <c r="H18" s="129"/>
      <c r="I18" s="82">
        <f t="shared" si="1"/>
        <v>0</v>
      </c>
      <c r="J18" s="67"/>
      <c r="K18" s="67"/>
      <c r="L18" s="108">
        <f t="shared" si="2"/>
        <v>0</v>
      </c>
      <c r="M18" s="67"/>
    </row>
    <row r="19" spans="1:13" x14ac:dyDescent="0.25">
      <c r="A19" s="66">
        <v>16</v>
      </c>
      <c r="B19" s="67" t="s">
        <v>99</v>
      </c>
      <c r="C19" s="67"/>
      <c r="D19" s="67">
        <v>0</v>
      </c>
      <c r="E19" s="108">
        <v>0</v>
      </c>
      <c r="F19" s="108">
        <f t="shared" si="0"/>
        <v>0</v>
      </c>
      <c r="G19" s="67"/>
      <c r="H19" s="129"/>
      <c r="I19" s="82">
        <f t="shared" si="1"/>
        <v>0</v>
      </c>
      <c r="J19" s="67"/>
      <c r="K19" s="67"/>
      <c r="L19" s="108">
        <f t="shared" si="2"/>
        <v>0</v>
      </c>
      <c r="M19" s="67"/>
    </row>
    <row r="20" spans="1:13" x14ac:dyDescent="0.25">
      <c r="A20" s="66">
        <v>17</v>
      </c>
      <c r="B20" s="70" t="s">
        <v>129</v>
      </c>
      <c r="C20" s="67"/>
      <c r="D20" s="67">
        <v>0</v>
      </c>
      <c r="E20" s="67"/>
      <c r="F20" s="67"/>
      <c r="G20" s="67"/>
      <c r="H20" s="129"/>
      <c r="I20" s="82">
        <f t="shared" ref="I20:I28" si="3">H20*E20</f>
        <v>0</v>
      </c>
      <c r="J20" s="67"/>
      <c r="K20" s="67"/>
      <c r="L20" s="108">
        <f t="shared" ref="L20:L28" si="4">K20*E20</f>
        <v>0</v>
      </c>
      <c r="M20" s="67"/>
    </row>
    <row r="21" spans="1:13" x14ac:dyDescent="0.25">
      <c r="A21" s="66">
        <v>18</v>
      </c>
      <c r="B21" s="120" t="s">
        <v>130</v>
      </c>
      <c r="C21" s="67"/>
      <c r="D21" s="67">
        <v>0</v>
      </c>
      <c r="E21" s="67"/>
      <c r="F21" s="67"/>
      <c r="G21" s="67"/>
      <c r="H21" s="129"/>
      <c r="I21" s="82">
        <f t="shared" si="3"/>
        <v>0</v>
      </c>
      <c r="J21" s="67"/>
      <c r="K21" s="67"/>
      <c r="L21" s="108">
        <f t="shared" si="4"/>
        <v>0</v>
      </c>
      <c r="M21" s="67"/>
    </row>
    <row r="22" spans="1:13" x14ac:dyDescent="0.25">
      <c r="A22" s="66">
        <v>19</v>
      </c>
      <c r="B22" s="120" t="s">
        <v>131</v>
      </c>
      <c r="C22" s="67"/>
      <c r="D22" s="67">
        <v>0</v>
      </c>
      <c r="E22" s="67"/>
      <c r="F22" s="67"/>
      <c r="G22" s="67"/>
      <c r="H22" s="129"/>
      <c r="I22" s="82">
        <f t="shared" si="3"/>
        <v>0</v>
      </c>
      <c r="J22" s="67"/>
      <c r="K22" s="67"/>
      <c r="L22" s="108">
        <f t="shared" si="4"/>
        <v>0</v>
      </c>
      <c r="M22" s="67"/>
    </row>
    <row r="23" spans="1:13" x14ac:dyDescent="0.25">
      <c r="A23" s="66">
        <v>20</v>
      </c>
      <c r="B23" s="120" t="s">
        <v>132</v>
      </c>
      <c r="C23" s="67"/>
      <c r="D23" s="67">
        <v>0</v>
      </c>
      <c r="E23" s="67"/>
      <c r="F23" s="67"/>
      <c r="G23" s="67"/>
      <c r="H23" s="129"/>
      <c r="I23" s="82">
        <f t="shared" si="3"/>
        <v>0</v>
      </c>
      <c r="J23" s="67"/>
      <c r="K23" s="67"/>
      <c r="L23" s="108">
        <f t="shared" si="4"/>
        <v>0</v>
      </c>
      <c r="M23" s="67"/>
    </row>
    <row r="24" spans="1:13" x14ac:dyDescent="0.25">
      <c r="A24" s="66">
        <v>21</v>
      </c>
      <c r="B24" s="120" t="s">
        <v>133</v>
      </c>
      <c r="C24" s="67"/>
      <c r="D24" s="67">
        <v>0</v>
      </c>
      <c r="E24" s="67"/>
      <c r="F24" s="67"/>
      <c r="G24" s="67"/>
      <c r="H24" s="129"/>
      <c r="I24" s="82">
        <f t="shared" si="3"/>
        <v>0</v>
      </c>
      <c r="J24" s="67"/>
      <c r="K24" s="67"/>
      <c r="L24" s="108">
        <f t="shared" si="4"/>
        <v>0</v>
      </c>
      <c r="M24" s="67"/>
    </row>
    <row r="25" spans="1:13" x14ac:dyDescent="0.25">
      <c r="A25" s="66">
        <v>22</v>
      </c>
      <c r="B25" s="120"/>
      <c r="C25" s="67"/>
      <c r="D25" s="67">
        <v>0</v>
      </c>
      <c r="E25" s="67"/>
      <c r="F25" s="67"/>
      <c r="G25" s="67"/>
      <c r="H25" s="129"/>
      <c r="I25" s="82">
        <f t="shared" si="3"/>
        <v>0</v>
      </c>
      <c r="J25" s="67"/>
      <c r="K25" s="67"/>
      <c r="L25" s="108">
        <f t="shared" si="4"/>
        <v>0</v>
      </c>
      <c r="M25" s="67"/>
    </row>
    <row r="26" spans="1:13" x14ac:dyDescent="0.25">
      <c r="A26" s="66">
        <v>23</v>
      </c>
      <c r="B26" s="120"/>
      <c r="C26" s="67"/>
      <c r="D26" s="67">
        <v>0</v>
      </c>
      <c r="E26" s="67"/>
      <c r="F26" s="67"/>
      <c r="G26" s="67"/>
      <c r="H26" s="129"/>
      <c r="I26" s="82">
        <f t="shared" si="3"/>
        <v>0</v>
      </c>
      <c r="J26" s="67"/>
      <c r="K26" s="67"/>
      <c r="L26" s="108">
        <f t="shared" si="4"/>
        <v>0</v>
      </c>
      <c r="M26" s="67"/>
    </row>
    <row r="27" spans="1:13" x14ac:dyDescent="0.25">
      <c r="A27" s="66">
        <v>24</v>
      </c>
      <c r="B27" s="120"/>
      <c r="C27" s="67"/>
      <c r="D27" s="67"/>
      <c r="E27" s="67"/>
      <c r="F27" s="67"/>
      <c r="G27" s="67"/>
      <c r="H27" s="129"/>
      <c r="I27" s="82">
        <f t="shared" si="3"/>
        <v>0</v>
      </c>
      <c r="J27" s="67"/>
      <c r="K27" s="67"/>
      <c r="L27" s="108">
        <f t="shared" si="4"/>
        <v>0</v>
      </c>
      <c r="M27" s="67"/>
    </row>
    <row r="28" spans="1:13" x14ac:dyDescent="0.25">
      <c r="A28" s="66">
        <v>25</v>
      </c>
      <c r="B28" s="67"/>
      <c r="C28" s="67"/>
      <c r="D28" s="67">
        <v>0</v>
      </c>
      <c r="E28" s="67"/>
      <c r="F28" s="67">
        <f t="shared" ref="F28" si="5">D28*E28</f>
        <v>0</v>
      </c>
      <c r="G28" s="67"/>
      <c r="H28" s="129"/>
      <c r="I28" s="82">
        <f t="shared" si="3"/>
        <v>0</v>
      </c>
      <c r="J28" s="67"/>
      <c r="K28" s="67"/>
      <c r="L28" s="108">
        <f t="shared" si="4"/>
        <v>0</v>
      </c>
      <c r="M28" s="67"/>
    </row>
    <row r="29" spans="1:13" ht="30" customHeight="1" x14ac:dyDescent="0.25">
      <c r="A29" s="125"/>
      <c r="B29" s="125" t="s">
        <v>88</v>
      </c>
      <c r="C29" s="125"/>
      <c r="D29" s="125"/>
      <c r="E29" s="125"/>
      <c r="F29" s="126">
        <f>SUM(F3:F28)</f>
        <v>42650</v>
      </c>
      <c r="G29" s="127"/>
      <c r="H29" s="128"/>
      <c r="I29" s="128">
        <f>SUM(I4:I28)</f>
        <v>48885</v>
      </c>
      <c r="J29" s="127"/>
      <c r="K29" s="127"/>
      <c r="L29" s="127">
        <f>SUM(L4:L28)</f>
        <v>68365</v>
      </c>
      <c r="M29" s="127"/>
    </row>
  </sheetData>
  <sortState ref="A4:A28">
    <sortCondition ref="A4"/>
  </sortState>
  <pageMargins left="0.7" right="0.7" top="0.75" bottom="0.75" header="0.3" footer="0.3"/>
  <pageSetup paperSize="9" scale="58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J9" sqref="J9"/>
    </sheetView>
  </sheetViews>
  <sheetFormatPr defaultRowHeight="15" x14ac:dyDescent="0.25"/>
  <cols>
    <col min="1" max="1" width="4.42578125" bestFit="1" customWidth="1"/>
    <col min="2" max="2" width="26.28515625" bestFit="1" customWidth="1"/>
    <col min="3" max="3" width="5.28515625" bestFit="1" customWidth="1"/>
    <col min="4" max="4" width="16" bestFit="1" customWidth="1"/>
    <col min="5" max="5" width="5" bestFit="1" customWidth="1"/>
    <col min="6" max="6" width="8" bestFit="1" customWidth="1"/>
    <col min="7" max="7" width="8.7109375" bestFit="1" customWidth="1"/>
    <col min="8" max="8" width="7" bestFit="1" customWidth="1"/>
    <col min="9" max="9" width="8" bestFit="1" customWidth="1"/>
    <col min="10" max="10" width="11.5703125" bestFit="1" customWidth="1"/>
    <col min="11" max="11" width="8" bestFit="1" customWidth="1"/>
  </cols>
  <sheetData>
    <row r="1" spans="1:6" x14ac:dyDescent="0.25">
      <c r="A1" s="68" t="s">
        <v>89</v>
      </c>
      <c r="B1" s="68" t="s">
        <v>47</v>
      </c>
      <c r="C1" s="68" t="s">
        <v>49</v>
      </c>
      <c r="D1" s="75" t="s">
        <v>50</v>
      </c>
      <c r="E1" s="65" t="s">
        <v>90</v>
      </c>
      <c r="F1" s="65" t="s">
        <v>52</v>
      </c>
    </row>
    <row r="2" spans="1:6" x14ac:dyDescent="0.25">
      <c r="A2" s="65"/>
      <c r="B2" s="65"/>
      <c r="C2" s="65"/>
      <c r="D2" s="65"/>
      <c r="E2" s="67"/>
      <c r="F2" s="67"/>
    </row>
    <row r="3" spans="1:6" x14ac:dyDescent="0.25">
      <c r="A3" s="66">
        <v>1</v>
      </c>
      <c r="B3" s="67" t="s">
        <v>281</v>
      </c>
      <c r="C3" s="67" t="s">
        <v>282</v>
      </c>
      <c r="D3" s="67">
        <v>6</v>
      </c>
      <c r="E3" s="67">
        <v>750</v>
      </c>
      <c r="F3" s="108">
        <f>D3*E3</f>
        <v>4500</v>
      </c>
    </row>
    <row r="4" spans="1:6" x14ac:dyDescent="0.25">
      <c r="A4" s="66">
        <v>2</v>
      </c>
      <c r="B4" s="67" t="s">
        <v>283</v>
      </c>
      <c r="C4" s="67" t="s">
        <v>282</v>
      </c>
      <c r="D4" s="67">
        <v>3</v>
      </c>
      <c r="E4" s="67">
        <v>360</v>
      </c>
      <c r="F4" s="108">
        <f t="shared" ref="F4:F17" si="0">D4*E4</f>
        <v>1080</v>
      </c>
    </row>
    <row r="5" spans="1:6" x14ac:dyDescent="0.25">
      <c r="A5" s="66">
        <v>3</v>
      </c>
      <c r="B5" s="67" t="s">
        <v>284</v>
      </c>
      <c r="C5" s="67" t="s">
        <v>282</v>
      </c>
      <c r="D5" s="67">
        <v>8</v>
      </c>
      <c r="E5" s="67">
        <v>680</v>
      </c>
      <c r="F5" s="108">
        <f t="shared" si="0"/>
        <v>5440</v>
      </c>
    </row>
    <row r="6" spans="1:6" x14ac:dyDescent="0.25">
      <c r="A6" s="66">
        <v>4</v>
      </c>
      <c r="B6" s="67" t="s">
        <v>285</v>
      </c>
      <c r="C6" s="67" t="s">
        <v>286</v>
      </c>
      <c r="D6" s="67">
        <v>3</v>
      </c>
      <c r="E6" s="67">
        <v>1000</v>
      </c>
      <c r="F6" s="108">
        <f t="shared" si="0"/>
        <v>3000</v>
      </c>
    </row>
    <row r="7" spans="1:6" x14ac:dyDescent="0.25">
      <c r="A7" s="66">
        <v>5</v>
      </c>
      <c r="B7" s="67" t="s">
        <v>287</v>
      </c>
      <c r="C7" s="67" t="s">
        <v>282</v>
      </c>
      <c r="D7" s="67"/>
      <c r="E7" s="67"/>
      <c r="F7" s="108">
        <f t="shared" si="0"/>
        <v>0</v>
      </c>
    </row>
    <row r="8" spans="1:6" x14ac:dyDescent="0.25">
      <c r="A8" s="66">
        <v>6</v>
      </c>
      <c r="B8" s="67" t="s">
        <v>288</v>
      </c>
      <c r="C8" s="67" t="s">
        <v>282</v>
      </c>
      <c r="D8" s="67"/>
      <c r="E8" s="67"/>
      <c r="F8" s="108">
        <f t="shared" si="0"/>
        <v>0</v>
      </c>
    </row>
    <row r="9" spans="1:6" x14ac:dyDescent="0.25">
      <c r="A9" s="66">
        <v>7</v>
      </c>
      <c r="B9" s="67" t="s">
        <v>289</v>
      </c>
      <c r="C9" s="67" t="s">
        <v>290</v>
      </c>
      <c r="D9" s="67"/>
      <c r="E9" s="67"/>
      <c r="F9" s="108">
        <f t="shared" si="0"/>
        <v>0</v>
      </c>
    </row>
    <row r="10" spans="1:6" x14ac:dyDescent="0.25">
      <c r="A10" s="66">
        <v>8</v>
      </c>
      <c r="B10" s="67" t="s">
        <v>291</v>
      </c>
      <c r="C10" s="67" t="s">
        <v>292</v>
      </c>
      <c r="D10" s="67"/>
      <c r="E10" s="67"/>
      <c r="F10" s="108">
        <f t="shared" si="0"/>
        <v>0</v>
      </c>
    </row>
    <row r="11" spans="1:6" x14ac:dyDescent="0.25">
      <c r="A11" s="66">
        <v>9</v>
      </c>
      <c r="B11" s="67" t="s">
        <v>293</v>
      </c>
      <c r="C11" s="67" t="s">
        <v>294</v>
      </c>
      <c r="D11" s="67"/>
      <c r="E11" s="67"/>
      <c r="F11" s="108">
        <f t="shared" si="0"/>
        <v>0</v>
      </c>
    </row>
    <row r="12" spans="1:6" x14ac:dyDescent="0.25">
      <c r="A12" s="66">
        <v>10</v>
      </c>
      <c r="B12" s="67" t="s">
        <v>295</v>
      </c>
      <c r="C12" s="67" t="s">
        <v>282</v>
      </c>
      <c r="D12" s="67"/>
      <c r="E12" s="67"/>
      <c r="F12" s="108">
        <f t="shared" si="0"/>
        <v>0</v>
      </c>
    </row>
    <row r="13" spans="1:6" x14ac:dyDescent="0.25">
      <c r="A13" s="66">
        <v>11</v>
      </c>
      <c r="B13" s="67" t="s">
        <v>296</v>
      </c>
      <c r="C13" s="67" t="s">
        <v>282</v>
      </c>
      <c r="D13" s="67"/>
      <c r="E13" s="67"/>
      <c r="F13" s="108">
        <f t="shared" si="0"/>
        <v>0</v>
      </c>
    </row>
    <row r="14" spans="1:6" x14ac:dyDescent="0.25">
      <c r="A14" s="66">
        <v>12</v>
      </c>
      <c r="B14" s="67" t="s">
        <v>297</v>
      </c>
      <c r="C14" s="67" t="s">
        <v>282</v>
      </c>
      <c r="D14" s="67"/>
      <c r="E14" s="67"/>
      <c r="F14" s="108">
        <f t="shared" si="0"/>
        <v>0</v>
      </c>
    </row>
    <row r="15" spans="1:6" x14ac:dyDescent="0.25">
      <c r="A15" s="66">
        <v>13</v>
      </c>
      <c r="B15" s="67" t="s">
        <v>298</v>
      </c>
      <c r="C15" s="67" t="s">
        <v>282</v>
      </c>
      <c r="D15" s="67"/>
      <c r="E15" s="67"/>
      <c r="F15" s="108">
        <f t="shared" si="0"/>
        <v>0</v>
      </c>
    </row>
    <row r="16" spans="1:6" x14ac:dyDescent="0.25">
      <c r="A16" s="66">
        <v>14</v>
      </c>
      <c r="B16" s="67" t="s">
        <v>299</v>
      </c>
      <c r="C16" s="67" t="s">
        <v>282</v>
      </c>
      <c r="D16" s="67"/>
      <c r="E16" s="67"/>
      <c r="F16" s="108">
        <f t="shared" si="0"/>
        <v>0</v>
      </c>
    </row>
    <row r="17" spans="1:6" x14ac:dyDescent="0.25">
      <c r="A17" s="66">
        <v>15</v>
      </c>
      <c r="B17" s="67" t="s">
        <v>300</v>
      </c>
      <c r="C17" s="67" t="s">
        <v>282</v>
      </c>
      <c r="D17" s="67"/>
      <c r="E17" s="67"/>
      <c r="F17" s="108">
        <f t="shared" si="0"/>
        <v>0</v>
      </c>
    </row>
    <row r="18" spans="1:6" x14ac:dyDescent="0.25">
      <c r="A18" s="238">
        <v>16</v>
      </c>
      <c r="B18" s="78" t="s">
        <v>302</v>
      </c>
      <c r="C18" s="78" t="s">
        <v>282</v>
      </c>
    </row>
    <row r="19" spans="1:6" x14ac:dyDescent="0.25">
      <c r="A19" s="238">
        <v>17</v>
      </c>
      <c r="B19" s="78" t="s">
        <v>303</v>
      </c>
      <c r="C19" s="78"/>
    </row>
    <row r="20" spans="1:6" x14ac:dyDescent="0.25">
      <c r="A20" s="238"/>
      <c r="B20" s="78"/>
      <c r="C20" s="78"/>
    </row>
    <row r="21" spans="1:6" x14ac:dyDescent="0.25">
      <c r="A21" s="67"/>
      <c r="B21" s="67"/>
      <c r="C21" s="67"/>
      <c r="D21" s="67"/>
      <c r="E21" s="67"/>
      <c r="F21" s="237">
        <f>SUM(F3:F17)</f>
        <v>14020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H27" sqref="H27"/>
    </sheetView>
  </sheetViews>
  <sheetFormatPr defaultRowHeight="15" x14ac:dyDescent="0.25"/>
  <cols>
    <col min="1" max="1" width="11.42578125" bestFit="1" customWidth="1"/>
    <col min="6" max="6" width="30.85546875" bestFit="1" customWidth="1"/>
    <col min="8" max="9" width="10" bestFit="1" customWidth="1"/>
    <col min="13" max="13" width="31" bestFit="1" customWidth="1"/>
  </cols>
  <sheetData>
    <row r="1" spans="1:16" x14ac:dyDescent="0.25">
      <c r="A1" t="s">
        <v>217</v>
      </c>
    </row>
    <row r="2" spans="1:16" x14ac:dyDescent="0.25">
      <c r="A2" t="s">
        <v>218</v>
      </c>
      <c r="H2" t="s">
        <v>221</v>
      </c>
      <c r="I2" t="s">
        <v>222</v>
      </c>
      <c r="K2" s="45" t="s">
        <v>223</v>
      </c>
      <c r="L2" s="45" t="s">
        <v>224</v>
      </c>
      <c r="M2" s="45" t="s">
        <v>225</v>
      </c>
    </row>
    <row r="3" spans="1:16" x14ac:dyDescent="0.25">
      <c r="A3" t="s">
        <v>219</v>
      </c>
      <c r="H3" t="s">
        <v>224</v>
      </c>
      <c r="I3" t="s">
        <v>227</v>
      </c>
      <c r="K3" t="s">
        <v>224</v>
      </c>
      <c r="L3" t="s">
        <v>227</v>
      </c>
      <c r="M3" t="s">
        <v>227</v>
      </c>
    </row>
    <row r="4" spans="1:16" x14ac:dyDescent="0.25">
      <c r="A4" t="s">
        <v>220</v>
      </c>
      <c r="K4" t="s">
        <v>225</v>
      </c>
      <c r="L4" t="s">
        <v>226</v>
      </c>
      <c r="M4" t="s">
        <v>228</v>
      </c>
    </row>
    <row r="5" spans="1:16" x14ac:dyDescent="0.25">
      <c r="M5" t="s">
        <v>229</v>
      </c>
    </row>
    <row r="8" spans="1:16" x14ac:dyDescent="0.25">
      <c r="F8" s="67" t="s">
        <v>234</v>
      </c>
      <c r="L8" t="s">
        <v>231</v>
      </c>
      <c r="M8" t="s">
        <v>230</v>
      </c>
    </row>
    <row r="9" spans="1:16" x14ac:dyDescent="0.25">
      <c r="F9" t="s">
        <v>162</v>
      </c>
      <c r="L9">
        <v>1</v>
      </c>
      <c r="M9" s="21" t="s">
        <v>162</v>
      </c>
      <c r="N9" s="21"/>
      <c r="O9" s="21"/>
      <c r="P9" s="21"/>
    </row>
    <row r="10" spans="1:16" x14ac:dyDescent="0.25">
      <c r="F10" t="s">
        <v>163</v>
      </c>
      <c r="L10">
        <v>2</v>
      </c>
      <c r="M10" s="44" t="s">
        <v>163</v>
      </c>
      <c r="N10" s="44"/>
      <c r="O10" s="44"/>
      <c r="P10" s="44"/>
    </row>
    <row r="11" spans="1:16" x14ac:dyDescent="0.25">
      <c r="F11" t="s">
        <v>233</v>
      </c>
      <c r="L11">
        <v>3</v>
      </c>
      <c r="M11" s="44" t="s">
        <v>37</v>
      </c>
      <c r="N11" s="44"/>
      <c r="O11" s="44"/>
      <c r="P11" s="44"/>
    </row>
    <row r="12" spans="1:16" x14ac:dyDescent="0.25">
      <c r="F12" t="s">
        <v>164</v>
      </c>
      <c r="L12">
        <v>4</v>
      </c>
      <c r="M12" s="44" t="s">
        <v>164</v>
      </c>
      <c r="N12" s="44"/>
      <c r="O12" s="44"/>
      <c r="P12" s="44"/>
    </row>
    <row r="13" spans="1:16" x14ac:dyDescent="0.25">
      <c r="F13" t="s">
        <v>232</v>
      </c>
      <c r="L13">
        <v>5</v>
      </c>
      <c r="M13" s="44" t="s">
        <v>203</v>
      </c>
      <c r="N13" s="44"/>
      <c r="O13" s="44"/>
      <c r="P13" s="44"/>
    </row>
    <row r="14" spans="1:16" x14ac:dyDescent="0.25">
      <c r="F14" t="s">
        <v>201</v>
      </c>
      <c r="L14">
        <v>6</v>
      </c>
      <c r="M14" s="44" t="s">
        <v>202</v>
      </c>
      <c r="N14" s="44"/>
      <c r="O14" s="44"/>
      <c r="P14" s="44"/>
    </row>
    <row r="15" spans="1:16" x14ac:dyDescent="0.25">
      <c r="F15" t="s">
        <v>201</v>
      </c>
      <c r="L15">
        <v>7</v>
      </c>
      <c r="M15" s="44" t="s">
        <v>205</v>
      </c>
      <c r="N15" s="44"/>
      <c r="O15" s="44"/>
      <c r="P15" s="44"/>
    </row>
    <row r="16" spans="1:16" x14ac:dyDescent="0.25">
      <c r="F16" t="s">
        <v>177</v>
      </c>
      <c r="L16">
        <v>8</v>
      </c>
      <c r="M16" s="44" t="s">
        <v>204</v>
      </c>
      <c r="N16" s="44"/>
      <c r="O16" s="44"/>
      <c r="P16" s="44"/>
    </row>
    <row r="17" spans="6:16" x14ac:dyDescent="0.25">
      <c r="F17" t="s">
        <v>177</v>
      </c>
      <c r="L17">
        <v>9</v>
      </c>
      <c r="M17" s="44" t="s">
        <v>201</v>
      </c>
      <c r="N17" s="44"/>
      <c r="O17" s="44"/>
      <c r="P17" s="44"/>
    </row>
    <row r="18" spans="6:16" x14ac:dyDescent="0.25">
      <c r="L18">
        <v>10</v>
      </c>
      <c r="M18" s="44" t="s">
        <v>179</v>
      </c>
      <c r="N18" s="44"/>
      <c r="O18" s="44"/>
      <c r="P18" s="44"/>
    </row>
    <row r="19" spans="6:16" x14ac:dyDescent="0.25">
      <c r="L19">
        <v>11</v>
      </c>
      <c r="M19" s="21" t="s">
        <v>177</v>
      </c>
      <c r="N19" s="21"/>
      <c r="O19" s="21"/>
      <c r="P19" s="21"/>
    </row>
    <row r="20" spans="6:16" x14ac:dyDescent="0.25">
      <c r="L20">
        <v>12</v>
      </c>
      <c r="M20" s="21" t="s">
        <v>178</v>
      </c>
      <c r="N20" s="21"/>
      <c r="O20" s="21"/>
      <c r="P20" s="21"/>
    </row>
    <row r="21" spans="6:16" x14ac:dyDescent="0.25">
      <c r="L21">
        <v>13</v>
      </c>
      <c r="M21" s="21" t="s">
        <v>181</v>
      </c>
      <c r="N21" s="21"/>
      <c r="O21" s="21"/>
      <c r="P21" s="21"/>
    </row>
    <row r="22" spans="6:16" x14ac:dyDescent="0.25">
      <c r="L22">
        <v>14</v>
      </c>
      <c r="M22" s="21" t="s">
        <v>182</v>
      </c>
      <c r="N22" s="21"/>
      <c r="O22" s="21"/>
      <c r="P22" s="21"/>
    </row>
    <row r="23" spans="6:16" x14ac:dyDescent="0.25">
      <c r="L23">
        <v>15</v>
      </c>
      <c r="M23" s="21" t="s">
        <v>184</v>
      </c>
      <c r="N23" s="21"/>
      <c r="O23" s="21"/>
      <c r="P23" s="21"/>
    </row>
  </sheetData>
  <dataConsolidate/>
  <dataValidations count="5">
    <dataValidation type="custom" allowBlank="1" showInputMessage="1" showErrorMessage="1" sqref="E1">
      <formula1>"qtr"</formula1>
    </dataValidation>
    <dataValidation type="list" allowBlank="1" showInputMessage="1" showErrorMessage="1" sqref="C1:C17">
      <formula1>labour</formula1>
    </dataValidation>
    <dataValidation type="list" allowBlank="1" showInputMessage="1" showErrorMessage="1" sqref="H3">
      <formula1>cartype</formula1>
    </dataValidation>
    <dataValidation type="list" allowBlank="1" showInputMessage="1" showErrorMessage="1" sqref="I3">
      <formula1>INDIRECT(+$H$3)</formula1>
    </dataValidation>
    <dataValidation type="list" allowBlank="1" showInputMessage="1" showErrorMessage="1" sqref="F9:F17">
      <formula1>material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8"/>
  <sheetViews>
    <sheetView topLeftCell="L1" workbookViewId="0">
      <selection activeCell="U19" sqref="U19"/>
    </sheetView>
  </sheetViews>
  <sheetFormatPr defaultRowHeight="15" x14ac:dyDescent="0.25"/>
  <cols>
    <col min="2" max="4" width="9.5703125" bestFit="1" customWidth="1"/>
    <col min="6" max="6" width="11.5703125" bestFit="1" customWidth="1"/>
    <col min="9" max="9" width="11.42578125" bestFit="1" customWidth="1"/>
    <col min="10" max="10" width="15.28515625" bestFit="1" customWidth="1"/>
    <col min="11" max="11" width="15.140625" bestFit="1" customWidth="1"/>
    <col min="12" max="12" width="13.85546875" bestFit="1" customWidth="1"/>
    <col min="14" max="14" width="9.5703125" bestFit="1" customWidth="1"/>
    <col min="24" max="24" width="12" bestFit="1" customWidth="1"/>
  </cols>
  <sheetData>
    <row r="1" spans="1:35" ht="23.25" x14ac:dyDescent="0.35">
      <c r="A1" s="233" t="s">
        <v>235</v>
      </c>
      <c r="B1" s="233"/>
      <c r="C1" s="233"/>
      <c r="D1" s="233"/>
      <c r="E1" s="233"/>
      <c r="F1" s="233"/>
      <c r="G1" s="233"/>
      <c r="H1" s="233"/>
      <c r="I1" s="233"/>
      <c r="J1" s="234"/>
      <c r="K1" s="234"/>
      <c r="L1" s="234"/>
    </row>
    <row r="2" spans="1:35" x14ac:dyDescent="0.25">
      <c r="A2" s="99"/>
      <c r="B2" s="213" t="s">
        <v>214</v>
      </c>
      <c r="C2" s="213"/>
      <c r="D2" s="213"/>
      <c r="E2" s="213"/>
      <c r="F2" s="21"/>
      <c r="G2" s="25"/>
      <c r="H2" s="26"/>
      <c r="I2" s="24"/>
      <c r="J2" s="32" t="s">
        <v>236</v>
      </c>
      <c r="K2" s="45" t="s">
        <v>237</v>
      </c>
      <c r="L2" s="45" t="s">
        <v>238</v>
      </c>
      <c r="M2" t="s">
        <v>240</v>
      </c>
    </row>
    <row r="3" spans="1:35" x14ac:dyDescent="0.25">
      <c r="A3" s="188"/>
      <c r="B3" s="189" t="s">
        <v>54</v>
      </c>
      <c r="C3" s="190"/>
      <c r="D3" s="190"/>
      <c r="E3" s="190"/>
      <c r="F3" s="189" t="s">
        <v>49</v>
      </c>
      <c r="G3" s="189" t="s">
        <v>50</v>
      </c>
      <c r="H3" s="189" t="s">
        <v>51</v>
      </c>
      <c r="I3" s="189" t="s">
        <v>52</v>
      </c>
      <c r="J3" s="192"/>
      <c r="K3" s="193"/>
      <c r="L3" s="193"/>
      <c r="T3" s="45" t="s">
        <v>254</v>
      </c>
      <c r="X3" s="45" t="s">
        <v>258</v>
      </c>
      <c r="Z3" s="45" t="s">
        <v>255</v>
      </c>
      <c r="AC3" s="45" t="s">
        <v>256</v>
      </c>
      <c r="AH3" s="45" t="s">
        <v>257</v>
      </c>
    </row>
    <row r="4" spans="1:35" x14ac:dyDescent="0.25">
      <c r="A4" s="99"/>
      <c r="B4" s="169" t="s">
        <v>31</v>
      </c>
      <c r="C4" s="186"/>
      <c r="D4" s="186"/>
      <c r="E4" s="186"/>
      <c r="F4" s="21" t="s">
        <v>26</v>
      </c>
      <c r="G4" s="184">
        <v>385</v>
      </c>
      <c r="H4" s="26">
        <v>363</v>
      </c>
      <c r="I4" s="24">
        <f t="shared" ref="I4:I8" si="0">G4*H4</f>
        <v>139755</v>
      </c>
      <c r="J4" s="2">
        <v>0.39500000000000002</v>
      </c>
      <c r="K4">
        <f>J4*12</f>
        <v>4.74</v>
      </c>
      <c r="L4" s="187">
        <f>H4/K4</f>
        <v>76.582278481012651</v>
      </c>
      <c r="M4" s="195">
        <v>0.16</v>
      </c>
      <c r="N4" s="187">
        <f>(H4*M4)+H4</f>
        <v>421.08</v>
      </c>
      <c r="O4">
        <v>420</v>
      </c>
      <c r="P4" s="187">
        <f>N4-O4</f>
        <v>1.0799999999999841</v>
      </c>
      <c r="R4">
        <f>68*K4</f>
        <v>322.32</v>
      </c>
      <c r="T4">
        <f>415</f>
        <v>415</v>
      </c>
      <c r="U4">
        <f>T4/K4</f>
        <v>87.552742616033754</v>
      </c>
      <c r="W4">
        <v>460</v>
      </c>
      <c r="X4">
        <f>W4/K4</f>
        <v>97.046413502109701</v>
      </c>
      <c r="Z4">
        <v>410</v>
      </c>
      <c r="AA4">
        <f>Z4/K4</f>
        <v>86.497890295358644</v>
      </c>
      <c r="AC4">
        <v>430</v>
      </c>
      <c r="AD4">
        <f>AC4/K4</f>
        <v>90.71729957805907</v>
      </c>
      <c r="AF4">
        <v>403</v>
      </c>
      <c r="AG4" s="195">
        <v>0.16</v>
      </c>
      <c r="AH4">
        <f>AF4*AG4+AF4</f>
        <v>467.48</v>
      </c>
      <c r="AI4">
        <f>AH4/K4</f>
        <v>98.624472573839668</v>
      </c>
    </row>
    <row r="5" spans="1:35" x14ac:dyDescent="0.25">
      <c r="A5" s="99"/>
      <c r="B5" s="169" t="s">
        <v>32</v>
      </c>
      <c r="C5" s="186"/>
      <c r="D5" s="186"/>
      <c r="E5" s="186"/>
      <c r="F5" s="21" t="s">
        <v>26</v>
      </c>
      <c r="G5" s="184">
        <v>380</v>
      </c>
      <c r="H5" s="26">
        <v>553</v>
      </c>
      <c r="I5" s="24">
        <f t="shared" si="0"/>
        <v>210140</v>
      </c>
      <c r="J5" s="2">
        <v>0.62</v>
      </c>
      <c r="K5">
        <f t="shared" ref="K5:K8" si="1">J5*12</f>
        <v>7.4399999999999995</v>
      </c>
      <c r="L5" s="187">
        <f t="shared" ref="L5:L8" si="2">H5/K5</f>
        <v>74.327956989247312</v>
      </c>
      <c r="M5" s="195">
        <v>0.16</v>
      </c>
      <c r="N5" s="187">
        <f t="shared" ref="N5:N8" si="3">(H5*M5)+H5</f>
        <v>641.48</v>
      </c>
      <c r="O5">
        <v>635</v>
      </c>
      <c r="P5" s="187">
        <f t="shared" ref="P5:P8" si="4">N5-O5</f>
        <v>6.4800000000000182</v>
      </c>
      <c r="R5">
        <f t="shared" ref="R5:R7" si="5">68*K5</f>
        <v>505.91999999999996</v>
      </c>
      <c r="T5">
        <v>625</v>
      </c>
      <c r="U5">
        <f t="shared" ref="U5:U8" si="6">T5/K5</f>
        <v>84.005376344086031</v>
      </c>
      <c r="W5">
        <v>685</v>
      </c>
      <c r="X5">
        <f t="shared" ref="X5:X9" si="7">W5/K5</f>
        <v>92.069892473118287</v>
      </c>
      <c r="Z5">
        <v>610</v>
      </c>
      <c r="AA5">
        <f t="shared" ref="AA5:AA8" si="8">Z5/K5</f>
        <v>81.989247311827967</v>
      </c>
      <c r="AC5">
        <v>650</v>
      </c>
      <c r="AD5">
        <f t="shared" ref="AD5:AD8" si="9">AC5/K5</f>
        <v>87.365591397849471</v>
      </c>
      <c r="AF5">
        <v>613</v>
      </c>
      <c r="AG5" s="195">
        <v>0.16</v>
      </c>
      <c r="AH5">
        <f t="shared" ref="AH5:AH8" si="10">AF5*AG5+AF5</f>
        <v>711.08</v>
      </c>
      <c r="AI5">
        <f t="shared" ref="AI5:AI8" si="11">AH5/K5</f>
        <v>95.575268817204318</v>
      </c>
    </row>
    <row r="6" spans="1:35" x14ac:dyDescent="0.25">
      <c r="A6" s="99"/>
      <c r="B6" s="169" t="s">
        <v>33</v>
      </c>
      <c r="C6" s="186"/>
      <c r="D6" s="186"/>
      <c r="E6" s="186"/>
      <c r="F6" s="21" t="s">
        <v>26</v>
      </c>
      <c r="G6" s="184">
        <v>94</v>
      </c>
      <c r="H6" s="26">
        <v>794</v>
      </c>
      <c r="I6" s="24">
        <f t="shared" si="0"/>
        <v>74636</v>
      </c>
      <c r="J6" s="2">
        <v>0.89</v>
      </c>
      <c r="K6">
        <f t="shared" si="1"/>
        <v>10.68</v>
      </c>
      <c r="L6" s="187">
        <f t="shared" si="2"/>
        <v>74.344569288389522</v>
      </c>
      <c r="M6" s="195">
        <v>0.16</v>
      </c>
      <c r="N6" s="187">
        <f t="shared" si="3"/>
        <v>921.04</v>
      </c>
      <c r="O6">
        <v>925</v>
      </c>
      <c r="P6" s="187">
        <f t="shared" si="4"/>
        <v>-3.9600000000000364</v>
      </c>
      <c r="R6">
        <f t="shared" si="5"/>
        <v>726.24</v>
      </c>
      <c r="T6">
        <v>915</v>
      </c>
      <c r="U6">
        <f t="shared" si="6"/>
        <v>85.674157303370791</v>
      </c>
      <c r="W6">
        <v>985</v>
      </c>
      <c r="X6">
        <f t="shared" si="7"/>
        <v>92.228464419475657</v>
      </c>
      <c r="Z6">
        <v>910</v>
      </c>
      <c r="AA6">
        <f t="shared" si="8"/>
        <v>85.205992509363298</v>
      </c>
      <c r="AC6">
        <v>950</v>
      </c>
      <c r="AD6">
        <f t="shared" si="9"/>
        <v>88.951310861423224</v>
      </c>
      <c r="AF6">
        <v>885</v>
      </c>
      <c r="AG6" s="195">
        <v>0.16</v>
      </c>
      <c r="AH6">
        <f t="shared" si="10"/>
        <v>1026.5999999999999</v>
      </c>
      <c r="AI6">
        <f t="shared" si="11"/>
        <v>96.123595505617971</v>
      </c>
    </row>
    <row r="7" spans="1:35" x14ac:dyDescent="0.25">
      <c r="A7" s="99"/>
      <c r="B7" s="169" t="s">
        <v>34</v>
      </c>
      <c r="C7" s="186"/>
      <c r="D7" s="186"/>
      <c r="E7" s="186"/>
      <c r="F7" s="21" t="s">
        <v>26</v>
      </c>
      <c r="G7" s="184">
        <v>146</v>
      </c>
      <c r="H7" s="26">
        <v>1419</v>
      </c>
      <c r="I7" s="24">
        <f t="shared" si="0"/>
        <v>207174</v>
      </c>
      <c r="J7" s="2">
        <v>1.58</v>
      </c>
      <c r="K7">
        <f t="shared" si="1"/>
        <v>18.96</v>
      </c>
      <c r="L7" s="187">
        <f t="shared" si="2"/>
        <v>74.841772151898738</v>
      </c>
      <c r="M7" s="195">
        <v>0.16</v>
      </c>
      <c r="N7" s="187">
        <f t="shared" si="3"/>
        <v>1646.04</v>
      </c>
      <c r="O7">
        <v>1640</v>
      </c>
      <c r="P7" s="187">
        <f t="shared" si="4"/>
        <v>6.0399999999999636</v>
      </c>
      <c r="R7">
        <f t="shared" si="5"/>
        <v>1289.28</v>
      </c>
      <c r="T7">
        <v>1625</v>
      </c>
      <c r="U7">
        <f t="shared" si="6"/>
        <v>85.706751054852319</v>
      </c>
      <c r="W7">
        <v>1750</v>
      </c>
      <c r="X7">
        <f t="shared" si="7"/>
        <v>92.29957805907172</v>
      </c>
      <c r="Z7">
        <v>1630</v>
      </c>
      <c r="AA7">
        <f t="shared" si="8"/>
        <v>85.970464135021089</v>
      </c>
      <c r="AC7">
        <v>1680</v>
      </c>
      <c r="AD7">
        <f t="shared" si="9"/>
        <v>88.60759493670885</v>
      </c>
      <c r="AF7">
        <v>1573</v>
      </c>
      <c r="AG7" s="195">
        <v>0.16</v>
      </c>
      <c r="AH7">
        <f t="shared" si="10"/>
        <v>1824.68</v>
      </c>
      <c r="AI7">
        <f t="shared" si="11"/>
        <v>96.238396624472571</v>
      </c>
    </row>
    <row r="8" spans="1:35" x14ac:dyDescent="0.25">
      <c r="A8" s="99"/>
      <c r="B8" s="169" t="s">
        <v>35</v>
      </c>
      <c r="C8" s="186"/>
      <c r="D8" s="186"/>
      <c r="E8" s="186"/>
      <c r="F8" s="21" t="s">
        <v>26</v>
      </c>
      <c r="G8" s="184">
        <v>20</v>
      </c>
      <c r="H8" s="26">
        <v>2579</v>
      </c>
      <c r="I8" s="24">
        <f t="shared" si="0"/>
        <v>51580</v>
      </c>
      <c r="J8" s="2">
        <v>2.4700000000000002</v>
      </c>
      <c r="K8">
        <f t="shared" si="1"/>
        <v>29.64</v>
      </c>
      <c r="L8" s="187">
        <f t="shared" si="2"/>
        <v>87.010796221322536</v>
      </c>
      <c r="M8" s="195">
        <v>0.16</v>
      </c>
      <c r="N8" s="187">
        <f t="shared" si="3"/>
        <v>2991.64</v>
      </c>
      <c r="O8">
        <v>2650</v>
      </c>
      <c r="P8" s="187">
        <f t="shared" si="4"/>
        <v>341.63999999999987</v>
      </c>
      <c r="R8">
        <f>68*K8</f>
        <v>2015.52</v>
      </c>
      <c r="T8">
        <v>2585</v>
      </c>
      <c r="U8">
        <f t="shared" si="6"/>
        <v>87.213225371120103</v>
      </c>
      <c r="W8">
        <v>2750</v>
      </c>
      <c r="X8">
        <f t="shared" si="7"/>
        <v>92.78002699055331</v>
      </c>
      <c r="Z8">
        <v>2600</v>
      </c>
      <c r="AA8">
        <f t="shared" si="8"/>
        <v>87.719298245614027</v>
      </c>
      <c r="AC8">
        <v>2900</v>
      </c>
      <c r="AD8">
        <f t="shared" si="9"/>
        <v>97.840755735492579</v>
      </c>
      <c r="AF8">
        <v>2456</v>
      </c>
      <c r="AG8" s="195">
        <v>0.16</v>
      </c>
      <c r="AH8">
        <f t="shared" si="10"/>
        <v>2848.96</v>
      </c>
      <c r="AI8">
        <f t="shared" si="11"/>
        <v>96.118758434547914</v>
      </c>
    </row>
    <row r="9" spans="1:35" x14ac:dyDescent="0.25">
      <c r="A9" s="99"/>
      <c r="B9" s="169"/>
      <c r="C9" s="186"/>
      <c r="D9" s="186"/>
      <c r="E9" s="186"/>
      <c r="F9" s="21"/>
      <c r="G9" s="25"/>
      <c r="H9" s="26"/>
      <c r="I9" s="24"/>
      <c r="J9" s="109"/>
      <c r="L9" s="187"/>
      <c r="M9" s="195"/>
      <c r="W9">
        <v>4300</v>
      </c>
      <c r="X9" t="e">
        <f t="shared" si="7"/>
        <v>#DIV/0!</v>
      </c>
      <c r="AC9">
        <v>4300</v>
      </c>
    </row>
    <row r="10" spans="1:35" x14ac:dyDescent="0.25">
      <c r="A10" s="67"/>
      <c r="B10" s="67"/>
      <c r="C10" s="67"/>
      <c r="D10" s="67"/>
      <c r="E10" s="67"/>
      <c r="F10" s="67"/>
      <c r="G10" s="67"/>
      <c r="H10" s="67"/>
      <c r="I10" s="74">
        <f>SUM(I4:I9)</f>
        <v>683285</v>
      </c>
      <c r="J10" s="67"/>
      <c r="K10" s="66" t="s">
        <v>239</v>
      </c>
      <c r="L10" s="74">
        <f>SUM(L4:L9)/5</f>
        <v>77.421474626374163</v>
      </c>
      <c r="M10" s="67"/>
      <c r="N10" s="67"/>
      <c r="O10" s="67"/>
      <c r="P10" s="67"/>
    </row>
    <row r="11" spans="1:35" x14ac:dyDescent="0.25">
      <c r="L11" s="187"/>
      <c r="T11">
        <v>86</v>
      </c>
      <c r="U11" s="195">
        <v>0.16</v>
      </c>
      <c r="V11">
        <f>T11*U11+T11</f>
        <v>99.76</v>
      </c>
    </row>
    <row r="12" spans="1:35" x14ac:dyDescent="0.25">
      <c r="K12" s="145"/>
      <c r="L12" s="187"/>
    </row>
    <row r="13" spans="1:35" x14ac:dyDescent="0.25">
      <c r="F13" s="189" t="s">
        <v>241</v>
      </c>
      <c r="G13" s="189" t="s">
        <v>242</v>
      </c>
    </row>
    <row r="15" spans="1:35" x14ac:dyDescent="0.25">
      <c r="L15" t="s">
        <v>46</v>
      </c>
    </row>
    <row r="16" spans="1:35" x14ac:dyDescent="0.25">
      <c r="B16" s="32" t="s">
        <v>168</v>
      </c>
      <c r="C16" s="45" t="s">
        <v>243</v>
      </c>
      <c r="D16" s="45" t="s">
        <v>244</v>
      </c>
      <c r="E16" s="45" t="s">
        <v>155</v>
      </c>
      <c r="F16" s="45"/>
      <c r="G16" s="45" t="s">
        <v>167</v>
      </c>
    </row>
    <row r="17" spans="1:11" x14ac:dyDescent="0.25">
      <c r="A17" t="str">
        <f>B4</f>
        <v>D8</v>
      </c>
      <c r="B17" s="2">
        <f>C17+D17</f>
        <v>385</v>
      </c>
      <c r="C17">
        <v>320</v>
      </c>
      <c r="D17">
        <v>65</v>
      </c>
      <c r="E17">
        <v>6</v>
      </c>
      <c r="G17" s="191">
        <f>H4</f>
        <v>363</v>
      </c>
      <c r="H17" s="196"/>
      <c r="I17" s="187">
        <f>B17*G17</f>
        <v>139755</v>
      </c>
      <c r="J17" s="187"/>
    </row>
    <row r="18" spans="1:11" x14ac:dyDescent="0.25">
      <c r="A18" t="str">
        <f t="shared" ref="A18:A21" si="12">B5</f>
        <v>D10</v>
      </c>
      <c r="B18" s="2">
        <f t="shared" ref="B18:B22" si="13">C18+D18</f>
        <v>380</v>
      </c>
      <c r="C18">
        <v>380</v>
      </c>
      <c r="D18">
        <v>0</v>
      </c>
      <c r="E18">
        <v>0</v>
      </c>
      <c r="G18" s="191">
        <f t="shared" ref="G18:G22" si="14">H5</f>
        <v>553</v>
      </c>
      <c r="H18" s="196"/>
      <c r="I18" s="187">
        <f t="shared" ref="I18:I23" si="15">B18*G18</f>
        <v>210140</v>
      </c>
      <c r="J18" s="187"/>
    </row>
    <row r="19" spans="1:11" x14ac:dyDescent="0.25">
      <c r="A19" t="str">
        <f t="shared" si="12"/>
        <v>D12</v>
      </c>
      <c r="B19" s="2">
        <f t="shared" si="13"/>
        <v>94</v>
      </c>
      <c r="C19">
        <v>70</v>
      </c>
      <c r="D19">
        <v>24</v>
      </c>
      <c r="E19">
        <v>4</v>
      </c>
      <c r="G19" s="191">
        <f t="shared" si="14"/>
        <v>794</v>
      </c>
      <c r="H19" s="196"/>
      <c r="I19" s="187">
        <f t="shared" si="15"/>
        <v>74636</v>
      </c>
      <c r="J19" s="187"/>
    </row>
    <row r="20" spans="1:11" x14ac:dyDescent="0.25">
      <c r="A20" t="str">
        <f t="shared" si="12"/>
        <v>D16</v>
      </c>
      <c r="B20" s="2">
        <f t="shared" si="13"/>
        <v>146</v>
      </c>
      <c r="C20">
        <v>60</v>
      </c>
      <c r="D20">
        <v>86</v>
      </c>
      <c r="E20">
        <v>13</v>
      </c>
      <c r="G20" s="191">
        <f t="shared" si="14"/>
        <v>1419</v>
      </c>
      <c r="H20" s="196"/>
      <c r="I20" s="187">
        <f t="shared" si="15"/>
        <v>207174</v>
      </c>
      <c r="J20" s="187"/>
    </row>
    <row r="21" spans="1:11" x14ac:dyDescent="0.25">
      <c r="A21" t="str">
        <f t="shared" si="12"/>
        <v>D20</v>
      </c>
      <c r="B21" s="2">
        <f t="shared" si="13"/>
        <v>20</v>
      </c>
      <c r="C21">
        <v>20</v>
      </c>
      <c r="D21">
        <v>0</v>
      </c>
      <c r="E21">
        <v>7</v>
      </c>
      <c r="G21" s="191">
        <f t="shared" si="14"/>
        <v>2579</v>
      </c>
      <c r="H21" s="196"/>
      <c r="I21" s="187">
        <f t="shared" si="15"/>
        <v>51580</v>
      </c>
      <c r="J21" s="187"/>
    </row>
    <row r="22" spans="1:11" x14ac:dyDescent="0.25">
      <c r="A22" t="s">
        <v>36</v>
      </c>
      <c r="B22" s="2">
        <f t="shared" si="13"/>
        <v>0</v>
      </c>
      <c r="C22">
        <v>0</v>
      </c>
      <c r="D22">
        <v>0</v>
      </c>
      <c r="E22">
        <v>0</v>
      </c>
      <c r="G22" s="191">
        <f t="shared" si="14"/>
        <v>0</v>
      </c>
      <c r="H22" s="196"/>
      <c r="I22" s="187">
        <f t="shared" si="15"/>
        <v>0</v>
      </c>
      <c r="J22" s="187"/>
    </row>
    <row r="23" spans="1:11" x14ac:dyDescent="0.25">
      <c r="A23" t="s">
        <v>245</v>
      </c>
      <c r="H23" s="196"/>
      <c r="I23" s="187">
        <f t="shared" si="15"/>
        <v>0</v>
      </c>
      <c r="J23" s="187"/>
    </row>
    <row r="24" spans="1:11" x14ac:dyDescent="0.25">
      <c r="I24" s="118">
        <f>SUM(I17:I23)</f>
        <v>683285</v>
      </c>
      <c r="J24" s="118"/>
    </row>
    <row r="26" spans="1:11" x14ac:dyDescent="0.25">
      <c r="H26" s="195">
        <v>0.16</v>
      </c>
      <c r="I26" s="187">
        <f>I24*H26</f>
        <v>109325.6</v>
      </c>
      <c r="J26" s="118"/>
    </row>
    <row r="27" spans="1:11" x14ac:dyDescent="0.25">
      <c r="H27" t="s">
        <v>81</v>
      </c>
      <c r="I27">
        <v>0.28000000000000003</v>
      </c>
    </row>
    <row r="28" spans="1:11" x14ac:dyDescent="0.25">
      <c r="H28" t="s">
        <v>168</v>
      </c>
      <c r="I28" s="187">
        <f>I24+I26+I27</f>
        <v>792610.88</v>
      </c>
      <c r="J28" s="187"/>
    </row>
    <row r="29" spans="1:11" x14ac:dyDescent="0.25">
      <c r="B29" s="32"/>
      <c r="C29" s="45"/>
      <c r="D29" s="45"/>
      <c r="E29" s="45"/>
    </row>
    <row r="30" spans="1:11" x14ac:dyDescent="0.25">
      <c r="A30" s="197"/>
      <c r="B30" s="2"/>
    </row>
    <row r="31" spans="1:11" x14ac:dyDescent="0.25">
      <c r="B31" s="32" t="s">
        <v>168</v>
      </c>
      <c r="C31" s="45" t="s">
        <v>243</v>
      </c>
      <c r="D31" s="45" t="s">
        <v>244</v>
      </c>
      <c r="E31" s="45" t="s">
        <v>155</v>
      </c>
      <c r="F31" s="45"/>
      <c r="G31" s="45" t="s">
        <v>167</v>
      </c>
    </row>
    <row r="32" spans="1:11" x14ac:dyDescent="0.25">
      <c r="A32" s="197" t="str">
        <f>A17</f>
        <v>D8</v>
      </c>
      <c r="B32" s="2">
        <f>C32+D32</f>
        <v>405</v>
      </c>
      <c r="C32">
        <v>320</v>
      </c>
      <c r="D32">
        <v>85</v>
      </c>
      <c r="E32">
        <v>6</v>
      </c>
      <c r="G32" s="191">
        <f>G17</f>
        <v>363</v>
      </c>
      <c r="H32" s="196"/>
      <c r="I32" s="187">
        <f>B32*G32</f>
        <v>147015</v>
      </c>
      <c r="J32" s="187"/>
      <c r="K32" s="191">
        <f>G32*E32</f>
        <v>2178</v>
      </c>
    </row>
    <row r="33" spans="1:11" x14ac:dyDescent="0.25">
      <c r="A33" s="197" t="str">
        <f t="shared" ref="A33:A38" si="16">A18</f>
        <v>D10</v>
      </c>
      <c r="B33" s="2">
        <f t="shared" ref="B33:B37" si="17">C33+D33</f>
        <v>417</v>
      </c>
      <c r="C33">
        <v>380</v>
      </c>
      <c r="D33">
        <v>37</v>
      </c>
      <c r="E33">
        <v>0</v>
      </c>
      <c r="G33" s="191">
        <f t="shared" ref="G33:G37" si="18">G18</f>
        <v>553</v>
      </c>
      <c r="H33" s="196"/>
      <c r="I33" s="187">
        <f t="shared" ref="I33:I38" si="19">B33*G33</f>
        <v>230601</v>
      </c>
      <c r="J33" s="187"/>
      <c r="K33" s="191">
        <f t="shared" ref="K33:K37" si="20">G33*E33</f>
        <v>0</v>
      </c>
    </row>
    <row r="34" spans="1:11" x14ac:dyDescent="0.25">
      <c r="A34" s="197" t="str">
        <f t="shared" si="16"/>
        <v>D12</v>
      </c>
      <c r="B34" s="2">
        <f t="shared" si="17"/>
        <v>94</v>
      </c>
      <c r="C34">
        <v>70</v>
      </c>
      <c r="D34">
        <v>24</v>
      </c>
      <c r="E34">
        <v>4</v>
      </c>
      <c r="G34" s="191">
        <f t="shared" si="18"/>
        <v>794</v>
      </c>
      <c r="H34" s="196"/>
      <c r="I34" s="187">
        <f t="shared" si="19"/>
        <v>74636</v>
      </c>
      <c r="J34" s="187"/>
      <c r="K34" s="191">
        <f t="shared" si="20"/>
        <v>3176</v>
      </c>
    </row>
    <row r="35" spans="1:11" x14ac:dyDescent="0.25">
      <c r="A35" s="197" t="str">
        <f t="shared" si="16"/>
        <v>D16</v>
      </c>
      <c r="B35" s="2">
        <f t="shared" si="17"/>
        <v>60</v>
      </c>
      <c r="C35">
        <v>60</v>
      </c>
      <c r="D35">
        <v>0</v>
      </c>
      <c r="E35">
        <v>13</v>
      </c>
      <c r="G35" s="191">
        <f t="shared" si="18"/>
        <v>1419</v>
      </c>
      <c r="H35" s="196"/>
      <c r="I35" s="187">
        <f t="shared" si="19"/>
        <v>85140</v>
      </c>
      <c r="J35" s="187"/>
      <c r="K35" s="191">
        <f t="shared" si="20"/>
        <v>18447</v>
      </c>
    </row>
    <row r="36" spans="1:11" x14ac:dyDescent="0.25">
      <c r="A36" s="197" t="str">
        <f t="shared" si="16"/>
        <v>D20</v>
      </c>
      <c r="B36" s="2">
        <f t="shared" si="17"/>
        <v>20</v>
      </c>
      <c r="C36">
        <v>20</v>
      </c>
      <c r="D36">
        <v>0</v>
      </c>
      <c r="E36">
        <v>7</v>
      </c>
      <c r="G36" s="191">
        <f t="shared" si="18"/>
        <v>2579</v>
      </c>
      <c r="H36" s="196"/>
      <c r="I36" s="187">
        <f t="shared" si="19"/>
        <v>51580</v>
      </c>
      <c r="J36" s="187"/>
      <c r="K36" s="191">
        <f t="shared" si="20"/>
        <v>18053</v>
      </c>
    </row>
    <row r="37" spans="1:11" x14ac:dyDescent="0.25">
      <c r="A37" s="197" t="str">
        <f t="shared" si="16"/>
        <v>D25</v>
      </c>
      <c r="B37" s="2">
        <f t="shared" si="17"/>
        <v>0</v>
      </c>
      <c r="C37">
        <v>0</v>
      </c>
      <c r="D37">
        <v>0</v>
      </c>
      <c r="E37">
        <v>0</v>
      </c>
      <c r="G37" s="191">
        <f t="shared" si="18"/>
        <v>0</v>
      </c>
      <c r="H37" s="196"/>
      <c r="I37" s="187">
        <f t="shared" si="19"/>
        <v>0</v>
      </c>
      <c r="J37" s="187"/>
      <c r="K37" s="191">
        <f t="shared" si="20"/>
        <v>0</v>
      </c>
    </row>
    <row r="38" spans="1:11" x14ac:dyDescent="0.25">
      <c r="A38" s="197" t="str">
        <f t="shared" si="16"/>
        <v>binding</v>
      </c>
      <c r="H38" s="196"/>
      <c r="I38" s="187">
        <f t="shared" si="19"/>
        <v>0</v>
      </c>
      <c r="J38" s="187"/>
    </row>
    <row r="39" spans="1:11" x14ac:dyDescent="0.25">
      <c r="I39" s="118">
        <f>SUM(I32:I38)</f>
        <v>588972</v>
      </c>
      <c r="J39" s="118"/>
      <c r="K39" s="198">
        <f>SUM(K32:K38)</f>
        <v>41854</v>
      </c>
    </row>
    <row r="41" spans="1:11" x14ac:dyDescent="0.25">
      <c r="D41">
        <v>86</v>
      </c>
      <c r="E41">
        <v>1640</v>
      </c>
      <c r="F41" s="194">
        <f>E41*D41</f>
        <v>141040</v>
      </c>
      <c r="H41" s="195">
        <v>0.16</v>
      </c>
      <c r="I41" s="187">
        <f>I39*H41</f>
        <v>94235.520000000004</v>
      </c>
      <c r="J41" s="118"/>
      <c r="K41" s="187">
        <f>H41*K39</f>
        <v>6696.64</v>
      </c>
    </row>
    <row r="42" spans="1:11" x14ac:dyDescent="0.25">
      <c r="B42" t="s">
        <v>241</v>
      </c>
      <c r="C42" t="s">
        <v>253</v>
      </c>
      <c r="H42" t="s">
        <v>81</v>
      </c>
      <c r="I42">
        <v>0.28000000000000003</v>
      </c>
    </row>
    <row r="43" spans="1:11" x14ac:dyDescent="0.25">
      <c r="A43" t="s">
        <v>247</v>
      </c>
      <c r="B43" s="145">
        <v>420</v>
      </c>
      <c r="C43" s="187">
        <f>(G32*H41)+G32</f>
        <v>421.08</v>
      </c>
      <c r="D43" s="187">
        <f>B43-C43</f>
        <v>-1.0799999999999841</v>
      </c>
      <c r="H43" t="s">
        <v>168</v>
      </c>
      <c r="I43" s="187">
        <f>I39+I41+I42</f>
        <v>683207.8</v>
      </c>
      <c r="J43" s="187"/>
      <c r="K43" s="187">
        <f>K39+K41</f>
        <v>48550.64</v>
      </c>
    </row>
    <row r="44" spans="1:11" x14ac:dyDescent="0.25">
      <c r="A44" t="s">
        <v>248</v>
      </c>
      <c r="B44" s="145">
        <v>635</v>
      </c>
      <c r="C44" s="187">
        <f>(G33*H41)+G33</f>
        <v>641.48</v>
      </c>
      <c r="D44" s="187">
        <f t="shared" ref="D44:D48" si="21">B44-C44</f>
        <v>-6.4800000000000182</v>
      </c>
    </row>
    <row r="45" spans="1:11" x14ac:dyDescent="0.25">
      <c r="A45" t="s">
        <v>249</v>
      </c>
      <c r="B45" s="145">
        <v>925</v>
      </c>
      <c r="C45" s="187">
        <f>(G34*H41)+G34</f>
        <v>921.04</v>
      </c>
      <c r="D45" s="187">
        <f t="shared" si="21"/>
        <v>3.9600000000000364</v>
      </c>
      <c r="H45" t="s">
        <v>246</v>
      </c>
      <c r="I45" s="194">
        <f>683285</f>
        <v>683285</v>
      </c>
      <c r="J45">
        <f>I47/G33</f>
        <v>0.13960216998183261</v>
      </c>
    </row>
    <row r="46" spans="1:11" x14ac:dyDescent="0.25">
      <c r="A46" t="s">
        <v>250</v>
      </c>
      <c r="B46" s="145">
        <v>1640</v>
      </c>
      <c r="C46" s="187">
        <f>(G35*H41)+G35</f>
        <v>1646.04</v>
      </c>
      <c r="D46" s="187">
        <f t="shared" si="21"/>
        <v>-6.0399999999999636</v>
      </c>
    </row>
    <row r="47" spans="1:11" x14ac:dyDescent="0.25">
      <c r="A47" t="s">
        <v>251</v>
      </c>
      <c r="B47" s="145">
        <v>2650</v>
      </c>
      <c r="C47" s="187">
        <f>(G36*H41)+G36</f>
        <v>2991.64</v>
      </c>
      <c r="D47" s="187">
        <f t="shared" si="21"/>
        <v>-341.63999999999987</v>
      </c>
      <c r="I47" s="187">
        <f>I45-I43</f>
        <v>77.199999999953434</v>
      </c>
    </row>
    <row r="48" spans="1:11" x14ac:dyDescent="0.25">
      <c r="A48" t="s">
        <v>252</v>
      </c>
      <c r="B48" s="145">
        <v>4150</v>
      </c>
      <c r="C48" s="187">
        <f>(G37*H41)+G37</f>
        <v>0</v>
      </c>
      <c r="D48" s="187">
        <f t="shared" si="21"/>
        <v>4150</v>
      </c>
    </row>
  </sheetData>
  <mergeCells count="3">
    <mergeCell ref="B2:E2"/>
    <mergeCell ref="A1:I1"/>
    <mergeCell ref="J1:L1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90 degrees week 24 budget</vt:lpstr>
      <vt:lpstr>site labour</vt:lpstr>
      <vt:lpstr>Electrical 01</vt:lpstr>
      <vt:lpstr>Mechanical 01</vt:lpstr>
      <vt:lpstr>Mechanical</vt:lpstr>
      <vt:lpstr>Electrical</vt:lpstr>
      <vt:lpstr>mild steel</vt:lpstr>
      <vt:lpstr>Sheet1</vt:lpstr>
      <vt:lpstr>Sheet2</vt:lpstr>
      <vt:lpstr>american</vt:lpstr>
      <vt:lpstr>cartype</vt:lpstr>
      <vt:lpstr>japanese</vt:lpstr>
      <vt:lpstr>labour</vt:lpstr>
      <vt:lpstr>material</vt:lpstr>
      <vt:lpstr>qrt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Bore</dc:creator>
  <cp:lastModifiedBy>Bore</cp:lastModifiedBy>
  <cp:lastPrinted>2018-06-04T12:58:33Z</cp:lastPrinted>
  <dcterms:created xsi:type="dcterms:W3CDTF">2018-01-16T11:34:48Z</dcterms:created>
  <dcterms:modified xsi:type="dcterms:W3CDTF">2018-06-04T12:59:54Z</dcterms:modified>
</cp:coreProperties>
</file>