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R01\TSAVO Projects\2_Current projects\2016\Architecture\TS_1216_Koikaran\33_Material_Weekly_Schedules\Week 54\"/>
    </mc:Choice>
  </mc:AlternateContent>
  <bookViews>
    <workbookView xWindow="0" yWindow="0" windowWidth="20730" windowHeight="11760" tabRatio="720"/>
  </bookViews>
  <sheets>
    <sheet name="Schedules" sheetId="1" r:id="rId1"/>
    <sheet name="Labor (Block A)" sheetId="11" r:id="rId2"/>
    <sheet name="Labor (Block B)" sheetId="12" r:id="rId3"/>
    <sheet name="Labor Tracking (Block A)" sheetId="5" r:id="rId4"/>
    <sheet name="Labor Tracking (Block B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2" i="1" l="1"/>
  <c r="I152" i="1"/>
  <c r="I141" i="1" l="1"/>
  <c r="I140" i="1"/>
  <c r="I139" i="1"/>
  <c r="I138" i="1"/>
  <c r="I137" i="1"/>
  <c r="I136" i="1"/>
  <c r="I116" i="1" l="1"/>
  <c r="I115" i="1"/>
  <c r="I114" i="1" l="1"/>
  <c r="I113" i="1"/>
  <c r="I163" i="1" l="1"/>
  <c r="I126" i="1"/>
  <c r="I125" i="1"/>
  <c r="I124" i="1"/>
  <c r="I112" i="1" l="1"/>
  <c r="I99" i="1"/>
  <c r="I98" i="1"/>
  <c r="I97" i="1"/>
  <c r="I96" i="1"/>
  <c r="I95" i="1"/>
  <c r="I93" i="1"/>
  <c r="I92" i="1"/>
  <c r="I91" i="1"/>
  <c r="I162" i="1" l="1"/>
  <c r="I165" i="1" s="1"/>
  <c r="I151" i="1"/>
  <c r="E85" i="5" l="1"/>
  <c r="G87" i="5" s="1"/>
  <c r="E105" i="5"/>
  <c r="G107" i="5" s="1"/>
  <c r="E116" i="5"/>
  <c r="G118" i="5" s="1"/>
  <c r="I122" i="1" l="1"/>
  <c r="A169" i="1" l="1"/>
  <c r="A168" i="1"/>
  <c r="A167" i="1"/>
  <c r="I153" i="1"/>
  <c r="I121" i="1"/>
  <c r="I120" i="1"/>
  <c r="I111" i="1"/>
  <c r="I110" i="1"/>
  <c r="I117" i="1"/>
  <c r="I109" i="1"/>
  <c r="I87" i="1"/>
  <c r="I86" i="1"/>
  <c r="I101" i="1" s="1"/>
  <c r="E21" i="1"/>
  <c r="D19" i="1"/>
  <c r="E15" i="1"/>
  <c r="D13" i="1"/>
  <c r="I128" i="1" l="1"/>
  <c r="I167" i="1" s="1"/>
  <c r="I170" i="1"/>
  <c r="Y40" i="5" l="1"/>
  <c r="Y39" i="5"/>
  <c r="N45" i="6" l="1"/>
  <c r="T66" i="5" l="1"/>
  <c r="O36" i="6" l="1"/>
  <c r="T33" i="6"/>
  <c r="S20" i="6"/>
  <c r="K18" i="6"/>
  <c r="K20" i="6" s="1"/>
  <c r="J18" i="6"/>
  <c r="J20" i="6" s="1"/>
  <c r="I18" i="6"/>
  <c r="I20" i="6" s="1"/>
  <c r="H18" i="6"/>
  <c r="H20" i="6" s="1"/>
  <c r="G18" i="6"/>
  <c r="G20" i="6" s="1"/>
  <c r="F18" i="6"/>
  <c r="F20" i="6" s="1"/>
  <c r="E18" i="6"/>
  <c r="E20" i="6" s="1"/>
  <c r="D18" i="6"/>
  <c r="D20" i="6" s="1"/>
  <c r="C18" i="6"/>
  <c r="C20" i="6" s="1"/>
  <c r="B18" i="6"/>
  <c r="B20" i="6" s="1"/>
  <c r="N16" i="6"/>
  <c r="L16" i="6"/>
  <c r="N15" i="6"/>
  <c r="L15" i="6"/>
  <c r="N14" i="6"/>
  <c r="L14" i="6"/>
  <c r="N13" i="6"/>
  <c r="L13" i="6"/>
  <c r="N12" i="6"/>
  <c r="L12" i="6"/>
  <c r="N11" i="6"/>
  <c r="L11" i="6"/>
  <c r="N10" i="6"/>
  <c r="L10" i="6"/>
  <c r="P63" i="5"/>
  <c r="G63" i="5"/>
  <c r="E44" i="5"/>
  <c r="E43" i="5"/>
  <c r="E42" i="5"/>
  <c r="E41" i="5"/>
  <c r="E40" i="5"/>
  <c r="E39" i="5"/>
  <c r="N38" i="5"/>
  <c r="N61" i="5" s="1"/>
  <c r="E38" i="5"/>
  <c r="E37" i="5"/>
  <c r="S19" i="5"/>
  <c r="K18" i="5"/>
  <c r="K20" i="5" s="1"/>
  <c r="J18" i="5"/>
  <c r="J20" i="5" s="1"/>
  <c r="I18" i="5"/>
  <c r="I20" i="5" s="1"/>
  <c r="H18" i="5"/>
  <c r="H20" i="5" s="1"/>
  <c r="G18" i="5"/>
  <c r="G20" i="5" s="1"/>
  <c r="F18" i="5"/>
  <c r="F20" i="5" s="1"/>
  <c r="E18" i="5"/>
  <c r="E20" i="5" s="1"/>
  <c r="D18" i="5"/>
  <c r="D20" i="5" s="1"/>
  <c r="C18" i="5"/>
  <c r="C20" i="5" s="1"/>
  <c r="B18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K18" i="12"/>
  <c r="K20" i="12" s="1"/>
  <c r="J18" i="12"/>
  <c r="J20" i="12" s="1"/>
  <c r="I18" i="12"/>
  <c r="I20" i="12" s="1"/>
  <c r="H18" i="12"/>
  <c r="H20" i="12" s="1"/>
  <c r="G18" i="12"/>
  <c r="G20" i="12" s="1"/>
  <c r="F18" i="12"/>
  <c r="F20" i="12" s="1"/>
  <c r="E18" i="12"/>
  <c r="E20" i="12" s="1"/>
  <c r="D18" i="12"/>
  <c r="D20" i="12" s="1"/>
  <c r="C18" i="12"/>
  <c r="C20" i="12" s="1"/>
  <c r="B18" i="12"/>
  <c r="B20" i="12" s="1"/>
  <c r="L16" i="12"/>
  <c r="L15" i="12"/>
  <c r="L14" i="12"/>
  <c r="L13" i="12"/>
  <c r="L12" i="12"/>
  <c r="L11" i="12"/>
  <c r="L10" i="12"/>
  <c r="K18" i="11"/>
  <c r="K20" i="11" s="1"/>
  <c r="J18" i="11"/>
  <c r="J20" i="11" s="1"/>
  <c r="I18" i="11"/>
  <c r="I20" i="11" s="1"/>
  <c r="H18" i="11"/>
  <c r="H20" i="11" s="1"/>
  <c r="G18" i="11"/>
  <c r="G20" i="11" s="1"/>
  <c r="F18" i="11"/>
  <c r="F20" i="11" s="1"/>
  <c r="E18" i="11"/>
  <c r="E20" i="11" s="1"/>
  <c r="D18" i="11"/>
  <c r="D20" i="11" s="1"/>
  <c r="C18" i="11"/>
  <c r="C20" i="11" s="1"/>
  <c r="B18" i="11"/>
  <c r="B20" i="11" s="1"/>
  <c r="L16" i="11"/>
  <c r="L15" i="11"/>
  <c r="L14" i="11"/>
  <c r="L13" i="11"/>
  <c r="L12" i="11"/>
  <c r="L11" i="11"/>
  <c r="L10" i="11"/>
  <c r="E61" i="5" l="1"/>
  <c r="N63" i="5"/>
  <c r="P65" i="5"/>
  <c r="L20" i="11"/>
  <c r="L32" i="11" s="1"/>
  <c r="I143" i="1" s="1"/>
  <c r="I145" i="1" s="1"/>
  <c r="L20" i="12"/>
  <c r="L30" i="12" s="1"/>
  <c r="I154" i="1" s="1"/>
  <c r="I156" i="1" s="1"/>
  <c r="L18" i="12"/>
  <c r="L18" i="11"/>
  <c r="L18" i="5"/>
  <c r="N20" i="6"/>
  <c r="P20" i="6" s="1"/>
  <c r="L20" i="6"/>
  <c r="L30" i="6" s="1"/>
  <c r="U31" i="6" s="1"/>
  <c r="N20" i="5"/>
  <c r="P20" i="5" s="1"/>
  <c r="L18" i="6"/>
  <c r="B20" i="5"/>
  <c r="L20" i="5" s="1"/>
  <c r="L31" i="5" s="1"/>
  <c r="U30" i="6" s="1"/>
  <c r="I168" i="1" l="1"/>
  <c r="I169" i="1"/>
  <c r="E63" i="5"/>
  <c r="G55" i="5"/>
  <c r="U33" i="6"/>
  <c r="U35" i="6" s="1"/>
  <c r="I172" i="1" l="1"/>
</calcChain>
</file>

<file path=xl/sharedStrings.xml><?xml version="1.0" encoding="utf-8"?>
<sst xmlns="http://schemas.openxmlformats.org/spreadsheetml/2006/main" count="471" uniqueCount="201">
  <si>
    <t>PROJECT INFORMATION</t>
  </si>
  <si>
    <t>Site Handover</t>
  </si>
  <si>
    <t>Contract Start Date</t>
  </si>
  <si>
    <t>Contract Completion Date</t>
  </si>
  <si>
    <t>Contract Period Elapsed</t>
  </si>
  <si>
    <t>Contract Period Elapsed %</t>
  </si>
  <si>
    <t>Gross Valuation to Date</t>
  </si>
  <si>
    <t>Gross Valuation to Contract Sum %</t>
  </si>
  <si>
    <t>ITEM</t>
  </si>
  <si>
    <t>Description</t>
  </si>
  <si>
    <t>Cost</t>
  </si>
  <si>
    <t xml:space="preserve">Unit </t>
  </si>
  <si>
    <t>Quantity</t>
  </si>
  <si>
    <t xml:space="preserve"> Rate</t>
  </si>
  <si>
    <t>T16</t>
  </si>
  <si>
    <t>T8</t>
  </si>
  <si>
    <t>bags</t>
  </si>
  <si>
    <t>tonnes</t>
  </si>
  <si>
    <t>T25</t>
  </si>
  <si>
    <t>pcs</t>
  </si>
  <si>
    <t>TOTAL</t>
  </si>
  <si>
    <t>Mon</t>
  </si>
  <si>
    <t>Tue</t>
  </si>
  <si>
    <t>Wed</t>
  </si>
  <si>
    <t>Thur</t>
  </si>
  <si>
    <t>Fri</t>
  </si>
  <si>
    <t>Sat</t>
  </si>
  <si>
    <t>Reinforcement bars</t>
  </si>
  <si>
    <t>Cement</t>
  </si>
  <si>
    <t>Unit</t>
  </si>
  <si>
    <t>Sand</t>
  </si>
  <si>
    <t>lt</t>
  </si>
  <si>
    <t>no.</t>
  </si>
  <si>
    <t>: 28th November, 2016</t>
  </si>
  <si>
    <t xml:space="preserve">present </t>
  </si>
  <si>
    <t>Too</t>
  </si>
  <si>
    <t>John</t>
  </si>
  <si>
    <t>Security</t>
  </si>
  <si>
    <t>Date</t>
  </si>
  <si>
    <t>Carpenters</t>
  </si>
  <si>
    <t>Steel fixers</t>
  </si>
  <si>
    <t>Casual</t>
  </si>
  <si>
    <t>Harry</t>
  </si>
  <si>
    <t>TOTALS</t>
  </si>
  <si>
    <t>Thu</t>
  </si>
  <si>
    <t>Sun</t>
  </si>
  <si>
    <t>class A</t>
  </si>
  <si>
    <t>class B</t>
  </si>
  <si>
    <t>Masons</t>
  </si>
  <si>
    <t>TOTAL PER CATEGORY</t>
  </si>
  <si>
    <t>SEPTIC CONTRACT</t>
  </si>
  <si>
    <t>CASTING CONTRACT</t>
  </si>
  <si>
    <t>AMOUNT (KSH)</t>
  </si>
  <si>
    <t>ELECTRICAL CONTRACT</t>
  </si>
  <si>
    <t>MECHANICAL CONTRACT</t>
  </si>
  <si>
    <t>: 60 Calendar Weeks</t>
  </si>
  <si>
    <t>Contract Period</t>
  </si>
  <si>
    <t>: 20th January, 2018</t>
  </si>
  <si>
    <t>Description of Works</t>
  </si>
  <si>
    <t xml:space="preserve">: 29th September, 2016                                                  </t>
  </si>
  <si>
    <t>Proposed Laiser Place Apartments on L.R. No. Ngong/Ngong/30165</t>
  </si>
  <si>
    <t>: Ksh. 90,000,000</t>
  </si>
  <si>
    <t>Mixer/Generator/Vibrator fuel</t>
  </si>
  <si>
    <t>Action points</t>
  </si>
  <si>
    <t>Lead</t>
  </si>
  <si>
    <t>Labor approximation (Block A)</t>
  </si>
  <si>
    <t>METAL WORK CONTRACT</t>
  </si>
  <si>
    <t>WOOD WORK CONTRACT</t>
  </si>
  <si>
    <t>Mwakina</t>
  </si>
  <si>
    <t>BLOCK A</t>
  </si>
  <si>
    <t>BLOCK B</t>
  </si>
  <si>
    <t>Labor approximation (Block B)</t>
  </si>
  <si>
    <t>Total Contract Sum</t>
  </si>
  <si>
    <t>Block A Sum</t>
  </si>
  <si>
    <t>Elements</t>
  </si>
  <si>
    <t>Plaster</t>
  </si>
  <si>
    <t>Walling</t>
  </si>
  <si>
    <t>Daily</t>
  </si>
  <si>
    <t>T10</t>
  </si>
  <si>
    <t>ON SITE BLOCK A &amp; B</t>
  </si>
  <si>
    <t>Ballast</t>
  </si>
  <si>
    <t>Welder</t>
  </si>
  <si>
    <t>Total</t>
  </si>
  <si>
    <t>A</t>
  </si>
  <si>
    <t>B</t>
  </si>
  <si>
    <t>Grand</t>
  </si>
  <si>
    <t>Difference</t>
  </si>
  <si>
    <t>22 04 2017</t>
  </si>
  <si>
    <t>29 04 2017</t>
  </si>
  <si>
    <t>06 05 2017</t>
  </si>
  <si>
    <t>13 05 2017</t>
  </si>
  <si>
    <t>20 05 2017</t>
  </si>
  <si>
    <t>27 05 2017</t>
  </si>
  <si>
    <t>03 06 2017</t>
  </si>
  <si>
    <t>10 06 2017</t>
  </si>
  <si>
    <t>JOB DONE</t>
  </si>
  <si>
    <t>TILE WORK</t>
  </si>
  <si>
    <t>rate</t>
  </si>
  <si>
    <t>pay</t>
  </si>
  <si>
    <t>retain</t>
  </si>
  <si>
    <t>BLOCK A LABOR TRACKING</t>
  </si>
  <si>
    <t>BLOCK B LABOR TRACKING</t>
  </si>
  <si>
    <t>26 06 2017</t>
  </si>
  <si>
    <t>01 07 2017</t>
  </si>
  <si>
    <t>17 06 2017</t>
  </si>
  <si>
    <t>24 06 2017</t>
  </si>
  <si>
    <t>Block B Sum</t>
  </si>
  <si>
    <t>08 07 2017</t>
  </si>
  <si>
    <t>WOOD WORK</t>
  </si>
  <si>
    <t>T20</t>
  </si>
  <si>
    <t>13 07 2017</t>
  </si>
  <si>
    <t>15 07 2017</t>
  </si>
  <si>
    <t>22 07 2017</t>
  </si>
  <si>
    <t>29 07 2017</t>
  </si>
  <si>
    <t>05 08 2017</t>
  </si>
  <si>
    <t>15 08 2017</t>
  </si>
  <si>
    <t>19 08 2017</t>
  </si>
  <si>
    <t xml:space="preserve"> </t>
  </si>
  <si>
    <t>26 08 2017</t>
  </si>
  <si>
    <t>PAINT WORKS</t>
  </si>
  <si>
    <t>28 08 2017</t>
  </si>
  <si>
    <t>01 09 2017</t>
  </si>
  <si>
    <t>02 09 2017</t>
  </si>
  <si>
    <t>09 09 2017</t>
  </si>
  <si>
    <t>machine/cable</t>
  </si>
  <si>
    <t>07 09 2017</t>
  </si>
  <si>
    <t>PAINTWORK</t>
  </si>
  <si>
    <t>16 09 2017</t>
  </si>
  <si>
    <t>23 09 2017</t>
  </si>
  <si>
    <t>30 09 2017</t>
  </si>
  <si>
    <t xml:space="preserve">                         </t>
  </si>
  <si>
    <t xml:space="preserve">    </t>
  </si>
  <si>
    <t>07 10 2017</t>
  </si>
  <si>
    <t>WOOD WORK (MWAKINA)</t>
  </si>
  <si>
    <t>LOSS</t>
  </si>
  <si>
    <t>Main door locks</t>
  </si>
  <si>
    <t>BLOCK A LABOR BREAKDOWN WEEK 46</t>
  </si>
  <si>
    <t>BLOCK B LABOR BREAKDOWN WEEK 26</t>
  </si>
  <si>
    <t>14 10 2017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</si>
  <si>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</si>
  <si>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21 10 2017</t>
  </si>
  <si>
    <t>30 10 2017</t>
  </si>
  <si>
    <t>04 11 2017</t>
  </si>
  <si>
    <t>GLASS WORKS</t>
  </si>
  <si>
    <t>19 09 2017</t>
  </si>
  <si>
    <t>Cabbro</t>
  </si>
  <si>
    <t>Compacting plate hire</t>
  </si>
  <si>
    <t>SQM</t>
  </si>
  <si>
    <t>WATER PROOFING WORK CONTRACT</t>
  </si>
  <si>
    <t>GLASS WORK CONTRACT</t>
  </si>
  <si>
    <t>Floor tiles (7503)</t>
  </si>
  <si>
    <t>11 11 2017</t>
  </si>
  <si>
    <t>Start</t>
  </si>
  <si>
    <t>End</t>
  </si>
  <si>
    <t>1st flr tile/wood/electrical/glass works</t>
  </si>
  <si>
    <t>KEY DATES (BLOCK A FINISHES)</t>
  </si>
  <si>
    <t>5th flr sanitary/paint works (wood/tile/elec/glass snagging)</t>
  </si>
  <si>
    <t>4th flr sanitary/paint works (wood/tile/elec/glass snagging)</t>
  </si>
  <si>
    <r>
      <t>(</t>
    </r>
    <r>
      <rPr>
        <b/>
        <sz val="10"/>
        <color theme="1"/>
        <rFont val="Century Gothic"/>
        <family val="2"/>
      </rPr>
      <t>5TH FLR</t>
    </r>
    <r>
      <rPr>
        <sz val="10"/>
        <color theme="1"/>
        <rFont val="Century Gothic"/>
        <family val="2"/>
      </rPr>
      <t>) paint/sanitary work (wood/tile/elec/glass snagging)</t>
    </r>
  </si>
  <si>
    <r>
      <t>(</t>
    </r>
    <r>
      <rPr>
        <b/>
        <sz val="10"/>
        <color theme="1"/>
        <rFont val="Century Gothic"/>
        <family val="2"/>
      </rPr>
      <t>4TH FLR</t>
    </r>
    <r>
      <rPr>
        <sz val="10"/>
        <color theme="1"/>
        <rFont val="Century Gothic"/>
        <family val="2"/>
      </rPr>
      <t>) paint/sanitary work (wood/tile/elec/glass snagging)</t>
    </r>
  </si>
  <si>
    <t>Interior windows</t>
  </si>
  <si>
    <t>3rd flr sanitary/paint works (wood/tile/elec/glass snagging)</t>
  </si>
  <si>
    <t>Sanitary fittings</t>
  </si>
  <si>
    <t>Roof wall water proofing</t>
  </si>
  <si>
    <t>4" Ordinary nails</t>
  </si>
  <si>
    <t>SWIMMING POOL/BOUNDARY WALL</t>
  </si>
  <si>
    <t>bore</t>
  </si>
  <si>
    <r>
      <rPr>
        <b/>
        <sz val="10"/>
        <color rgb="FFFF0000"/>
        <rFont val="Century Gothic"/>
        <family val="2"/>
      </rPr>
      <t>BLOCK A</t>
    </r>
    <r>
      <rPr>
        <b/>
        <sz val="10"/>
        <color theme="1"/>
        <rFont val="Century Gothic"/>
        <family val="2"/>
      </rPr>
      <t xml:space="preserve"> WEEK 54 (04TH - 09TH DECEMBER) WORK SCHEDULE</t>
    </r>
  </si>
  <si>
    <r>
      <rPr>
        <b/>
        <sz val="10"/>
        <color rgb="FFFF0000"/>
        <rFont val="Century Gothic"/>
        <family val="2"/>
      </rPr>
      <t>BLOCK B</t>
    </r>
    <r>
      <rPr>
        <b/>
        <sz val="10"/>
        <color theme="1"/>
        <rFont val="Century Gothic"/>
        <family val="2"/>
      </rPr>
      <t xml:space="preserve"> WEEK 34 (4TH - 9TH DECEMBER) WORK SCHEDULE</t>
    </r>
  </si>
  <si>
    <t>SWIMMING POOL AREA</t>
  </si>
  <si>
    <t>Wall tiles (5501)</t>
  </si>
  <si>
    <t>3" Ordinary nails</t>
  </si>
  <si>
    <t>no</t>
  </si>
  <si>
    <t>Binding wire</t>
  </si>
  <si>
    <t>roll</t>
  </si>
  <si>
    <t>Labor approximation (Swimming Pool/Boundary W.)</t>
  </si>
  <si>
    <t>Window Cills (8x6)</t>
  </si>
  <si>
    <t>pairs</t>
  </si>
  <si>
    <t>6' Paint brush</t>
  </si>
  <si>
    <t>4' Paint brush</t>
  </si>
  <si>
    <t>WEEK 33/53: FRI, 02ND DECEMBER 2017 SITE MINUTES</t>
  </si>
  <si>
    <r>
      <t>(</t>
    </r>
    <r>
      <rPr>
        <b/>
        <sz val="10"/>
        <color theme="1"/>
        <rFont val="Century Gothic"/>
        <family val="2"/>
      </rPr>
      <t>1ST FLR</t>
    </r>
    <r>
      <rPr>
        <sz val="10"/>
        <color theme="1"/>
        <rFont val="Century Gothic"/>
        <family val="2"/>
      </rPr>
      <t>) wood/tile/electrical/glass works</t>
    </r>
  </si>
  <si>
    <r>
      <rPr>
        <b/>
        <sz val="10"/>
        <color rgb="FFFF0000"/>
        <rFont val="Century Gothic"/>
        <family val="2"/>
      </rPr>
      <t>BLOCK A</t>
    </r>
    <r>
      <rPr>
        <b/>
        <sz val="10"/>
        <color theme="1"/>
        <rFont val="Century Gothic"/>
        <family val="2"/>
      </rPr>
      <t xml:space="preserve"> WEEK 55 (11TH - 16TH DECEMBER) WORK SCHEDULE</t>
    </r>
  </si>
  <si>
    <t>3rd flr hacking &amp; screeding, 5th flr door/window frames, 5th flr &amp; Exterior plaster</t>
  </si>
  <si>
    <t>4th flr hacking &amp; screeding, exterior plaster</t>
  </si>
  <si>
    <r>
      <rPr>
        <b/>
        <sz val="10"/>
        <color rgb="FFFF0000"/>
        <rFont val="Century Gothic"/>
        <family val="2"/>
      </rPr>
      <t>BLOCK B</t>
    </r>
    <r>
      <rPr>
        <b/>
        <sz val="10"/>
        <color theme="1"/>
        <rFont val="Century Gothic"/>
        <family val="2"/>
      </rPr>
      <t xml:space="preserve"> WEEK 35 (11TH - 16TH DECEMBER) WORK SCHEDULE</t>
    </r>
  </si>
  <si>
    <t>MATERIALS ON SITE WEEK 33/53</t>
  </si>
  <si>
    <t>UNDELIVERED MATERIALS WEEK 33/53</t>
  </si>
  <si>
    <t>UNDELIVERED WEEK 33/53 TOTAL</t>
  </si>
  <si>
    <t>MATERIAL SCHEDULE WEEK 34/54</t>
  </si>
  <si>
    <t>WEEK 54 (BLOCK A) TOTAL</t>
  </si>
  <si>
    <t>WEEK 34 (BLOCK B) TOTAL</t>
  </si>
  <si>
    <t>Coping 600x300mm</t>
  </si>
  <si>
    <t>Sanding sealer</t>
  </si>
  <si>
    <t>Tupac clear varnish</t>
  </si>
  <si>
    <t>Aluminium corner strips</t>
  </si>
  <si>
    <t>Pool tiles</t>
  </si>
  <si>
    <t>Granito tiles (6643)</t>
  </si>
  <si>
    <t>Plumbing works</t>
  </si>
  <si>
    <t xml:space="preserve">Metal work </t>
  </si>
  <si>
    <t>Window locks (1st flr) R-15 L-15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</si>
</sst>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&quot;KSh&quot;#,##0"/>
    <numFmt numFmtId="166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entury Gothic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C00000"/>
      <name val="Century Gothic"/>
      <family val="2"/>
    </font>
    <font>
      <sz val="10"/>
      <color rgb="FFC00000"/>
      <name val="Century Gothic"/>
      <family val="2"/>
    </font>
    <font>
      <b/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3">
    <xf numFmtId="0" fontId="0" fillId="0" borderId="0" xfId="0"/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Border="1" applyAlignment="1"/>
    <xf numFmtId="0" fontId="8" fillId="0" borderId="0" xfId="0" applyFont="1"/>
    <xf numFmtId="0" fontId="8" fillId="0" borderId="0" xfId="0" applyFont="1" applyBorder="1" applyAlignment="1"/>
    <xf numFmtId="0" fontId="8" fillId="0" borderId="0" xfId="0" applyFont="1" applyFill="1" applyBorder="1" applyAlignment="1"/>
    <xf numFmtId="0" fontId="5" fillId="0" borderId="0" xfId="0" applyFont="1" applyFill="1" applyBorder="1" applyAlignment="1"/>
    <xf numFmtId="2" fontId="8" fillId="0" borderId="0" xfId="0" applyNumberFormat="1" applyFont="1" applyBorder="1" applyAlignment="1"/>
    <xf numFmtId="0" fontId="5" fillId="0" borderId="0" xfId="0" applyFont="1" applyBorder="1" applyAlignment="1"/>
    <xf numFmtId="164" fontId="5" fillId="0" borderId="0" xfId="1" applyNumberFormat="1" applyFont="1"/>
    <xf numFmtId="0" fontId="7" fillId="0" borderId="0" xfId="0" applyFont="1" applyBorder="1" applyAlignment="1"/>
    <xf numFmtId="0" fontId="7" fillId="0" borderId="0" xfId="0" applyFont="1" applyFill="1" applyBorder="1" applyAlignment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4" xfId="0" applyFont="1" applyFill="1" applyBorder="1" applyAlignment="1"/>
    <xf numFmtId="164" fontId="9" fillId="0" borderId="4" xfId="0" applyNumberFormat="1" applyFont="1" applyBorder="1"/>
    <xf numFmtId="0" fontId="5" fillId="0" borderId="2" xfId="0" applyFont="1" applyBorder="1"/>
    <xf numFmtId="164" fontId="5" fillId="0" borderId="3" xfId="1" applyNumberFormat="1" applyFont="1" applyBorder="1"/>
    <xf numFmtId="164" fontId="9" fillId="0" borderId="4" xfId="1" applyNumberFormat="1" applyFont="1" applyBorder="1"/>
    <xf numFmtId="0" fontId="3" fillId="0" borderId="0" xfId="0" applyFont="1" applyAlignment="1">
      <alignment horizontal="right"/>
    </xf>
    <xf numFmtId="0" fontId="0" fillId="0" borderId="0" xfId="0" applyFont="1" applyBorder="1" applyAlignment="1"/>
    <xf numFmtId="0" fontId="0" fillId="0" borderId="0" xfId="0" applyFont="1" applyFill="1" applyBorder="1" applyAlignment="1"/>
    <xf numFmtId="164" fontId="2" fillId="0" borderId="4" xfId="1" applyNumberFormat="1" applyFont="1" applyBorder="1" applyAlignment="1">
      <alignment horizontal="left" vertical="center"/>
    </xf>
    <xf numFmtId="164" fontId="3" fillId="0" borderId="0" xfId="1" applyNumberFormat="1" applyFont="1"/>
    <xf numFmtId="0" fontId="11" fillId="0" borderId="3" xfId="0" applyFont="1" applyBorder="1"/>
    <xf numFmtId="164" fontId="10" fillId="0" borderId="4" xfId="1" applyNumberFormat="1" applyFont="1" applyBorder="1"/>
    <xf numFmtId="164" fontId="9" fillId="0" borderId="0" xfId="1" applyNumberFormat="1" applyFont="1" applyBorder="1"/>
    <xf numFmtId="0" fontId="2" fillId="0" borderId="0" xfId="0" applyFont="1" applyBorder="1" applyAlignment="1">
      <alignment horizontal="left" vertical="center"/>
    </xf>
    <xf numFmtId="0" fontId="0" fillId="0" borderId="0" xfId="0"/>
    <xf numFmtId="0" fontId="0" fillId="0" borderId="0" xfId="0" applyFill="1" applyBorder="1" applyAlignment="1"/>
    <xf numFmtId="0" fontId="5" fillId="0" borderId="0" xfId="0" applyFont="1" applyAlignment="1">
      <alignment horizontal="left"/>
    </xf>
    <xf numFmtId="0" fontId="0" fillId="0" borderId="0" xfId="0"/>
    <xf numFmtId="164" fontId="5" fillId="0" borderId="0" xfId="1" applyNumberFormat="1" applyFont="1"/>
    <xf numFmtId="1" fontId="8" fillId="0" borderId="0" xfId="0" applyNumberFormat="1" applyFont="1" applyBorder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3" xfId="0" applyFont="1" applyBorder="1"/>
    <xf numFmtId="164" fontId="10" fillId="0" borderId="4" xfId="0" applyNumberFormat="1" applyFont="1" applyBorder="1"/>
    <xf numFmtId="16" fontId="3" fillId="0" borderId="0" xfId="0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0" xfId="0" applyFont="1" applyBorder="1" applyAlignment="1">
      <alignment horizontal="left" vertical="center"/>
    </xf>
    <xf numFmtId="0" fontId="0" fillId="0" borderId="0" xfId="0"/>
    <xf numFmtId="0" fontId="0" fillId="0" borderId="3" xfId="0" applyFont="1" applyFill="1" applyBorder="1" applyAlignment="1"/>
    <xf numFmtId="0" fontId="0" fillId="0" borderId="3" xfId="0" applyFont="1" applyBorder="1" applyAlignment="1"/>
    <xf numFmtId="0" fontId="0" fillId="0" borderId="3" xfId="0" applyFont="1" applyFill="1" applyBorder="1" applyAlignment="1"/>
    <xf numFmtId="0" fontId="0" fillId="0" borderId="3" xfId="0" applyBorder="1"/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164" fontId="0" fillId="0" borderId="10" xfId="0" applyNumberFormat="1" applyBorder="1"/>
    <xf numFmtId="0" fontId="0" fillId="0" borderId="1" xfId="0" applyBorder="1"/>
    <xf numFmtId="164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9" fillId="0" borderId="0" xfId="0" applyFont="1"/>
    <xf numFmtId="0" fontId="0" fillId="0" borderId="0" xfId="0"/>
    <xf numFmtId="0" fontId="4" fillId="0" borderId="3" xfId="0" applyFont="1" applyBorder="1"/>
    <xf numFmtId="164" fontId="6" fillId="0" borderId="4" xfId="1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Border="1" applyAlignment="1">
      <alignment horizontal="left" vertical="center"/>
    </xf>
    <xf numFmtId="0" fontId="0" fillId="0" borderId="0" xfId="0"/>
    <xf numFmtId="0" fontId="2" fillId="0" borderId="0" xfId="0" applyFont="1"/>
    <xf numFmtId="0" fontId="3" fillId="0" borderId="0" xfId="0" applyFont="1" applyBorder="1" applyAlignment="1"/>
    <xf numFmtId="0" fontId="3" fillId="0" borderId="0" xfId="0" applyFont="1" applyFill="1" applyBorder="1" applyAlignment="1"/>
    <xf numFmtId="1" fontId="3" fillId="0" borderId="0" xfId="0" applyNumberFormat="1" applyFont="1" applyBorder="1" applyAlignment="1"/>
    <xf numFmtId="2" fontId="3" fillId="0" borderId="0" xfId="0" applyNumberFormat="1" applyFont="1" applyBorder="1" applyAlignment="1"/>
    <xf numFmtId="0" fontId="3" fillId="0" borderId="2" xfId="0" applyFont="1" applyBorder="1"/>
    <xf numFmtId="0" fontId="3" fillId="0" borderId="3" xfId="0" applyFont="1" applyBorder="1" applyAlignment="1"/>
    <xf numFmtId="0" fontId="3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 applyBorder="1" applyAlignment="1"/>
    <xf numFmtId="0" fontId="4" fillId="0" borderId="0" xfId="0" applyFont="1" applyFill="1" applyBorder="1" applyAlignment="1"/>
    <xf numFmtId="164" fontId="6" fillId="0" borderId="0" xfId="1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0" borderId="2" xfId="0" applyFont="1" applyBorder="1"/>
    <xf numFmtId="164" fontId="2" fillId="0" borderId="3" xfId="1" applyNumberFormat="1" applyFont="1" applyBorder="1"/>
    <xf numFmtId="164" fontId="2" fillId="0" borderId="0" xfId="1" applyNumberFormat="1" applyFont="1"/>
    <xf numFmtId="164" fontId="6" fillId="0" borderId="4" xfId="0" applyNumberFormat="1" applyFont="1" applyBorder="1"/>
    <xf numFmtId="0" fontId="6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6" fillId="0" borderId="3" xfId="0" applyFont="1" applyBorder="1"/>
    <xf numFmtId="164" fontId="2" fillId="0" borderId="4" xfId="1" applyNumberFormat="1" applyFont="1" applyBorder="1"/>
    <xf numFmtId="166" fontId="3" fillId="0" borderId="0" xfId="0" applyNumberFormat="1" applyFont="1"/>
    <xf numFmtId="164" fontId="6" fillId="0" borderId="0" xfId="1" applyNumberFormat="1" applyFont="1"/>
    <xf numFmtId="166" fontId="2" fillId="0" borderId="2" xfId="0" applyNumberFormat="1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164" fontId="3" fillId="0" borderId="0" xfId="0" applyNumberFormat="1" applyFont="1"/>
    <xf numFmtId="164" fontId="6" fillId="0" borderId="0" xfId="0" applyNumberFormat="1" applyFont="1"/>
    <xf numFmtId="0" fontId="6" fillId="0" borderId="0" xfId="0" applyFont="1"/>
    <xf numFmtId="0" fontId="3" fillId="0" borderId="0" xfId="0" applyFont="1" applyFill="1" applyBorder="1"/>
    <xf numFmtId="0" fontId="0" fillId="0" borderId="0" xfId="0"/>
    <xf numFmtId="164" fontId="10" fillId="0" borderId="0" xfId="0" applyNumberFormat="1" applyFont="1"/>
    <xf numFmtId="164" fontId="1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3" fillId="0" borderId="0" xfId="1" applyNumberFormat="1" applyFont="1" applyAlignment="1">
      <alignment horizontal="left"/>
    </xf>
    <xf numFmtId="0" fontId="0" fillId="0" borderId="0" xfId="0"/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Border="1"/>
    <xf numFmtId="0" fontId="2" fillId="0" borderId="0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3" fillId="0" borderId="0" xfId="1" applyNumberFormat="1" applyFont="1" applyAlignment="1"/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horizontal="left" vertical="center"/>
    </xf>
    <xf numFmtId="0" fontId="3" fillId="0" borderId="5" xfId="0" applyFont="1" applyBorder="1" applyAlignment="1">
      <alignment horizontal="center"/>
    </xf>
    <xf numFmtId="16" fontId="4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3" xfId="0" applyFont="1" applyBorder="1" applyAlignment="1"/>
    <xf numFmtId="0" fontId="0" fillId="0" borderId="3" xfId="0" applyFont="1" applyFill="1" applyBorder="1" applyAlignment="1"/>
    <xf numFmtId="0" fontId="8" fillId="0" borderId="5" xfId="0" applyFont="1" applyBorder="1"/>
    <xf numFmtId="0" fontId="0" fillId="0" borderId="0" xfId="0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295275</xdr:rowOff>
    </xdr:from>
    <xdr:to>
      <xdr:col>8</xdr:col>
      <xdr:colOff>511451</xdr:colOff>
      <xdr:row>0</xdr:row>
      <xdr:rowOff>713105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3775" y="295275"/>
          <a:ext cx="1781175" cy="41783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0</xdr:row>
      <xdr:rowOff>295275</xdr:rowOff>
    </xdr:from>
    <xdr:to>
      <xdr:col>8</xdr:col>
      <xdr:colOff>511451</xdr:colOff>
      <xdr:row>0</xdr:row>
      <xdr:rowOff>713105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2350" y="295275"/>
          <a:ext cx="1778276" cy="417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247649</xdr:rowOff>
    </xdr:from>
    <xdr:to>
      <xdr:col>11</xdr:col>
      <xdr:colOff>28575</xdr:colOff>
      <xdr:row>0</xdr:row>
      <xdr:rowOff>496253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47649"/>
          <a:ext cx="1019175" cy="2486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247649</xdr:rowOff>
    </xdr:from>
    <xdr:to>
      <xdr:col>11</xdr:col>
      <xdr:colOff>28575</xdr:colOff>
      <xdr:row>0</xdr:row>
      <xdr:rowOff>486728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247649"/>
          <a:ext cx="1019175" cy="23907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0</xdr:row>
      <xdr:rowOff>247649</xdr:rowOff>
    </xdr:from>
    <xdr:to>
      <xdr:col>11</xdr:col>
      <xdr:colOff>28575</xdr:colOff>
      <xdr:row>0</xdr:row>
      <xdr:rowOff>496253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0" y="247649"/>
          <a:ext cx="1019175" cy="2486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247649</xdr:rowOff>
    </xdr:from>
    <xdr:to>
      <xdr:col>11</xdr:col>
      <xdr:colOff>28575</xdr:colOff>
      <xdr:row>0</xdr:row>
      <xdr:rowOff>486728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247649"/>
          <a:ext cx="1019175" cy="2390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247649</xdr:rowOff>
    </xdr:from>
    <xdr:to>
      <xdr:col>11</xdr:col>
      <xdr:colOff>28575</xdr:colOff>
      <xdr:row>0</xdr:row>
      <xdr:rowOff>486728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247649"/>
          <a:ext cx="1019175" cy="23907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0</xdr:row>
      <xdr:rowOff>247649</xdr:rowOff>
    </xdr:from>
    <xdr:to>
      <xdr:col>11</xdr:col>
      <xdr:colOff>28575</xdr:colOff>
      <xdr:row>0</xdr:row>
      <xdr:rowOff>486728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47649"/>
          <a:ext cx="1019175" cy="239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2"/>
  <sheetViews>
    <sheetView tabSelected="1" topLeftCell="A136" zoomScaleNormal="100" workbookViewId="0">
      <selection activeCell="B134" sqref="B134:E134"/>
    </sheetView>
  </sheetViews>
  <sheetFormatPr defaultRowHeight="13.5" x14ac:dyDescent="0.25"/>
  <cols>
    <col min="1" max="1" width="9.140625" style="1" customWidth="1"/>
    <col min="2" max="2" width="9.28515625" style="1" bestFit="1" customWidth="1"/>
    <col min="3" max="3" width="9.5703125" style="1" customWidth="1"/>
    <col min="4" max="5" width="9.140625" style="1"/>
    <col min="6" max="6" width="7.140625" style="1" bestFit="1" customWidth="1"/>
    <col min="7" max="7" width="9.28515625" style="1" bestFit="1" customWidth="1"/>
    <col min="8" max="8" width="9.85546875" style="1" bestFit="1" customWidth="1"/>
    <col min="9" max="9" width="14.42578125" style="1" bestFit="1" customWidth="1"/>
    <col min="10" max="10" width="9.140625" style="1"/>
    <col min="11" max="11" width="13.140625" style="1" bestFit="1" customWidth="1"/>
    <col min="12" max="12" width="11.42578125" style="1" bestFit="1" customWidth="1"/>
    <col min="13" max="16" width="9.140625" style="1"/>
    <col min="17" max="17" width="18" style="1" bestFit="1" customWidth="1"/>
    <col min="18" max="16384" width="9.140625" style="1"/>
  </cols>
  <sheetData>
    <row r="1" spans="1:11" ht="69.75" customHeight="1" thickBot="1" x14ac:dyDescent="0.3">
      <c r="A1" s="178"/>
      <c r="B1" s="178"/>
      <c r="C1" s="178"/>
      <c r="D1" s="178"/>
      <c r="E1" s="178"/>
      <c r="F1" s="178"/>
      <c r="G1" s="178"/>
      <c r="H1" s="178"/>
      <c r="I1" s="178"/>
    </row>
    <row r="2" spans="1:11" ht="14.25" thickBot="1" x14ac:dyDescent="0.3">
      <c r="A2" s="157" t="s">
        <v>60</v>
      </c>
      <c r="B2" s="158"/>
      <c r="C2" s="158"/>
      <c r="D2" s="158"/>
      <c r="E2" s="158"/>
      <c r="F2" s="158"/>
      <c r="G2" s="158"/>
      <c r="H2" s="158"/>
      <c r="I2" s="159"/>
    </row>
    <row r="3" spans="1:11" ht="14.25" thickBot="1" x14ac:dyDescent="0.3">
      <c r="A3" s="179"/>
      <c r="B3" s="179"/>
      <c r="C3" s="179"/>
      <c r="D3" s="179"/>
      <c r="E3" s="179"/>
      <c r="F3" s="179"/>
      <c r="G3" s="179"/>
      <c r="H3" s="179"/>
      <c r="I3" s="179"/>
    </row>
    <row r="4" spans="1:11" ht="30.75" customHeight="1" thickBot="1" x14ac:dyDescent="0.3">
      <c r="A4" s="157" t="s">
        <v>0</v>
      </c>
      <c r="B4" s="158"/>
      <c r="C4" s="158"/>
      <c r="D4" s="158"/>
      <c r="E4" s="158"/>
      <c r="F4" s="158"/>
      <c r="G4" s="158"/>
      <c r="H4" s="158"/>
      <c r="I4" s="159"/>
    </row>
    <row r="5" spans="1:11" x14ac:dyDescent="0.25">
      <c r="A5" s="150" t="s">
        <v>72</v>
      </c>
      <c r="B5" s="150"/>
      <c r="C5" s="150"/>
      <c r="D5" s="183" t="s">
        <v>61</v>
      </c>
      <c r="E5" s="183"/>
      <c r="F5" s="183"/>
      <c r="G5" s="183"/>
      <c r="H5" s="183"/>
      <c r="I5" s="183"/>
    </row>
    <row r="6" spans="1:11" x14ac:dyDescent="0.25">
      <c r="A6" s="150" t="s">
        <v>2</v>
      </c>
      <c r="B6" s="150"/>
      <c r="C6" s="150"/>
      <c r="D6" s="150" t="s">
        <v>59</v>
      </c>
      <c r="E6" s="150"/>
      <c r="F6" s="150"/>
      <c r="G6" s="150"/>
      <c r="H6" s="150"/>
      <c r="I6" s="150"/>
    </row>
    <row r="7" spans="1:11" x14ac:dyDescent="0.25">
      <c r="A7" s="150" t="s">
        <v>1</v>
      </c>
      <c r="B7" s="150"/>
      <c r="C7" s="150"/>
      <c r="D7" s="150" t="s">
        <v>33</v>
      </c>
      <c r="E7" s="150"/>
      <c r="F7" s="150"/>
      <c r="G7" s="150"/>
      <c r="H7" s="150"/>
      <c r="I7" s="150"/>
    </row>
    <row r="8" spans="1:11" x14ac:dyDescent="0.25">
      <c r="A8" s="150" t="s">
        <v>3</v>
      </c>
      <c r="B8" s="150"/>
      <c r="C8" s="150"/>
      <c r="D8" s="150" t="s">
        <v>57</v>
      </c>
      <c r="E8" s="150"/>
      <c r="F8" s="150"/>
      <c r="G8" s="150"/>
      <c r="H8" s="150"/>
      <c r="I8" s="150"/>
    </row>
    <row r="9" spans="1:11" x14ac:dyDescent="0.25">
      <c r="A9" s="150" t="s">
        <v>56</v>
      </c>
      <c r="B9" s="150"/>
      <c r="C9" s="150"/>
      <c r="D9" s="150" t="s">
        <v>55</v>
      </c>
      <c r="E9" s="150"/>
      <c r="F9" s="150"/>
      <c r="G9" s="150"/>
      <c r="H9" s="150"/>
      <c r="I9" s="150"/>
    </row>
    <row r="10" spans="1:11" ht="14.25" thickBot="1" x14ac:dyDescent="0.3">
      <c r="A10" s="185" t="s">
        <v>69</v>
      </c>
      <c r="B10" s="186"/>
      <c r="C10" s="186"/>
      <c r="D10" s="186"/>
      <c r="E10" s="186"/>
      <c r="F10" s="186"/>
      <c r="G10" s="186"/>
      <c r="H10" s="186"/>
      <c r="I10" s="186"/>
    </row>
    <row r="11" spans="1:11" x14ac:dyDescent="0.25">
      <c r="A11" s="150" t="s">
        <v>73</v>
      </c>
      <c r="B11" s="150"/>
      <c r="C11" s="150"/>
      <c r="D11" s="180">
        <v>40000000</v>
      </c>
      <c r="E11" s="180"/>
      <c r="F11" s="180"/>
      <c r="G11" s="180"/>
      <c r="H11" s="180"/>
      <c r="I11" s="180"/>
    </row>
    <row r="12" spans="1:11" x14ac:dyDescent="0.25">
      <c r="A12" s="150" t="s">
        <v>4</v>
      </c>
      <c r="B12" s="150"/>
      <c r="C12" s="150"/>
      <c r="D12" s="184">
        <v>52</v>
      </c>
      <c r="E12" s="184"/>
      <c r="F12" s="184"/>
      <c r="G12" s="184"/>
      <c r="H12" s="184"/>
      <c r="I12" s="184"/>
      <c r="K12" s="1">
        <v>60</v>
      </c>
    </row>
    <row r="13" spans="1:11" x14ac:dyDescent="0.25">
      <c r="A13" s="150" t="s">
        <v>5</v>
      </c>
      <c r="B13" s="150"/>
      <c r="C13" s="150"/>
      <c r="D13" s="182">
        <f>D12/K12</f>
        <v>0.8666666666666667</v>
      </c>
      <c r="E13" s="150"/>
      <c r="F13" s="150"/>
      <c r="G13" s="150"/>
      <c r="H13" s="150"/>
      <c r="I13" s="150"/>
    </row>
    <row r="14" spans="1:11" x14ac:dyDescent="0.25">
      <c r="A14" s="150" t="s">
        <v>6</v>
      </c>
      <c r="B14" s="150"/>
      <c r="C14" s="150"/>
      <c r="D14" s="181">
        <v>52781753</v>
      </c>
      <c r="E14" s="181"/>
      <c r="F14" s="181"/>
      <c r="G14" s="181"/>
      <c r="H14" s="181"/>
      <c r="I14" s="181"/>
    </row>
    <row r="15" spans="1:11" x14ac:dyDescent="0.25">
      <c r="A15" s="150" t="s">
        <v>7</v>
      </c>
      <c r="B15" s="150"/>
      <c r="C15" s="150"/>
      <c r="D15" s="150"/>
      <c r="E15" s="182">
        <f>D14/D11</f>
        <v>1.319543825</v>
      </c>
      <c r="F15" s="182"/>
      <c r="G15" s="182"/>
      <c r="H15" s="182"/>
      <c r="I15" s="182"/>
    </row>
    <row r="16" spans="1:11" ht="14.25" thickBot="1" x14ac:dyDescent="0.3">
      <c r="A16" s="185" t="s">
        <v>70</v>
      </c>
      <c r="B16" s="186"/>
      <c r="C16" s="186"/>
      <c r="D16" s="186"/>
      <c r="E16" s="186"/>
      <c r="F16" s="186"/>
      <c r="G16" s="186"/>
      <c r="H16" s="186"/>
      <c r="I16" s="186"/>
    </row>
    <row r="17" spans="1:9" s="36" customFormat="1" ht="15" customHeight="1" x14ac:dyDescent="0.25">
      <c r="A17" s="150" t="s">
        <v>106</v>
      </c>
      <c r="B17" s="150"/>
      <c r="C17" s="150"/>
      <c r="D17" s="180">
        <v>40000000</v>
      </c>
      <c r="E17" s="180"/>
      <c r="F17" s="180"/>
      <c r="G17" s="180"/>
      <c r="H17" s="180"/>
      <c r="I17" s="180"/>
    </row>
    <row r="18" spans="1:9" s="36" customFormat="1" ht="15.75" customHeight="1" x14ac:dyDescent="0.25">
      <c r="A18" s="150" t="s">
        <v>4</v>
      </c>
      <c r="B18" s="150"/>
      <c r="C18" s="150"/>
      <c r="D18" s="150">
        <v>32</v>
      </c>
      <c r="E18" s="150"/>
      <c r="F18" s="150"/>
      <c r="G18" s="150"/>
      <c r="H18" s="150"/>
      <c r="I18" s="150"/>
    </row>
    <row r="19" spans="1:9" s="36" customFormat="1" ht="15.75" customHeight="1" x14ac:dyDescent="0.25">
      <c r="A19" s="150" t="s">
        <v>5</v>
      </c>
      <c r="B19" s="150"/>
      <c r="C19" s="150"/>
      <c r="D19" s="182">
        <f>D18/K12</f>
        <v>0.53333333333333333</v>
      </c>
      <c r="E19" s="182"/>
      <c r="F19" s="182"/>
      <c r="G19" s="182"/>
      <c r="H19" s="182"/>
      <c r="I19" s="182"/>
    </row>
    <row r="20" spans="1:9" s="36" customFormat="1" ht="16.5" customHeight="1" x14ac:dyDescent="0.25">
      <c r="A20" s="150" t="s">
        <v>6</v>
      </c>
      <c r="B20" s="150"/>
      <c r="C20" s="150"/>
      <c r="D20" s="187">
        <v>19388710</v>
      </c>
      <c r="E20" s="187"/>
      <c r="F20" s="187"/>
      <c r="G20" s="187"/>
      <c r="H20" s="187"/>
      <c r="I20" s="187"/>
    </row>
    <row r="21" spans="1:9" s="36" customFormat="1" ht="16.5" customHeight="1" x14ac:dyDescent="0.25">
      <c r="A21" s="150" t="s">
        <v>7</v>
      </c>
      <c r="B21" s="150"/>
      <c r="C21" s="150"/>
      <c r="D21" s="150"/>
      <c r="E21" s="182">
        <f>D20/D17</f>
        <v>0.48471775</v>
      </c>
      <c r="F21" s="182"/>
      <c r="G21" s="182"/>
      <c r="H21" s="182"/>
      <c r="I21" s="182"/>
    </row>
    <row r="22" spans="1:9" ht="15" customHeight="1" thickBot="1" x14ac:dyDescent="0.3">
      <c r="A22" s="186"/>
      <c r="B22" s="186"/>
      <c r="C22" s="186"/>
      <c r="D22" s="186"/>
      <c r="E22" s="186"/>
      <c r="F22" s="186"/>
      <c r="G22" s="186"/>
      <c r="H22" s="186"/>
      <c r="I22" s="186"/>
    </row>
    <row r="23" spans="1:9" ht="14.25" thickBot="1" x14ac:dyDescent="0.3">
      <c r="A23" s="157" t="s">
        <v>180</v>
      </c>
      <c r="B23" s="158"/>
      <c r="C23" s="158"/>
      <c r="D23" s="158"/>
      <c r="E23" s="158"/>
      <c r="F23" s="158"/>
      <c r="G23" s="158"/>
      <c r="H23" s="158"/>
      <c r="I23" s="159"/>
    </row>
    <row r="24" spans="1:9" x14ac:dyDescent="0.25">
      <c r="A24" s="188"/>
      <c r="B24" s="188"/>
      <c r="C24" s="188"/>
      <c r="D24" s="188"/>
      <c r="E24" s="188"/>
      <c r="F24" s="188"/>
      <c r="G24" s="188"/>
      <c r="H24" s="188"/>
      <c r="I24" s="188"/>
    </row>
    <row r="25" spans="1:9" x14ac:dyDescent="0.25">
      <c r="A25" s="137" t="s">
        <v>34</v>
      </c>
      <c r="B25" s="134"/>
      <c r="C25" s="137" t="s">
        <v>36</v>
      </c>
      <c r="D25" s="137" t="s">
        <v>35</v>
      </c>
      <c r="E25" s="37" t="s">
        <v>166</v>
      </c>
      <c r="F25" s="137"/>
      <c r="G25" s="137"/>
      <c r="H25" s="137"/>
      <c r="I25" s="137"/>
    </row>
    <row r="26" spans="1:9" x14ac:dyDescent="0.25">
      <c r="A26" s="167"/>
      <c r="B26" s="167"/>
      <c r="C26" s="167"/>
      <c r="D26" s="167"/>
      <c r="E26" s="167"/>
      <c r="F26" s="167"/>
      <c r="G26" s="167"/>
      <c r="H26" s="167"/>
      <c r="I26" s="167"/>
    </row>
    <row r="27" spans="1:9" x14ac:dyDescent="0.25">
      <c r="A27" s="137" t="s">
        <v>64</v>
      </c>
      <c r="B27" s="175" t="s">
        <v>63</v>
      </c>
      <c r="C27" s="175"/>
      <c r="D27" s="175"/>
      <c r="E27" s="175"/>
      <c r="F27" s="175"/>
      <c r="G27" s="175"/>
      <c r="H27" s="175"/>
      <c r="I27" s="175"/>
    </row>
    <row r="28" spans="1:9" x14ac:dyDescent="0.25">
      <c r="A28" s="167"/>
      <c r="B28" s="167"/>
      <c r="C28" s="167"/>
      <c r="D28" s="167"/>
      <c r="E28" s="167"/>
      <c r="F28" s="167"/>
      <c r="G28" s="167"/>
      <c r="H28" s="167"/>
      <c r="I28" s="167"/>
    </row>
    <row r="29" spans="1:9" ht="14.25" thickBot="1" x14ac:dyDescent="0.3">
      <c r="A29" s="156"/>
      <c r="B29" s="156"/>
      <c r="C29" s="156"/>
      <c r="D29" s="156"/>
      <c r="E29" s="156"/>
      <c r="F29" s="156"/>
      <c r="G29" s="156"/>
      <c r="H29" s="156"/>
      <c r="I29" s="156"/>
    </row>
    <row r="30" spans="1:9" ht="14.25" thickBot="1" x14ac:dyDescent="0.3">
      <c r="A30" s="157" t="s">
        <v>155</v>
      </c>
      <c r="B30" s="158"/>
      <c r="C30" s="158"/>
      <c r="D30" s="158"/>
      <c r="E30" s="158"/>
      <c r="F30" s="158"/>
      <c r="G30" s="158"/>
      <c r="H30" s="158"/>
      <c r="I30" s="159"/>
    </row>
    <row r="31" spans="1:9" x14ac:dyDescent="0.25">
      <c r="A31" s="167"/>
      <c r="B31" s="167"/>
      <c r="C31" s="167"/>
      <c r="D31" s="167"/>
      <c r="E31" s="167"/>
      <c r="F31" s="167"/>
      <c r="G31" s="167"/>
      <c r="H31" s="167"/>
      <c r="I31" s="167"/>
    </row>
    <row r="32" spans="1:9" ht="15" customHeight="1" x14ac:dyDescent="0.25">
      <c r="A32" s="137" t="s">
        <v>152</v>
      </c>
      <c r="B32" s="137" t="s">
        <v>153</v>
      </c>
      <c r="C32" s="175" t="s">
        <v>58</v>
      </c>
      <c r="D32" s="175"/>
      <c r="E32" s="175"/>
      <c r="F32" s="175"/>
      <c r="G32" s="175"/>
      <c r="H32" s="175"/>
      <c r="I32" s="137" t="s">
        <v>74</v>
      </c>
    </row>
    <row r="33" spans="1:19" ht="15" customHeight="1" x14ac:dyDescent="0.25">
      <c r="A33" s="167"/>
      <c r="B33" s="167"/>
      <c r="C33" s="167"/>
      <c r="D33" s="167"/>
      <c r="E33" s="167"/>
      <c r="F33" s="167"/>
      <c r="G33" s="167"/>
      <c r="H33" s="167"/>
      <c r="I33" s="167"/>
    </row>
    <row r="34" spans="1:19" ht="15" customHeight="1" x14ac:dyDescent="0.25">
      <c r="A34" s="40">
        <v>339</v>
      </c>
      <c r="B34" s="40">
        <v>43076</v>
      </c>
      <c r="C34" s="190" t="s">
        <v>154</v>
      </c>
      <c r="D34" s="190"/>
      <c r="E34" s="190"/>
      <c r="F34" s="190"/>
      <c r="G34" s="190"/>
      <c r="H34" s="190"/>
      <c r="I34" s="138">
        <v>6</v>
      </c>
    </row>
    <row r="35" spans="1:19" x14ac:dyDescent="0.25">
      <c r="A35" s="40">
        <v>43077</v>
      </c>
      <c r="B35" s="40">
        <v>43081</v>
      </c>
      <c r="C35" s="190" t="s">
        <v>156</v>
      </c>
      <c r="D35" s="190"/>
      <c r="E35" s="190"/>
      <c r="F35" s="190"/>
      <c r="G35" s="190"/>
      <c r="H35" s="190"/>
      <c r="I35" s="138">
        <v>6</v>
      </c>
      <c r="L35" s="165"/>
      <c r="M35" s="165"/>
      <c r="N35" s="165"/>
      <c r="O35" s="165"/>
      <c r="P35" s="165"/>
      <c r="Q35" s="165"/>
      <c r="R35" s="165"/>
      <c r="S35" s="165"/>
    </row>
    <row r="36" spans="1:19" x14ac:dyDescent="0.25">
      <c r="A36" s="40">
        <v>43082</v>
      </c>
      <c r="B36" s="40">
        <v>43085</v>
      </c>
      <c r="C36" s="190" t="s">
        <v>157</v>
      </c>
      <c r="D36" s="190"/>
      <c r="E36" s="190"/>
      <c r="F36" s="190"/>
      <c r="G36" s="190"/>
      <c r="H36" s="190"/>
      <c r="I36" s="138">
        <v>6</v>
      </c>
      <c r="L36" s="165"/>
      <c r="M36" s="165"/>
      <c r="N36" s="165"/>
      <c r="O36" s="165"/>
      <c r="P36" s="165"/>
      <c r="Q36" s="165"/>
      <c r="R36" s="165"/>
      <c r="S36" s="165"/>
    </row>
    <row r="37" spans="1:19" x14ac:dyDescent="0.25">
      <c r="A37" s="40">
        <v>43087</v>
      </c>
      <c r="B37" s="40">
        <v>43090</v>
      </c>
      <c r="C37" s="190" t="s">
        <v>161</v>
      </c>
      <c r="D37" s="190"/>
      <c r="E37" s="190"/>
      <c r="F37" s="190"/>
      <c r="G37" s="190"/>
      <c r="H37" s="190"/>
      <c r="I37" s="138">
        <v>6</v>
      </c>
      <c r="L37" s="165"/>
      <c r="M37" s="165"/>
      <c r="N37" s="165"/>
      <c r="O37" s="165"/>
      <c r="P37" s="165"/>
      <c r="Q37" s="165"/>
      <c r="R37" s="165"/>
      <c r="S37" s="165"/>
    </row>
    <row r="38" spans="1:19" ht="14.25" thickBot="1" x14ac:dyDescent="0.3">
      <c r="A38" s="189"/>
      <c r="B38" s="189"/>
      <c r="C38" s="189"/>
      <c r="D38" s="189"/>
      <c r="E38" s="189"/>
      <c r="F38" s="189"/>
      <c r="G38" s="189"/>
      <c r="H38" s="189"/>
      <c r="I38" s="189"/>
      <c r="L38" s="165"/>
      <c r="M38" s="165"/>
      <c r="N38" s="165"/>
      <c r="O38" s="165"/>
      <c r="P38" s="165"/>
      <c r="Q38" s="165"/>
      <c r="R38" s="165"/>
      <c r="S38" s="165"/>
    </row>
    <row r="39" spans="1:19" ht="13.5" customHeight="1" thickBot="1" x14ac:dyDescent="0.3">
      <c r="A39" s="157" t="s">
        <v>167</v>
      </c>
      <c r="B39" s="158"/>
      <c r="C39" s="158"/>
      <c r="D39" s="158"/>
      <c r="E39" s="158"/>
      <c r="F39" s="158"/>
      <c r="G39" s="158"/>
      <c r="H39" s="158"/>
      <c r="I39" s="159"/>
      <c r="L39" s="165"/>
      <c r="M39" s="165"/>
      <c r="N39" s="165"/>
      <c r="O39" s="165"/>
      <c r="P39" s="165"/>
      <c r="Q39" s="165"/>
      <c r="R39" s="165"/>
      <c r="S39" s="165"/>
    </row>
    <row r="40" spans="1:19" ht="13.5" customHeight="1" x14ac:dyDescent="0.25">
      <c r="A40" s="176"/>
      <c r="B40" s="176"/>
      <c r="C40" s="176"/>
      <c r="D40" s="176"/>
      <c r="E40" s="176"/>
      <c r="F40" s="176"/>
      <c r="G40" s="176"/>
      <c r="H40" s="176"/>
      <c r="I40" s="176"/>
      <c r="L40" s="165"/>
      <c r="M40" s="165"/>
      <c r="N40" s="165"/>
      <c r="O40" s="165"/>
      <c r="P40" s="165"/>
      <c r="Q40" s="165"/>
      <c r="R40" s="165"/>
      <c r="S40" s="165"/>
    </row>
    <row r="41" spans="1:19" ht="15" customHeight="1" x14ac:dyDescent="0.25">
      <c r="A41" s="132" t="s">
        <v>21</v>
      </c>
      <c r="B41" s="150" t="s">
        <v>181</v>
      </c>
      <c r="C41" s="150"/>
      <c r="D41" s="150"/>
      <c r="E41" s="150"/>
      <c r="F41" s="150"/>
      <c r="G41" s="150"/>
      <c r="H41" s="150"/>
      <c r="I41" s="150"/>
    </row>
    <row r="42" spans="1:19" x14ac:dyDescent="0.25">
      <c r="A42" s="132" t="s">
        <v>22</v>
      </c>
      <c r="B42" s="150" t="s">
        <v>181</v>
      </c>
      <c r="C42" s="150"/>
      <c r="D42" s="150"/>
      <c r="E42" s="150"/>
      <c r="F42" s="150"/>
      <c r="G42" s="150"/>
      <c r="H42" s="150"/>
      <c r="I42" s="150"/>
    </row>
    <row r="43" spans="1:19" x14ac:dyDescent="0.25">
      <c r="A43" s="132" t="s">
        <v>23</v>
      </c>
      <c r="B43" s="150" t="s">
        <v>181</v>
      </c>
      <c r="C43" s="150"/>
      <c r="D43" s="150"/>
      <c r="E43" s="150"/>
      <c r="F43" s="150"/>
      <c r="G43" s="150"/>
      <c r="H43" s="150"/>
      <c r="I43" s="150"/>
    </row>
    <row r="44" spans="1:19" x14ac:dyDescent="0.25">
      <c r="A44" s="132" t="s">
        <v>24</v>
      </c>
      <c r="B44" s="150" t="s">
        <v>181</v>
      </c>
      <c r="C44" s="150"/>
      <c r="D44" s="150"/>
      <c r="E44" s="150"/>
      <c r="F44" s="150"/>
      <c r="G44" s="150"/>
      <c r="H44" s="150"/>
      <c r="I44" s="150"/>
      <c r="L44" s="150"/>
      <c r="M44" s="150"/>
      <c r="N44" s="150"/>
      <c r="O44" s="150"/>
      <c r="P44" s="150"/>
      <c r="Q44" s="150"/>
      <c r="R44" s="150"/>
      <c r="S44" s="150"/>
    </row>
    <row r="45" spans="1:19" x14ac:dyDescent="0.25">
      <c r="A45" s="132" t="s">
        <v>25</v>
      </c>
      <c r="B45" s="150" t="s">
        <v>158</v>
      </c>
      <c r="C45" s="150"/>
      <c r="D45" s="150"/>
      <c r="E45" s="150"/>
      <c r="F45" s="150"/>
      <c r="G45" s="150"/>
      <c r="H45" s="150"/>
      <c r="I45" s="150"/>
      <c r="L45" s="150"/>
      <c r="M45" s="150"/>
      <c r="N45" s="150"/>
      <c r="O45" s="150"/>
      <c r="P45" s="150"/>
      <c r="Q45" s="150"/>
      <c r="R45" s="150"/>
      <c r="S45" s="150"/>
    </row>
    <row r="46" spans="1:19" x14ac:dyDescent="0.25">
      <c r="A46" s="132" t="s">
        <v>26</v>
      </c>
      <c r="B46" s="150" t="s">
        <v>158</v>
      </c>
      <c r="C46" s="150"/>
      <c r="D46" s="150"/>
      <c r="E46" s="150"/>
      <c r="F46" s="150"/>
      <c r="G46" s="150"/>
      <c r="H46" s="150"/>
      <c r="I46" s="150"/>
      <c r="L46" s="150"/>
      <c r="M46" s="150"/>
      <c r="N46" s="150"/>
      <c r="O46" s="150"/>
      <c r="P46" s="150"/>
      <c r="Q46" s="150"/>
      <c r="R46" s="150"/>
      <c r="S46" s="150"/>
    </row>
    <row r="47" spans="1:19" ht="14.25" thickBot="1" x14ac:dyDescent="0.3">
      <c r="A47" s="170"/>
      <c r="B47" s="170"/>
      <c r="C47" s="170"/>
      <c r="D47" s="170"/>
      <c r="E47" s="170"/>
      <c r="F47" s="170"/>
      <c r="G47" s="170"/>
      <c r="H47" s="170"/>
      <c r="I47" s="170"/>
      <c r="L47" s="150"/>
      <c r="M47" s="150"/>
      <c r="N47" s="150"/>
      <c r="O47" s="150"/>
      <c r="P47" s="150"/>
      <c r="Q47" s="150"/>
      <c r="R47" s="150"/>
      <c r="S47" s="150"/>
    </row>
    <row r="48" spans="1:19" ht="14.25" thickBot="1" x14ac:dyDescent="0.3">
      <c r="A48" s="157" t="s">
        <v>182</v>
      </c>
      <c r="B48" s="158"/>
      <c r="C48" s="158"/>
      <c r="D48" s="158"/>
      <c r="E48" s="158"/>
      <c r="F48" s="158"/>
      <c r="G48" s="158"/>
      <c r="H48" s="158"/>
      <c r="I48" s="159"/>
      <c r="L48" s="150"/>
      <c r="M48" s="150"/>
      <c r="N48" s="150"/>
      <c r="O48" s="150"/>
      <c r="P48" s="150"/>
      <c r="Q48" s="150"/>
      <c r="R48" s="150"/>
      <c r="S48" s="150"/>
    </row>
    <row r="49" spans="1:20" x14ac:dyDescent="0.25">
      <c r="A49" s="176"/>
      <c r="B49" s="176"/>
      <c r="C49" s="176"/>
      <c r="D49" s="176"/>
      <c r="E49" s="176"/>
      <c r="F49" s="176"/>
      <c r="G49" s="176"/>
      <c r="H49" s="176"/>
      <c r="I49" s="176"/>
      <c r="L49" s="150"/>
      <c r="M49" s="150"/>
      <c r="N49" s="150"/>
      <c r="O49" s="150"/>
      <c r="P49" s="150"/>
      <c r="Q49" s="150"/>
      <c r="R49" s="150"/>
      <c r="S49" s="150"/>
    </row>
    <row r="50" spans="1:20" x14ac:dyDescent="0.25">
      <c r="A50" s="139" t="s">
        <v>21</v>
      </c>
      <c r="B50" s="150" t="s">
        <v>158</v>
      </c>
      <c r="C50" s="150"/>
      <c r="D50" s="150"/>
      <c r="E50" s="150"/>
      <c r="F50" s="150"/>
      <c r="G50" s="150"/>
      <c r="H50" s="150"/>
      <c r="I50" s="150"/>
    </row>
    <row r="51" spans="1:20" x14ac:dyDescent="0.25">
      <c r="A51" s="139" t="s">
        <v>22</v>
      </c>
      <c r="B51" s="150" t="s">
        <v>158</v>
      </c>
      <c r="C51" s="150"/>
      <c r="D51" s="150"/>
      <c r="E51" s="150"/>
      <c r="F51" s="150"/>
      <c r="G51" s="150"/>
      <c r="H51" s="150"/>
      <c r="I51" s="150"/>
    </row>
    <row r="52" spans="1:20" x14ac:dyDescent="0.25">
      <c r="A52" s="139" t="s">
        <v>23</v>
      </c>
      <c r="B52" s="150" t="s">
        <v>158</v>
      </c>
      <c r="C52" s="150"/>
      <c r="D52" s="150"/>
      <c r="E52" s="150"/>
      <c r="F52" s="150"/>
      <c r="G52" s="150"/>
      <c r="H52" s="150"/>
      <c r="I52" s="150"/>
    </row>
    <row r="53" spans="1:20" x14ac:dyDescent="0.25">
      <c r="A53" s="139" t="s">
        <v>24</v>
      </c>
      <c r="B53" s="150" t="s">
        <v>159</v>
      </c>
      <c r="C53" s="150"/>
      <c r="D53" s="150"/>
      <c r="E53" s="150"/>
      <c r="F53" s="150"/>
      <c r="G53" s="150"/>
      <c r="H53" s="150"/>
      <c r="I53" s="150"/>
    </row>
    <row r="54" spans="1:20" x14ac:dyDescent="0.25">
      <c r="A54" s="139" t="s">
        <v>25</v>
      </c>
      <c r="B54" s="150" t="s">
        <v>159</v>
      </c>
      <c r="C54" s="150"/>
      <c r="D54" s="150"/>
      <c r="E54" s="150"/>
      <c r="F54" s="150"/>
      <c r="G54" s="150"/>
      <c r="H54" s="150"/>
      <c r="I54" s="150"/>
    </row>
    <row r="55" spans="1:20" x14ac:dyDescent="0.25">
      <c r="A55" s="139" t="s">
        <v>26</v>
      </c>
      <c r="B55" s="150" t="s">
        <v>159</v>
      </c>
      <c r="C55" s="150"/>
      <c r="D55" s="150"/>
      <c r="E55" s="150"/>
      <c r="F55" s="150"/>
      <c r="G55" s="150"/>
      <c r="H55" s="150"/>
      <c r="I55" s="150"/>
    </row>
    <row r="56" spans="1:20" ht="14.25" thickBot="1" x14ac:dyDescent="0.3">
      <c r="A56" s="170"/>
      <c r="B56" s="170"/>
      <c r="C56" s="170"/>
      <c r="D56" s="170"/>
      <c r="E56" s="170"/>
      <c r="F56" s="170"/>
      <c r="G56" s="170"/>
      <c r="H56" s="170"/>
      <c r="I56" s="170"/>
    </row>
    <row r="57" spans="1:20" ht="14.25" thickBot="1" x14ac:dyDescent="0.3">
      <c r="A57" s="157" t="s">
        <v>168</v>
      </c>
      <c r="B57" s="158"/>
      <c r="C57" s="158"/>
      <c r="D57" s="158"/>
      <c r="E57" s="158"/>
      <c r="F57" s="158"/>
      <c r="G57" s="158"/>
      <c r="H57" s="158"/>
      <c r="I57" s="159"/>
    </row>
    <row r="58" spans="1:20" x14ac:dyDescent="0.25">
      <c r="A58" s="176"/>
      <c r="B58" s="176"/>
      <c r="C58" s="176"/>
      <c r="D58" s="176"/>
      <c r="E58" s="176"/>
      <c r="F58" s="176"/>
      <c r="G58" s="176"/>
      <c r="H58" s="176"/>
      <c r="I58" s="176"/>
    </row>
    <row r="59" spans="1:20" x14ac:dyDescent="0.25">
      <c r="A59" s="132" t="s">
        <v>21</v>
      </c>
      <c r="B59" s="150" t="s">
        <v>183</v>
      </c>
      <c r="C59" s="150"/>
      <c r="D59" s="150"/>
      <c r="E59" s="150"/>
      <c r="F59" s="150"/>
      <c r="G59" s="150"/>
      <c r="H59" s="150"/>
      <c r="I59" s="150"/>
      <c r="L59" s="132"/>
      <c r="M59" s="150"/>
      <c r="N59" s="150"/>
      <c r="O59" s="150"/>
      <c r="P59" s="150"/>
      <c r="Q59" s="150"/>
      <c r="R59" s="150"/>
      <c r="S59" s="150"/>
      <c r="T59" s="150"/>
    </row>
    <row r="60" spans="1:20" x14ac:dyDescent="0.25">
      <c r="A60" s="132" t="s">
        <v>22</v>
      </c>
      <c r="B60" s="150" t="s">
        <v>183</v>
      </c>
      <c r="C60" s="150"/>
      <c r="D60" s="150"/>
      <c r="E60" s="150"/>
      <c r="F60" s="150"/>
      <c r="G60" s="150"/>
      <c r="H60" s="150"/>
      <c r="I60" s="150"/>
      <c r="L60" s="132"/>
      <c r="M60" s="150"/>
      <c r="N60" s="150"/>
      <c r="O60" s="150"/>
      <c r="P60" s="150"/>
      <c r="Q60" s="150"/>
      <c r="R60" s="150"/>
      <c r="S60" s="150"/>
      <c r="T60" s="150"/>
    </row>
    <row r="61" spans="1:20" x14ac:dyDescent="0.25">
      <c r="A61" s="132" t="s">
        <v>23</v>
      </c>
      <c r="B61" s="150" t="s">
        <v>183</v>
      </c>
      <c r="C61" s="150"/>
      <c r="D61" s="150"/>
      <c r="E61" s="150"/>
      <c r="F61" s="150"/>
      <c r="G61" s="150"/>
      <c r="H61" s="150"/>
      <c r="I61" s="150"/>
      <c r="L61" s="132"/>
      <c r="M61" s="150"/>
      <c r="N61" s="150"/>
      <c r="O61" s="150"/>
      <c r="P61" s="150"/>
      <c r="Q61" s="150"/>
      <c r="R61" s="150"/>
      <c r="S61" s="150"/>
      <c r="T61" s="150"/>
    </row>
    <row r="62" spans="1:20" x14ac:dyDescent="0.25">
      <c r="A62" s="132" t="s">
        <v>24</v>
      </c>
      <c r="B62" s="150" t="s">
        <v>183</v>
      </c>
      <c r="C62" s="150"/>
      <c r="D62" s="150"/>
      <c r="E62" s="150"/>
      <c r="F62" s="150"/>
      <c r="G62" s="150"/>
      <c r="H62" s="150"/>
      <c r="I62" s="150"/>
      <c r="L62" s="132"/>
      <c r="M62" s="150"/>
      <c r="N62" s="150"/>
      <c r="O62" s="150"/>
      <c r="P62" s="150"/>
      <c r="Q62" s="150"/>
      <c r="R62" s="150"/>
      <c r="S62" s="150"/>
      <c r="T62" s="150"/>
    </row>
    <row r="63" spans="1:20" x14ac:dyDescent="0.25">
      <c r="A63" s="132" t="s">
        <v>25</v>
      </c>
      <c r="B63" s="150" t="s">
        <v>183</v>
      </c>
      <c r="C63" s="150"/>
      <c r="D63" s="150"/>
      <c r="E63" s="150"/>
      <c r="F63" s="150"/>
      <c r="G63" s="150"/>
      <c r="H63" s="150"/>
      <c r="I63" s="150"/>
      <c r="L63" s="132"/>
      <c r="M63" s="150"/>
      <c r="N63" s="150"/>
      <c r="O63" s="150"/>
      <c r="P63" s="150"/>
      <c r="Q63" s="150"/>
      <c r="R63" s="150"/>
      <c r="S63" s="150"/>
      <c r="T63" s="150"/>
    </row>
    <row r="64" spans="1:20" x14ac:dyDescent="0.25">
      <c r="A64" s="132" t="s">
        <v>26</v>
      </c>
      <c r="B64" s="150" t="s">
        <v>183</v>
      </c>
      <c r="C64" s="150"/>
      <c r="D64" s="150"/>
      <c r="E64" s="150"/>
      <c r="F64" s="150"/>
      <c r="G64" s="150"/>
      <c r="H64" s="150"/>
      <c r="I64" s="150"/>
      <c r="L64" s="132"/>
      <c r="M64" s="150"/>
      <c r="N64" s="150"/>
      <c r="O64" s="150"/>
      <c r="P64" s="150"/>
      <c r="Q64" s="150"/>
      <c r="R64" s="150"/>
      <c r="S64" s="150"/>
      <c r="T64" s="150"/>
    </row>
    <row r="65" spans="1:9" ht="14.25" thickBot="1" x14ac:dyDescent="0.3">
      <c r="A65" s="186"/>
      <c r="B65" s="186"/>
      <c r="C65" s="186"/>
      <c r="D65" s="186"/>
      <c r="E65" s="186"/>
      <c r="F65" s="186"/>
      <c r="G65" s="186"/>
      <c r="H65" s="186"/>
      <c r="I65" s="186"/>
    </row>
    <row r="66" spans="1:9" ht="14.25" thickBot="1" x14ac:dyDescent="0.3">
      <c r="A66" s="157" t="s">
        <v>185</v>
      </c>
      <c r="B66" s="158"/>
      <c r="C66" s="158"/>
      <c r="D66" s="158"/>
      <c r="E66" s="158"/>
      <c r="F66" s="158"/>
      <c r="G66" s="158"/>
      <c r="H66" s="158"/>
      <c r="I66" s="159"/>
    </row>
    <row r="67" spans="1:9" x14ac:dyDescent="0.25">
      <c r="A67" s="176"/>
      <c r="B67" s="176"/>
      <c r="C67" s="176"/>
      <c r="D67" s="176"/>
      <c r="E67" s="176"/>
      <c r="F67" s="176"/>
      <c r="G67" s="176"/>
      <c r="H67" s="176"/>
      <c r="I67" s="176"/>
    </row>
    <row r="68" spans="1:9" x14ac:dyDescent="0.25">
      <c r="A68" s="139" t="s">
        <v>21</v>
      </c>
      <c r="B68" s="150" t="s">
        <v>184</v>
      </c>
      <c r="C68" s="150"/>
      <c r="D68" s="150"/>
      <c r="E68" s="150"/>
      <c r="F68" s="150"/>
      <c r="G68" s="150"/>
      <c r="H68" s="150"/>
      <c r="I68" s="150"/>
    </row>
    <row r="69" spans="1:9" x14ac:dyDescent="0.25">
      <c r="A69" s="139" t="s">
        <v>22</v>
      </c>
      <c r="B69" s="150" t="s">
        <v>184</v>
      </c>
      <c r="C69" s="150"/>
      <c r="D69" s="150"/>
      <c r="E69" s="150"/>
      <c r="F69" s="150"/>
      <c r="G69" s="150"/>
      <c r="H69" s="150"/>
      <c r="I69" s="150"/>
    </row>
    <row r="70" spans="1:9" x14ac:dyDescent="0.25">
      <c r="A70" s="139" t="s">
        <v>23</v>
      </c>
      <c r="B70" s="150" t="s">
        <v>184</v>
      </c>
      <c r="C70" s="150"/>
      <c r="D70" s="150"/>
      <c r="E70" s="150"/>
      <c r="F70" s="150"/>
      <c r="G70" s="150"/>
      <c r="H70" s="150"/>
      <c r="I70" s="150"/>
    </row>
    <row r="71" spans="1:9" x14ac:dyDescent="0.25">
      <c r="A71" s="139" t="s">
        <v>24</v>
      </c>
      <c r="B71" s="150" t="s">
        <v>184</v>
      </c>
      <c r="C71" s="150"/>
      <c r="D71" s="150"/>
      <c r="E71" s="150"/>
      <c r="F71" s="150"/>
      <c r="G71" s="150"/>
      <c r="H71" s="150"/>
      <c r="I71" s="150"/>
    </row>
    <row r="72" spans="1:9" x14ac:dyDescent="0.25">
      <c r="A72" s="139" t="s">
        <v>25</v>
      </c>
      <c r="B72" s="150" t="s">
        <v>184</v>
      </c>
      <c r="C72" s="150"/>
      <c r="D72" s="150"/>
      <c r="E72" s="150"/>
      <c r="F72" s="150"/>
      <c r="G72" s="150"/>
      <c r="H72" s="150"/>
      <c r="I72" s="150"/>
    </row>
    <row r="73" spans="1:9" x14ac:dyDescent="0.25">
      <c r="A73" s="139" t="s">
        <v>26</v>
      </c>
      <c r="B73" s="150" t="s">
        <v>184</v>
      </c>
      <c r="C73" s="150"/>
      <c r="D73" s="150"/>
      <c r="E73" s="150"/>
      <c r="F73" s="150"/>
      <c r="G73" s="150"/>
      <c r="H73" s="150"/>
      <c r="I73" s="150"/>
    </row>
    <row r="74" spans="1:9" ht="14.25" thickBot="1" x14ac:dyDescent="0.3">
      <c r="A74" s="170"/>
      <c r="B74" s="170"/>
      <c r="C74" s="170"/>
      <c r="D74" s="170"/>
      <c r="E74" s="170"/>
      <c r="F74" s="170"/>
      <c r="G74" s="170"/>
      <c r="H74" s="170"/>
      <c r="I74" s="170"/>
    </row>
    <row r="75" spans="1:9" ht="14.25" thickBot="1" x14ac:dyDescent="0.3">
      <c r="A75" s="157" t="s">
        <v>186</v>
      </c>
      <c r="B75" s="158"/>
      <c r="C75" s="158"/>
      <c r="D75" s="158"/>
      <c r="E75" s="158"/>
      <c r="F75" s="158"/>
      <c r="G75" s="158"/>
      <c r="H75" s="158"/>
      <c r="I75" s="159"/>
    </row>
    <row r="76" spans="1:9" x14ac:dyDescent="0.25">
      <c r="A76" s="177"/>
      <c r="B76" s="177"/>
      <c r="C76" s="177"/>
      <c r="D76" s="177"/>
      <c r="E76" s="177"/>
      <c r="F76" s="177"/>
      <c r="G76" s="177"/>
      <c r="H76" s="177"/>
      <c r="I76" s="177"/>
    </row>
    <row r="77" spans="1:9" ht="14.25" thickBot="1" x14ac:dyDescent="0.3">
      <c r="A77" s="151" t="s">
        <v>69</v>
      </c>
      <c r="B77" s="151"/>
      <c r="C77" s="151"/>
      <c r="D77" s="151"/>
      <c r="E77" s="151"/>
      <c r="F77" s="151"/>
      <c r="G77" s="151"/>
      <c r="H77" s="151"/>
      <c r="I77" s="151"/>
    </row>
    <row r="78" spans="1:9" ht="14.25" thickTop="1" x14ac:dyDescent="0.25">
      <c r="A78" s="167"/>
      <c r="B78" s="167"/>
      <c r="C78" s="167"/>
      <c r="D78" s="167"/>
      <c r="E78" s="167"/>
      <c r="F78" s="167"/>
      <c r="G78" s="167"/>
      <c r="H78" s="167"/>
      <c r="I78" s="167"/>
    </row>
    <row r="79" spans="1:9" x14ac:dyDescent="0.25">
      <c r="A79" s="160" t="s">
        <v>8</v>
      </c>
      <c r="B79" s="160"/>
      <c r="C79" s="160"/>
      <c r="D79" s="160"/>
      <c r="E79" s="160"/>
      <c r="F79" s="137" t="s">
        <v>29</v>
      </c>
      <c r="G79" s="135" t="s">
        <v>12</v>
      </c>
      <c r="H79" s="135" t="s">
        <v>13</v>
      </c>
      <c r="I79" s="135" t="s">
        <v>10</v>
      </c>
    </row>
    <row r="80" spans="1:9" x14ac:dyDescent="0.25">
      <c r="A80" s="163"/>
      <c r="B80" s="163"/>
      <c r="C80" s="163"/>
      <c r="D80" s="163"/>
      <c r="E80" s="163"/>
      <c r="F80" s="163"/>
      <c r="G80" s="163"/>
      <c r="H80" s="163"/>
      <c r="I80" s="163"/>
    </row>
    <row r="81" spans="1:9" x14ac:dyDescent="0.25">
      <c r="A81" s="150"/>
      <c r="B81" s="150"/>
      <c r="C81" s="150"/>
      <c r="D81" s="150"/>
      <c r="E81" s="150"/>
      <c r="F81" s="150"/>
      <c r="G81" s="150"/>
      <c r="H81" s="150"/>
      <c r="I81" s="150"/>
    </row>
    <row r="82" spans="1:9" ht="14.25" thickBot="1" x14ac:dyDescent="0.3">
      <c r="A82" s="151" t="s">
        <v>70</v>
      </c>
      <c r="B82" s="151"/>
      <c r="C82" s="151"/>
      <c r="D82" s="151"/>
      <c r="E82" s="151"/>
      <c r="F82" s="151"/>
      <c r="G82" s="151"/>
      <c r="H82" s="151"/>
      <c r="I82" s="151"/>
    </row>
    <row r="83" spans="1:9" ht="14.25" thickTop="1" x14ac:dyDescent="0.25">
      <c r="A83" s="167"/>
      <c r="B83" s="167"/>
      <c r="C83" s="167"/>
      <c r="D83" s="167"/>
      <c r="E83" s="167"/>
      <c r="F83" s="167"/>
      <c r="G83" s="167"/>
      <c r="H83" s="167"/>
      <c r="I83" s="167"/>
    </row>
    <row r="84" spans="1:9" x14ac:dyDescent="0.25">
      <c r="A84" s="160" t="s">
        <v>8</v>
      </c>
      <c r="B84" s="160"/>
      <c r="C84" s="160"/>
      <c r="D84" s="160"/>
      <c r="E84" s="160"/>
      <c r="F84" s="137" t="s">
        <v>29</v>
      </c>
      <c r="G84" s="135" t="s">
        <v>12</v>
      </c>
      <c r="H84" s="135" t="s">
        <v>13</v>
      </c>
      <c r="I84" s="135" t="s">
        <v>10</v>
      </c>
    </row>
    <row r="85" spans="1:9" x14ac:dyDescent="0.25">
      <c r="A85" s="163"/>
      <c r="B85" s="163"/>
      <c r="C85" s="163"/>
      <c r="D85" s="163"/>
      <c r="E85" s="163"/>
      <c r="F85" s="163"/>
      <c r="G85" s="163"/>
      <c r="H85" s="163"/>
      <c r="I85" s="163"/>
    </row>
    <row r="86" spans="1:9" x14ac:dyDescent="0.25">
      <c r="A86" s="150" t="s">
        <v>28</v>
      </c>
      <c r="B86" s="150"/>
      <c r="C86" s="150"/>
      <c r="D86" s="150"/>
      <c r="E86" s="150"/>
      <c r="F86" s="132" t="s">
        <v>16</v>
      </c>
      <c r="G86" s="42">
        <v>142</v>
      </c>
      <c r="H86" s="42">
        <v>580</v>
      </c>
      <c r="I86" s="41">
        <f>H86*G86</f>
        <v>82360</v>
      </c>
    </row>
    <row r="87" spans="1:9" x14ac:dyDescent="0.25">
      <c r="A87" s="150" t="s">
        <v>30</v>
      </c>
      <c r="B87" s="150"/>
      <c r="C87" s="150"/>
      <c r="D87" s="150"/>
      <c r="E87" s="150"/>
      <c r="F87" s="132" t="s">
        <v>17</v>
      </c>
      <c r="G87" s="42">
        <v>18</v>
      </c>
      <c r="H87" s="42">
        <v>1800</v>
      </c>
      <c r="I87" s="41">
        <f>H87*G87</f>
        <v>32400</v>
      </c>
    </row>
    <row r="88" spans="1:9" x14ac:dyDescent="0.25">
      <c r="A88" s="161"/>
      <c r="B88" s="161"/>
      <c r="C88" s="161"/>
      <c r="D88" s="161"/>
      <c r="E88" s="161"/>
      <c r="F88" s="161"/>
      <c r="G88" s="161"/>
      <c r="H88" s="161"/>
      <c r="I88" s="161"/>
    </row>
    <row r="89" spans="1:9" ht="14.25" thickBot="1" x14ac:dyDescent="0.3">
      <c r="A89" s="151" t="s">
        <v>169</v>
      </c>
      <c r="B89" s="151"/>
      <c r="C89" s="151"/>
      <c r="D89" s="151"/>
      <c r="E89" s="151"/>
      <c r="F89" s="151"/>
      <c r="G89" s="151"/>
      <c r="H89" s="151"/>
      <c r="I89" s="151"/>
    </row>
    <row r="90" spans="1:9" ht="14.25" thickTop="1" x14ac:dyDescent="0.25">
      <c r="A90" s="167"/>
      <c r="B90" s="167"/>
      <c r="C90" s="167"/>
      <c r="D90" s="167"/>
      <c r="E90" s="167"/>
      <c r="F90" s="167"/>
      <c r="G90" s="167"/>
      <c r="H90" s="167"/>
      <c r="I90" s="167"/>
    </row>
    <row r="91" spans="1:9" x14ac:dyDescent="0.25">
      <c r="A91" s="150" t="s">
        <v>28</v>
      </c>
      <c r="B91" s="150"/>
      <c r="C91" s="150"/>
      <c r="D91" s="150"/>
      <c r="E91" s="150"/>
      <c r="F91" s="139" t="s">
        <v>16</v>
      </c>
      <c r="G91" s="42">
        <v>192</v>
      </c>
      <c r="H91" s="42">
        <v>580</v>
      </c>
      <c r="I91" s="41">
        <f>H91*G91</f>
        <v>111360</v>
      </c>
    </row>
    <row r="92" spans="1:9" x14ac:dyDescent="0.25">
      <c r="A92" s="150" t="s">
        <v>80</v>
      </c>
      <c r="B92" s="150"/>
      <c r="C92" s="150"/>
      <c r="D92" s="150"/>
      <c r="E92" s="150"/>
      <c r="F92" s="139" t="s">
        <v>17</v>
      </c>
      <c r="G92" s="42">
        <v>60</v>
      </c>
      <c r="H92" s="42">
        <v>1900</v>
      </c>
      <c r="I92" s="41">
        <f>H92*G92</f>
        <v>114000</v>
      </c>
    </row>
    <row r="93" spans="1:9" x14ac:dyDescent="0.25">
      <c r="A93" s="150" t="s">
        <v>30</v>
      </c>
      <c r="B93" s="150"/>
      <c r="C93" s="150"/>
      <c r="D93" s="150"/>
      <c r="E93" s="150"/>
      <c r="F93" s="139" t="s">
        <v>17</v>
      </c>
      <c r="G93" s="42">
        <v>18</v>
      </c>
      <c r="H93" s="42">
        <v>1800</v>
      </c>
      <c r="I93" s="41">
        <f>H93*G93</f>
        <v>32400</v>
      </c>
    </row>
    <row r="94" spans="1:9" x14ac:dyDescent="0.25">
      <c r="A94" s="150" t="s">
        <v>27</v>
      </c>
      <c r="B94" s="150"/>
      <c r="C94" s="150"/>
      <c r="D94" s="150"/>
      <c r="E94" s="150"/>
      <c r="F94" s="139"/>
      <c r="G94" s="139"/>
      <c r="H94" s="139"/>
      <c r="I94" s="139"/>
    </row>
    <row r="95" spans="1:9" x14ac:dyDescent="0.25">
      <c r="A95" s="161"/>
      <c r="B95" s="161"/>
      <c r="C95" s="150" t="s">
        <v>15</v>
      </c>
      <c r="D95" s="150"/>
      <c r="E95" s="150"/>
      <c r="F95" s="139" t="s">
        <v>19</v>
      </c>
      <c r="G95" s="42">
        <v>19</v>
      </c>
      <c r="H95" s="42">
        <v>375</v>
      </c>
      <c r="I95" s="41">
        <f t="shared" ref="I95:I99" si="0">H95*G95</f>
        <v>7125</v>
      </c>
    </row>
    <row r="96" spans="1:9" x14ac:dyDescent="0.25">
      <c r="A96" s="161"/>
      <c r="B96" s="161"/>
      <c r="C96" s="150" t="s">
        <v>78</v>
      </c>
      <c r="D96" s="150"/>
      <c r="E96" s="150"/>
      <c r="F96" s="139" t="s">
        <v>19</v>
      </c>
      <c r="G96" s="42">
        <v>55</v>
      </c>
      <c r="H96" s="42">
        <v>575</v>
      </c>
      <c r="I96" s="41">
        <f t="shared" si="0"/>
        <v>31625</v>
      </c>
    </row>
    <row r="97" spans="1:9" x14ac:dyDescent="0.25">
      <c r="A97" s="161"/>
      <c r="B97" s="161"/>
      <c r="C97" s="150" t="s">
        <v>14</v>
      </c>
      <c r="D97" s="150"/>
      <c r="E97" s="150"/>
      <c r="F97" s="139" t="s">
        <v>19</v>
      </c>
      <c r="G97" s="42">
        <v>11</v>
      </c>
      <c r="H97" s="42">
        <v>1460</v>
      </c>
      <c r="I97" s="41">
        <f t="shared" si="0"/>
        <v>16060</v>
      </c>
    </row>
    <row r="98" spans="1:9" x14ac:dyDescent="0.25">
      <c r="A98" s="161"/>
      <c r="B98" s="161"/>
      <c r="C98" s="150" t="s">
        <v>109</v>
      </c>
      <c r="D98" s="150"/>
      <c r="E98" s="150"/>
      <c r="F98" s="139" t="s">
        <v>19</v>
      </c>
      <c r="G98" s="42">
        <v>7</v>
      </c>
      <c r="H98" s="42">
        <v>2350</v>
      </c>
      <c r="I98" s="41">
        <f t="shared" si="0"/>
        <v>16450</v>
      </c>
    </row>
    <row r="99" spans="1:9" x14ac:dyDescent="0.25">
      <c r="A99" s="161"/>
      <c r="B99" s="161"/>
      <c r="C99" s="150" t="s">
        <v>18</v>
      </c>
      <c r="D99" s="150"/>
      <c r="E99" s="150"/>
      <c r="F99" s="139" t="s">
        <v>19</v>
      </c>
      <c r="G99" s="42">
        <v>2</v>
      </c>
      <c r="H99" s="42">
        <v>3700</v>
      </c>
      <c r="I99" s="41">
        <f t="shared" si="0"/>
        <v>7400</v>
      </c>
    </row>
    <row r="100" spans="1:9" ht="14.25" thickBot="1" x14ac:dyDescent="0.3">
      <c r="A100" s="191"/>
      <c r="B100" s="191"/>
      <c r="C100" s="191"/>
      <c r="D100" s="191"/>
      <c r="E100" s="191"/>
      <c r="F100" s="191"/>
      <c r="G100" s="191"/>
      <c r="H100" s="191"/>
      <c r="I100" s="191"/>
    </row>
    <row r="101" spans="1:9" ht="14.25" thickBot="1" x14ac:dyDescent="0.3">
      <c r="A101" s="157" t="s">
        <v>79</v>
      </c>
      <c r="B101" s="158"/>
      <c r="C101" s="158"/>
      <c r="D101" s="158"/>
      <c r="E101" s="158"/>
      <c r="F101" s="136"/>
      <c r="G101" s="136"/>
      <c r="H101" s="136"/>
      <c r="I101" s="24">
        <f>SUM(I81:I99)</f>
        <v>451180</v>
      </c>
    </row>
    <row r="102" spans="1:9" ht="14.25" thickBot="1" x14ac:dyDescent="0.3">
      <c r="A102" s="158"/>
      <c r="B102" s="158"/>
      <c r="C102" s="158"/>
      <c r="D102" s="158"/>
      <c r="E102" s="158"/>
      <c r="F102" s="158"/>
      <c r="G102" s="158"/>
      <c r="H102" s="158"/>
      <c r="I102" s="158"/>
    </row>
    <row r="103" spans="1:9" ht="14.25" thickBot="1" x14ac:dyDescent="0.3">
      <c r="A103" s="157" t="s">
        <v>187</v>
      </c>
      <c r="B103" s="158"/>
      <c r="C103" s="158"/>
      <c r="D103" s="158"/>
      <c r="E103" s="158"/>
      <c r="F103" s="158"/>
      <c r="G103" s="158"/>
      <c r="H103" s="158"/>
      <c r="I103" s="159"/>
    </row>
    <row r="104" spans="1:9" x14ac:dyDescent="0.25">
      <c r="A104" s="156"/>
      <c r="B104" s="156"/>
      <c r="C104" s="156"/>
      <c r="D104" s="156"/>
      <c r="E104" s="156"/>
      <c r="F104" s="156"/>
      <c r="G104" s="156"/>
      <c r="H104" s="156"/>
      <c r="I104" s="156"/>
    </row>
    <row r="105" spans="1:9" x14ac:dyDescent="0.25">
      <c r="A105" s="160" t="s">
        <v>8</v>
      </c>
      <c r="B105" s="160"/>
      <c r="C105" s="160"/>
      <c r="D105" s="160"/>
      <c r="E105" s="160"/>
      <c r="F105" s="133" t="s">
        <v>11</v>
      </c>
      <c r="G105" s="133" t="s">
        <v>12</v>
      </c>
      <c r="H105" s="133" t="s">
        <v>13</v>
      </c>
      <c r="I105" s="133" t="s">
        <v>10</v>
      </c>
    </row>
    <row r="106" spans="1:9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</row>
    <row r="107" spans="1:9" ht="14.25" thickBot="1" x14ac:dyDescent="0.3">
      <c r="A107" s="155" t="s">
        <v>69</v>
      </c>
      <c r="B107" s="155"/>
      <c r="C107" s="155"/>
      <c r="D107" s="155"/>
      <c r="E107" s="155"/>
      <c r="F107" s="155"/>
      <c r="G107" s="155"/>
      <c r="H107" s="155"/>
      <c r="I107" s="155"/>
    </row>
    <row r="108" spans="1:9" ht="14.25" thickTop="1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</row>
    <row r="109" spans="1:9" x14ac:dyDescent="0.25">
      <c r="A109" s="164" t="s">
        <v>162</v>
      </c>
      <c r="B109" s="164"/>
      <c r="C109" s="164"/>
      <c r="D109" s="164"/>
      <c r="E109" s="164"/>
      <c r="F109" s="129" t="s">
        <v>32</v>
      </c>
      <c r="G109" s="25">
        <v>1</v>
      </c>
      <c r="H109" s="25">
        <v>700000</v>
      </c>
      <c r="I109" s="25">
        <f t="shared" ref="I109:I111" si="1">H109*G109</f>
        <v>700000</v>
      </c>
    </row>
    <row r="110" spans="1:9" x14ac:dyDescent="0.25">
      <c r="A110" s="150" t="s">
        <v>145</v>
      </c>
      <c r="B110" s="150"/>
      <c r="C110" s="150"/>
      <c r="D110" s="150"/>
      <c r="E110" s="150"/>
      <c r="F110" s="132" t="s">
        <v>147</v>
      </c>
      <c r="G110" s="42">
        <v>360</v>
      </c>
      <c r="H110" s="42">
        <v>1400</v>
      </c>
      <c r="I110" s="41">
        <f t="shared" si="1"/>
        <v>504000</v>
      </c>
    </row>
    <row r="111" spans="1:9" x14ac:dyDescent="0.25">
      <c r="A111" s="150" t="s">
        <v>146</v>
      </c>
      <c r="B111" s="150"/>
      <c r="C111" s="150"/>
      <c r="D111" s="150"/>
      <c r="E111" s="150"/>
      <c r="F111" s="132" t="s">
        <v>32</v>
      </c>
      <c r="G111" s="42">
        <v>1</v>
      </c>
      <c r="H111" s="42">
        <v>30000</v>
      </c>
      <c r="I111" s="41">
        <f t="shared" si="1"/>
        <v>30000</v>
      </c>
    </row>
    <row r="112" spans="1:9" x14ac:dyDescent="0.25">
      <c r="A112" s="150" t="s">
        <v>163</v>
      </c>
      <c r="B112" s="150"/>
      <c r="C112" s="150"/>
      <c r="D112" s="150"/>
      <c r="E112" s="150"/>
      <c r="F112" s="139" t="s">
        <v>32</v>
      </c>
      <c r="G112" s="42">
        <v>1</v>
      </c>
      <c r="H112" s="42">
        <v>67000</v>
      </c>
      <c r="I112" s="41">
        <f>H112*G112</f>
        <v>67000</v>
      </c>
    </row>
    <row r="113" spans="1:9" x14ac:dyDescent="0.25">
      <c r="A113" s="150" t="s">
        <v>200</v>
      </c>
      <c r="B113" s="150"/>
      <c r="C113" s="150"/>
      <c r="D113" s="150"/>
      <c r="E113" s="150"/>
      <c r="F113" s="141" t="s">
        <v>32</v>
      </c>
      <c r="G113" s="42">
        <v>30</v>
      </c>
      <c r="H113" s="42">
        <v>200</v>
      </c>
      <c r="I113" s="41">
        <f t="shared" ref="I113" si="2">H113*G113</f>
        <v>6000</v>
      </c>
    </row>
    <row r="114" spans="1:9" x14ac:dyDescent="0.25">
      <c r="A114" s="150" t="s">
        <v>176</v>
      </c>
      <c r="B114" s="150"/>
      <c r="C114" s="150"/>
      <c r="D114" s="150"/>
      <c r="E114" s="150"/>
      <c r="F114" s="141" t="s">
        <v>177</v>
      </c>
      <c r="G114" s="42">
        <v>30</v>
      </c>
      <c r="H114" s="42">
        <v>75</v>
      </c>
      <c r="I114" s="41">
        <f t="shared" ref="I114" si="3">H114*G114</f>
        <v>2250</v>
      </c>
    </row>
    <row r="115" spans="1:9" x14ac:dyDescent="0.25">
      <c r="A115" s="150" t="s">
        <v>178</v>
      </c>
      <c r="B115" s="150"/>
      <c r="C115" s="150"/>
      <c r="D115" s="150"/>
      <c r="E115" s="150"/>
      <c r="F115" s="142" t="s">
        <v>32</v>
      </c>
      <c r="G115" s="42">
        <v>6</v>
      </c>
      <c r="H115" s="42">
        <v>350</v>
      </c>
      <c r="I115" s="41">
        <f t="shared" ref="I115" si="4">H115*G115</f>
        <v>2100</v>
      </c>
    </row>
    <row r="116" spans="1:9" x14ac:dyDescent="0.25">
      <c r="A116" s="150" t="s">
        <v>179</v>
      </c>
      <c r="B116" s="150"/>
      <c r="C116" s="150"/>
      <c r="D116" s="150"/>
      <c r="E116" s="150"/>
      <c r="F116" s="142" t="s">
        <v>32</v>
      </c>
      <c r="G116" s="42">
        <v>6</v>
      </c>
      <c r="H116" s="42">
        <v>250</v>
      </c>
      <c r="I116" s="41">
        <f t="shared" ref="I116" si="5">H116*G116</f>
        <v>1500</v>
      </c>
    </row>
    <row r="117" spans="1:9" x14ac:dyDescent="0.25">
      <c r="A117" s="150" t="s">
        <v>135</v>
      </c>
      <c r="B117" s="150"/>
      <c r="C117" s="150"/>
      <c r="D117" s="150"/>
      <c r="E117" s="150"/>
      <c r="F117" s="129" t="s">
        <v>32</v>
      </c>
      <c r="G117" s="42">
        <v>4</v>
      </c>
      <c r="H117" s="42"/>
      <c r="I117" s="41">
        <f t="shared" ref="I117" si="6">H117*G117</f>
        <v>0</v>
      </c>
    </row>
    <row r="118" spans="1:9" x14ac:dyDescent="0.25">
      <c r="A118" s="152"/>
      <c r="B118" s="152"/>
      <c r="C118" s="152"/>
      <c r="D118" s="152"/>
      <c r="E118" s="152"/>
      <c r="F118" s="152"/>
      <c r="G118" s="152"/>
      <c r="H118" s="152"/>
      <c r="I118" s="152"/>
    </row>
    <row r="119" spans="1:9" ht="14.25" thickBot="1" x14ac:dyDescent="0.3">
      <c r="A119" s="155" t="s">
        <v>70</v>
      </c>
      <c r="B119" s="155"/>
      <c r="C119" s="155"/>
      <c r="D119" s="155"/>
      <c r="E119" s="155"/>
      <c r="F119" s="155"/>
      <c r="G119" s="155"/>
      <c r="H119" s="155"/>
      <c r="I119" s="155"/>
    </row>
    <row r="120" spans="1:9" ht="14.25" thickTop="1" x14ac:dyDescent="0.25">
      <c r="A120" s="150" t="s">
        <v>150</v>
      </c>
      <c r="B120" s="150"/>
      <c r="C120" s="150"/>
      <c r="D120" s="150"/>
      <c r="E120" s="150"/>
      <c r="F120" s="132" t="s">
        <v>32</v>
      </c>
      <c r="G120" s="42">
        <v>1060</v>
      </c>
      <c r="H120" s="42">
        <v>1344</v>
      </c>
      <c r="I120" s="41">
        <f>H120*G120</f>
        <v>1424640</v>
      </c>
    </row>
    <row r="121" spans="1:9" x14ac:dyDescent="0.25">
      <c r="A121" s="150" t="s">
        <v>170</v>
      </c>
      <c r="B121" s="150"/>
      <c r="C121" s="150"/>
      <c r="D121" s="150"/>
      <c r="E121" s="150"/>
      <c r="F121" s="132" t="s">
        <v>32</v>
      </c>
      <c r="G121" s="42">
        <v>395</v>
      </c>
      <c r="H121" s="42">
        <v>1191</v>
      </c>
      <c r="I121" s="41">
        <f>H121*G121</f>
        <v>470445</v>
      </c>
    </row>
    <row r="122" spans="1:9" x14ac:dyDescent="0.25">
      <c r="A122" s="150" t="s">
        <v>160</v>
      </c>
      <c r="B122" s="150"/>
      <c r="C122" s="150"/>
      <c r="D122" s="150"/>
      <c r="E122" s="150"/>
      <c r="F122" s="132" t="s">
        <v>32</v>
      </c>
      <c r="G122" s="42">
        <v>1</v>
      </c>
      <c r="H122" s="42">
        <v>150000</v>
      </c>
      <c r="I122" s="41">
        <f>H122*G122</f>
        <v>150000</v>
      </c>
    </row>
    <row r="123" spans="1:9" ht="14.25" thickBot="1" x14ac:dyDescent="0.3">
      <c r="A123" s="149" t="s">
        <v>165</v>
      </c>
      <c r="B123" s="149"/>
      <c r="C123" s="149"/>
      <c r="D123" s="149"/>
      <c r="E123" s="149"/>
      <c r="F123" s="149"/>
      <c r="G123" s="149"/>
      <c r="H123" s="149"/>
      <c r="I123" s="149"/>
    </row>
    <row r="124" spans="1:9" ht="14.25" thickTop="1" x14ac:dyDescent="0.25">
      <c r="A124" s="150" t="s">
        <v>171</v>
      </c>
      <c r="B124" s="150"/>
      <c r="C124" s="150"/>
      <c r="D124" s="150"/>
      <c r="E124" s="150"/>
      <c r="F124" s="140" t="s">
        <v>16</v>
      </c>
      <c r="G124" s="42">
        <v>1</v>
      </c>
      <c r="H124" s="42">
        <v>4500</v>
      </c>
      <c r="I124" s="41">
        <f t="shared" ref="I124" si="7">H124*G124</f>
        <v>4500</v>
      </c>
    </row>
    <row r="125" spans="1:9" x14ac:dyDescent="0.25">
      <c r="A125" s="150" t="s">
        <v>164</v>
      </c>
      <c r="B125" s="150"/>
      <c r="C125" s="150"/>
      <c r="D125" s="150"/>
      <c r="E125" s="150"/>
      <c r="F125" s="140" t="s">
        <v>16</v>
      </c>
      <c r="G125" s="42">
        <v>1</v>
      </c>
      <c r="H125" s="42">
        <v>4500</v>
      </c>
      <c r="I125" s="41">
        <f t="shared" ref="I125" si="8">H125*G125</f>
        <v>4500</v>
      </c>
    </row>
    <row r="126" spans="1:9" x14ac:dyDescent="0.25">
      <c r="A126" s="150" t="s">
        <v>173</v>
      </c>
      <c r="B126" s="150"/>
      <c r="C126" s="150"/>
      <c r="D126" s="150"/>
      <c r="E126" s="150"/>
      <c r="F126" s="140" t="s">
        <v>172</v>
      </c>
      <c r="G126" s="42">
        <v>6</v>
      </c>
      <c r="H126" s="42">
        <v>2300</v>
      </c>
      <c r="I126" s="41">
        <f t="shared" ref="I126" si="9">H126*G126</f>
        <v>13800</v>
      </c>
    </row>
    <row r="127" spans="1:9" ht="14.25" thickBot="1" x14ac:dyDescent="0.3">
      <c r="A127" s="162"/>
      <c r="B127" s="162"/>
      <c r="C127" s="162"/>
      <c r="D127" s="162"/>
      <c r="E127" s="162"/>
      <c r="F127" s="162"/>
      <c r="G127" s="162"/>
      <c r="H127" s="162"/>
      <c r="I127" s="162"/>
    </row>
    <row r="128" spans="1:9" ht="14.25" thickBot="1" x14ac:dyDescent="0.3">
      <c r="A128" s="153" t="s">
        <v>188</v>
      </c>
      <c r="B128" s="154"/>
      <c r="C128" s="154"/>
      <c r="D128" s="154"/>
      <c r="E128" s="154"/>
      <c r="F128" s="68"/>
      <c r="G128" s="68"/>
      <c r="H128" s="68"/>
      <c r="I128" s="69">
        <f>SUM(I109:I126)</f>
        <v>3380735</v>
      </c>
    </row>
    <row r="129" spans="1:24" ht="14.25" thickBot="1" x14ac:dyDescent="0.3">
      <c r="A129" s="158"/>
      <c r="B129" s="158"/>
      <c r="C129" s="158"/>
      <c r="D129" s="158"/>
      <c r="E129" s="158"/>
      <c r="F129" s="158"/>
      <c r="G129" s="158"/>
      <c r="H129" s="158"/>
      <c r="I129" s="158"/>
    </row>
    <row r="130" spans="1:24" ht="14.25" thickBot="1" x14ac:dyDescent="0.3">
      <c r="A130" s="157" t="s">
        <v>189</v>
      </c>
      <c r="B130" s="158"/>
      <c r="C130" s="158"/>
      <c r="D130" s="158"/>
      <c r="E130" s="158"/>
      <c r="F130" s="158"/>
      <c r="G130" s="158"/>
      <c r="H130" s="158"/>
      <c r="I130" s="159"/>
    </row>
    <row r="131" spans="1:24" x14ac:dyDescent="0.25">
      <c r="A131" s="166"/>
      <c r="B131" s="166"/>
      <c r="C131" s="166"/>
      <c r="D131" s="166"/>
      <c r="E131" s="166"/>
      <c r="F131" s="166"/>
      <c r="G131" s="166"/>
      <c r="H131" s="166"/>
      <c r="I131" s="166"/>
    </row>
    <row r="132" spans="1:24" ht="14.25" thickBot="1" x14ac:dyDescent="0.3">
      <c r="A132" s="149" t="s">
        <v>69</v>
      </c>
      <c r="B132" s="149"/>
      <c r="C132" s="149"/>
      <c r="D132" s="149"/>
      <c r="E132" s="149"/>
      <c r="F132" s="149"/>
      <c r="G132" s="149"/>
      <c r="H132" s="149"/>
      <c r="I132" s="149"/>
    </row>
    <row r="133" spans="1:24" ht="14.25" thickTop="1" x14ac:dyDescent="0.25">
      <c r="A133" s="167"/>
      <c r="B133" s="167"/>
      <c r="C133" s="167"/>
      <c r="D133" s="167"/>
      <c r="E133" s="167"/>
      <c r="F133" s="167"/>
      <c r="G133" s="167"/>
      <c r="H133" s="167"/>
      <c r="I133" s="167"/>
    </row>
    <row r="134" spans="1:24" x14ac:dyDescent="0.25">
      <c r="A134" s="133" t="s">
        <v>8</v>
      </c>
      <c r="B134" s="163" t="s">
        <v>9</v>
      </c>
      <c r="C134" s="163"/>
      <c r="D134" s="163"/>
      <c r="E134" s="163"/>
      <c r="F134" s="133" t="s">
        <v>11</v>
      </c>
      <c r="G134" s="133" t="s">
        <v>12</v>
      </c>
      <c r="H134" s="133" t="s">
        <v>13</v>
      </c>
      <c r="I134" s="133" t="s">
        <v>10</v>
      </c>
    </row>
    <row r="135" spans="1:24" x14ac:dyDescent="0.25">
      <c r="A135" s="163"/>
      <c r="B135" s="163"/>
      <c r="C135" s="163"/>
      <c r="D135" s="163"/>
      <c r="E135" s="163"/>
      <c r="F135" s="133"/>
      <c r="G135" s="133"/>
      <c r="H135" s="133"/>
      <c r="I135" s="133"/>
      <c r="P135" s="147"/>
      <c r="Q135" s="147"/>
      <c r="R135" s="147"/>
      <c r="S135" s="147"/>
      <c r="T135" s="147"/>
      <c r="U135" s="147"/>
      <c r="V135" s="147"/>
      <c r="W135" s="147"/>
      <c r="X135" s="147"/>
    </row>
    <row r="136" spans="1:24" x14ac:dyDescent="0.25">
      <c r="A136" s="150" t="s">
        <v>192</v>
      </c>
      <c r="B136" s="150"/>
      <c r="C136" s="150"/>
      <c r="D136" s="150"/>
      <c r="E136" s="150"/>
      <c r="F136" s="143" t="s">
        <v>32</v>
      </c>
      <c r="G136" s="42">
        <v>200</v>
      </c>
      <c r="H136" s="42">
        <v>160</v>
      </c>
      <c r="I136" s="41">
        <f t="shared" ref="I136" si="10">H136*G136</f>
        <v>32000</v>
      </c>
      <c r="P136" s="147"/>
      <c r="Q136" s="148"/>
      <c r="R136" s="148"/>
      <c r="S136" s="148"/>
      <c r="T136" s="148"/>
      <c r="U136" s="148"/>
      <c r="V136" s="144"/>
      <c r="W136" s="144"/>
      <c r="X136" s="147"/>
    </row>
    <row r="137" spans="1:24" x14ac:dyDescent="0.25">
      <c r="A137" s="150" t="s">
        <v>193</v>
      </c>
      <c r="B137" s="150"/>
      <c r="C137" s="150"/>
      <c r="D137" s="150"/>
      <c r="E137" s="150"/>
      <c r="F137" s="143" t="s">
        <v>32</v>
      </c>
      <c r="G137" s="42">
        <v>1</v>
      </c>
      <c r="H137" s="42">
        <v>500</v>
      </c>
      <c r="I137" s="41">
        <f t="shared" ref="I137" si="11">H137*G137</f>
        <v>500</v>
      </c>
    </row>
    <row r="138" spans="1:24" x14ac:dyDescent="0.25">
      <c r="A138" s="150" t="s">
        <v>194</v>
      </c>
      <c r="B138" s="150"/>
      <c r="C138" s="150"/>
      <c r="D138" s="150"/>
      <c r="E138" s="150"/>
      <c r="F138" s="143" t="s">
        <v>32</v>
      </c>
      <c r="G138" s="42">
        <v>1</v>
      </c>
      <c r="H138" s="42">
        <v>500</v>
      </c>
      <c r="I138" s="41">
        <f t="shared" ref="I138" si="12">H138*G138</f>
        <v>500</v>
      </c>
    </row>
    <row r="139" spans="1:24" x14ac:dyDescent="0.25">
      <c r="A139" s="150" t="s">
        <v>195</v>
      </c>
      <c r="B139" s="150"/>
      <c r="C139" s="150"/>
      <c r="D139" s="150"/>
      <c r="E139" s="150"/>
      <c r="F139" s="143" t="s">
        <v>32</v>
      </c>
      <c r="G139" s="42">
        <v>54</v>
      </c>
      <c r="H139" s="42">
        <v>200</v>
      </c>
      <c r="I139" s="41">
        <f t="shared" ref="I139" si="13">H139*G139</f>
        <v>10800</v>
      </c>
    </row>
    <row r="140" spans="1:24" x14ac:dyDescent="0.25">
      <c r="A140" s="150" t="s">
        <v>196</v>
      </c>
      <c r="B140" s="150"/>
      <c r="C140" s="150"/>
      <c r="D140" s="150"/>
      <c r="E140" s="150"/>
      <c r="F140" s="143" t="s">
        <v>32</v>
      </c>
      <c r="G140" s="42">
        <v>100</v>
      </c>
      <c r="H140" s="42">
        <v>1344</v>
      </c>
      <c r="I140" s="41">
        <f t="shared" ref="I140" si="14">H140*G140</f>
        <v>134400</v>
      </c>
    </row>
    <row r="141" spans="1:24" x14ac:dyDescent="0.25">
      <c r="A141" s="150" t="s">
        <v>197</v>
      </c>
      <c r="B141" s="150"/>
      <c r="C141" s="150"/>
      <c r="D141" s="150"/>
      <c r="E141" s="150"/>
      <c r="F141" s="143" t="s">
        <v>32</v>
      </c>
      <c r="G141" s="42">
        <v>5</v>
      </c>
      <c r="H141" s="42">
        <v>1800</v>
      </c>
      <c r="I141" s="41">
        <f t="shared" ref="I141" si="15">H141*G141</f>
        <v>9000</v>
      </c>
    </row>
    <row r="142" spans="1:24" x14ac:dyDescent="0.25">
      <c r="A142" s="150" t="s">
        <v>199</v>
      </c>
      <c r="B142" s="150"/>
      <c r="C142" s="150"/>
      <c r="D142" s="150"/>
      <c r="E142" s="150"/>
      <c r="F142" s="146" t="s">
        <v>32</v>
      </c>
      <c r="G142" s="42">
        <v>1</v>
      </c>
      <c r="H142" s="42">
        <v>31250</v>
      </c>
      <c r="I142" s="41">
        <f t="shared" ref="I142" si="16">H142*G142</f>
        <v>31250</v>
      </c>
    </row>
    <row r="143" spans="1:24" x14ac:dyDescent="0.25">
      <c r="A143" s="165" t="s">
        <v>65</v>
      </c>
      <c r="B143" s="165"/>
      <c r="C143" s="165"/>
      <c r="D143" s="165"/>
      <c r="E143" s="165"/>
      <c r="F143" s="1" t="s">
        <v>32</v>
      </c>
      <c r="I143" s="25">
        <f>'Labor (Block A)'!L32</f>
        <v>142150</v>
      </c>
    </row>
    <row r="144" spans="1:24" ht="14.25" thickBot="1" x14ac:dyDescent="0.3">
      <c r="A144" s="173"/>
      <c r="B144" s="173"/>
      <c r="C144" s="173"/>
      <c r="D144" s="173"/>
      <c r="E144" s="173"/>
      <c r="F144" s="173"/>
      <c r="G144" s="173"/>
      <c r="H144" s="173"/>
      <c r="I144" s="173"/>
    </row>
    <row r="145" spans="1:9" ht="14.25" thickBot="1" x14ac:dyDescent="0.3">
      <c r="A145" s="171" t="s">
        <v>190</v>
      </c>
      <c r="B145" s="172"/>
      <c r="C145" s="172"/>
      <c r="D145" s="172"/>
      <c r="E145" s="172"/>
      <c r="F145" s="26"/>
      <c r="G145" s="26"/>
      <c r="H145" s="26"/>
      <c r="I145" s="27">
        <f>SUM(I136:I143)</f>
        <v>360600</v>
      </c>
    </row>
    <row r="146" spans="1:9" x14ac:dyDescent="0.25">
      <c r="A146" s="188"/>
      <c r="B146" s="188"/>
      <c r="C146" s="188"/>
      <c r="D146" s="188"/>
      <c r="E146" s="188"/>
      <c r="F146" s="188"/>
      <c r="G146" s="188"/>
      <c r="H146" s="188"/>
      <c r="I146" s="188"/>
    </row>
    <row r="147" spans="1:9" ht="14.25" thickBot="1" x14ac:dyDescent="0.3">
      <c r="A147" s="149" t="s">
        <v>70</v>
      </c>
      <c r="B147" s="149"/>
      <c r="C147" s="149"/>
      <c r="D147" s="149"/>
      <c r="E147" s="149"/>
      <c r="F147" s="149"/>
      <c r="G147" s="149"/>
      <c r="H147" s="149"/>
      <c r="I147" s="149"/>
    </row>
    <row r="148" spans="1:9" ht="14.25" thickTop="1" x14ac:dyDescent="0.25">
      <c r="A148" s="167"/>
      <c r="B148" s="167"/>
      <c r="C148" s="167"/>
      <c r="D148" s="167"/>
      <c r="E148" s="167"/>
      <c r="F148" s="167"/>
      <c r="G148" s="167"/>
      <c r="H148" s="167"/>
      <c r="I148" s="167"/>
    </row>
    <row r="149" spans="1:9" x14ac:dyDescent="0.25">
      <c r="A149" s="133" t="s">
        <v>8</v>
      </c>
      <c r="B149" s="163" t="s">
        <v>9</v>
      </c>
      <c r="C149" s="163"/>
      <c r="D149" s="163"/>
      <c r="E149" s="163"/>
      <c r="F149" s="133" t="s">
        <v>11</v>
      </c>
      <c r="G149" s="133" t="s">
        <v>12</v>
      </c>
      <c r="H149" s="133" t="s">
        <v>13</v>
      </c>
      <c r="I149" s="133" t="s">
        <v>10</v>
      </c>
    </row>
    <row r="150" spans="1:9" x14ac:dyDescent="0.25">
      <c r="A150" s="163"/>
      <c r="B150" s="163"/>
      <c r="C150" s="163"/>
      <c r="D150" s="163"/>
      <c r="E150" s="163"/>
      <c r="F150" s="163"/>
      <c r="G150" s="163"/>
      <c r="H150" s="163"/>
      <c r="I150" s="163"/>
    </row>
    <row r="151" spans="1:9" x14ac:dyDescent="0.25">
      <c r="A151" s="150" t="s">
        <v>28</v>
      </c>
      <c r="B151" s="150"/>
      <c r="C151" s="150"/>
      <c r="D151" s="150"/>
      <c r="E151" s="150"/>
      <c r="F151" s="132" t="s">
        <v>16</v>
      </c>
      <c r="G151" s="42">
        <v>200</v>
      </c>
      <c r="H151" s="42">
        <v>580</v>
      </c>
      <c r="I151" s="41">
        <f t="shared" ref="I151" si="17">H151*G151</f>
        <v>116000</v>
      </c>
    </row>
    <row r="152" spans="1:9" x14ac:dyDescent="0.25">
      <c r="A152" s="150" t="s">
        <v>198</v>
      </c>
      <c r="B152" s="150"/>
      <c r="C152" s="150"/>
      <c r="D152" s="150"/>
      <c r="E152" s="150"/>
      <c r="F152" s="146" t="s">
        <v>32</v>
      </c>
      <c r="G152" s="42">
        <v>1</v>
      </c>
      <c r="H152" s="42">
        <v>17460</v>
      </c>
      <c r="I152" s="41">
        <f t="shared" ref="I152" si="18">H152*G152</f>
        <v>17460</v>
      </c>
    </row>
    <row r="153" spans="1:9" x14ac:dyDescent="0.25">
      <c r="A153" s="165" t="s">
        <v>62</v>
      </c>
      <c r="B153" s="165"/>
      <c r="C153" s="165"/>
      <c r="D153" s="165"/>
      <c r="E153" s="165"/>
      <c r="F153" s="1" t="s">
        <v>31</v>
      </c>
      <c r="G153" s="42">
        <v>5</v>
      </c>
      <c r="H153" s="21">
        <v>85</v>
      </c>
      <c r="I153" s="25">
        <f>(G153*H153)</f>
        <v>425</v>
      </c>
    </row>
    <row r="154" spans="1:9" x14ac:dyDescent="0.25">
      <c r="A154" s="165" t="s">
        <v>71</v>
      </c>
      <c r="B154" s="165"/>
      <c r="C154" s="165"/>
      <c r="D154" s="165"/>
      <c r="E154" s="165"/>
      <c r="F154" s="1" t="s">
        <v>32</v>
      </c>
      <c r="I154" s="25">
        <f>'Labor (Block B)'!L30</f>
        <v>182700</v>
      </c>
    </row>
    <row r="155" spans="1:9" ht="14.25" thickBot="1" x14ac:dyDescent="0.3">
      <c r="A155" s="165"/>
      <c r="B155" s="165"/>
      <c r="C155" s="165"/>
      <c r="D155" s="165"/>
      <c r="E155" s="165"/>
      <c r="F155" s="165"/>
      <c r="G155" s="165"/>
      <c r="H155" s="165"/>
      <c r="I155" s="165"/>
    </row>
    <row r="156" spans="1:9" ht="14.25" thickBot="1" x14ac:dyDescent="0.3">
      <c r="A156" s="171" t="s">
        <v>191</v>
      </c>
      <c r="B156" s="172"/>
      <c r="C156" s="172"/>
      <c r="D156" s="172"/>
      <c r="E156" s="172"/>
      <c r="F156" s="26"/>
      <c r="G156" s="26"/>
      <c r="H156" s="26"/>
      <c r="I156" s="27">
        <f>SUM(I151:I154)</f>
        <v>316585</v>
      </c>
    </row>
    <row r="157" spans="1:9" x14ac:dyDescent="0.25">
      <c r="A157" s="168"/>
      <c r="B157" s="168"/>
      <c r="C157" s="168"/>
      <c r="D157" s="168"/>
      <c r="E157" s="168"/>
      <c r="F157" s="168"/>
      <c r="G157" s="168"/>
      <c r="H157" s="168"/>
      <c r="I157" s="168"/>
    </row>
    <row r="158" spans="1:9" ht="14.25" thickBot="1" x14ac:dyDescent="0.3">
      <c r="A158" s="149" t="s">
        <v>165</v>
      </c>
      <c r="B158" s="149"/>
      <c r="C158" s="149"/>
      <c r="D158" s="149"/>
      <c r="E158" s="149"/>
      <c r="F158" s="149"/>
      <c r="G158" s="149"/>
      <c r="H158" s="149"/>
      <c r="I158" s="149"/>
    </row>
    <row r="159" spans="1:9" ht="14.25" thickTop="1" x14ac:dyDescent="0.25">
      <c r="A159" s="167"/>
      <c r="B159" s="167"/>
      <c r="C159" s="167"/>
      <c r="D159" s="167"/>
      <c r="E159" s="167"/>
      <c r="F159" s="167"/>
      <c r="G159" s="167"/>
      <c r="H159" s="167"/>
      <c r="I159" s="167"/>
    </row>
    <row r="160" spans="1:9" x14ac:dyDescent="0.25">
      <c r="A160" s="133" t="s">
        <v>8</v>
      </c>
      <c r="B160" s="163" t="s">
        <v>9</v>
      </c>
      <c r="C160" s="163"/>
      <c r="D160" s="163"/>
      <c r="E160" s="163"/>
      <c r="F160" s="133" t="s">
        <v>11</v>
      </c>
      <c r="G160" s="133" t="s">
        <v>12</v>
      </c>
      <c r="H160" s="133" t="s">
        <v>13</v>
      </c>
      <c r="I160" s="133" t="s">
        <v>10</v>
      </c>
    </row>
    <row r="161" spans="1:9" x14ac:dyDescent="0.25">
      <c r="A161" s="163"/>
      <c r="B161" s="163"/>
      <c r="C161" s="163"/>
      <c r="D161" s="163"/>
      <c r="E161" s="163"/>
      <c r="F161" s="163"/>
      <c r="G161" s="163"/>
      <c r="H161" s="163"/>
      <c r="I161" s="163"/>
    </row>
    <row r="162" spans="1:9" x14ac:dyDescent="0.25">
      <c r="A162" s="150" t="s">
        <v>28</v>
      </c>
      <c r="B162" s="150"/>
      <c r="C162" s="150"/>
      <c r="D162" s="150"/>
      <c r="E162" s="150"/>
      <c r="F162" s="132" t="s">
        <v>16</v>
      </c>
      <c r="G162" s="42">
        <v>200</v>
      </c>
      <c r="H162" s="42">
        <v>580</v>
      </c>
      <c r="I162" s="41">
        <f t="shared" ref="I162" si="19">H162*G162</f>
        <v>116000</v>
      </c>
    </row>
    <row r="163" spans="1:9" x14ac:dyDescent="0.25">
      <c r="A163" s="150" t="s">
        <v>175</v>
      </c>
      <c r="B163" s="150"/>
      <c r="C163" s="150"/>
      <c r="D163" s="150"/>
      <c r="E163" s="150"/>
      <c r="F163" s="140" t="s">
        <v>174</v>
      </c>
      <c r="G163" s="42">
        <v>1</v>
      </c>
      <c r="H163" s="42">
        <v>100000</v>
      </c>
      <c r="I163" s="41">
        <f>H163*G163</f>
        <v>100000</v>
      </c>
    </row>
    <row r="164" spans="1:9" ht="14.25" thickBot="1" x14ac:dyDescent="0.3">
      <c r="A164" s="173"/>
      <c r="B164" s="173"/>
      <c r="C164" s="173"/>
      <c r="D164" s="173"/>
      <c r="E164" s="173"/>
      <c r="F164" s="173"/>
      <c r="G164" s="173"/>
      <c r="H164" s="173"/>
      <c r="I164" s="173"/>
    </row>
    <row r="165" spans="1:9" ht="14.25" thickBot="1" x14ac:dyDescent="0.3">
      <c r="A165" s="171" t="s">
        <v>165</v>
      </c>
      <c r="B165" s="172"/>
      <c r="C165" s="172"/>
      <c r="D165" s="172"/>
      <c r="E165" s="172"/>
      <c r="F165" s="26"/>
      <c r="G165" s="26"/>
      <c r="H165" s="26"/>
      <c r="I165" s="27">
        <f>SUM(I162:I163)</f>
        <v>216000</v>
      </c>
    </row>
    <row r="166" spans="1:9" x14ac:dyDescent="0.25">
      <c r="A166" s="174"/>
      <c r="B166" s="174"/>
      <c r="C166" s="174"/>
      <c r="D166" s="174"/>
      <c r="E166" s="174"/>
      <c r="F166" s="174"/>
      <c r="G166" s="174"/>
      <c r="H166" s="174"/>
      <c r="I166" s="174"/>
    </row>
    <row r="167" spans="1:9" x14ac:dyDescent="0.25">
      <c r="A167" s="175" t="str">
        <f>A128</f>
        <v>UNDELIVERED WEEK 33/53 TOTAL</v>
      </c>
      <c r="B167" s="175"/>
      <c r="C167" s="175"/>
      <c r="D167" s="175"/>
      <c r="E167" s="175"/>
      <c r="F167" s="135"/>
      <c r="G167" s="135"/>
      <c r="H167" s="135"/>
      <c r="I167" s="75">
        <f>I128</f>
        <v>3380735</v>
      </c>
    </row>
    <row r="168" spans="1:9" x14ac:dyDescent="0.25">
      <c r="A168" s="169" t="str">
        <f>A145</f>
        <v>WEEK 54 (BLOCK A) TOTAL</v>
      </c>
      <c r="B168" s="169"/>
      <c r="C168" s="169"/>
      <c r="D168" s="169"/>
      <c r="E168" s="169"/>
      <c r="I168" s="76">
        <f>I145</f>
        <v>360600</v>
      </c>
    </row>
    <row r="169" spans="1:9" x14ac:dyDescent="0.25">
      <c r="A169" s="169" t="str">
        <f>A156</f>
        <v>WEEK 34 (BLOCK B) TOTAL</v>
      </c>
      <c r="B169" s="169"/>
      <c r="C169" s="169"/>
      <c r="D169" s="169"/>
      <c r="E169" s="169"/>
      <c r="I169" s="76">
        <f>I156</f>
        <v>316585</v>
      </c>
    </row>
    <row r="170" spans="1:9" x14ac:dyDescent="0.25">
      <c r="A170" s="169" t="s">
        <v>165</v>
      </c>
      <c r="B170" s="169"/>
      <c r="C170" s="169"/>
      <c r="D170" s="169"/>
      <c r="E170" s="169"/>
      <c r="I170" s="76">
        <f>I165</f>
        <v>216000</v>
      </c>
    </row>
    <row r="171" spans="1:9" ht="14.25" thickBot="1" x14ac:dyDescent="0.3">
      <c r="A171" s="170"/>
      <c r="B171" s="170"/>
      <c r="C171" s="170"/>
      <c r="D171" s="170"/>
      <c r="E171" s="170"/>
      <c r="F171" s="170"/>
      <c r="G171" s="170"/>
      <c r="H171" s="170"/>
      <c r="I171" s="170"/>
    </row>
    <row r="172" spans="1:9" ht="14.25" thickBot="1" x14ac:dyDescent="0.3">
      <c r="A172" s="171" t="s">
        <v>20</v>
      </c>
      <c r="B172" s="172"/>
      <c r="C172" s="172"/>
      <c r="D172" s="172"/>
      <c r="E172" s="172"/>
      <c r="F172" s="38"/>
      <c r="G172" s="38"/>
      <c r="H172" s="38"/>
      <c r="I172" s="39">
        <f>SUM(I167:I170)</f>
        <v>4273920</v>
      </c>
    </row>
  </sheetData>
  <mergeCells count="209">
    <mergeCell ref="A88:I88"/>
    <mergeCell ref="A100:I100"/>
    <mergeCell ref="A124:E124"/>
    <mergeCell ref="A125:E125"/>
    <mergeCell ref="A141:E141"/>
    <mergeCell ref="A132:I132"/>
    <mergeCell ref="A133:I133"/>
    <mergeCell ref="B134:E134"/>
    <mergeCell ref="A143:E143"/>
    <mergeCell ref="A106:I106"/>
    <mergeCell ref="A115:E115"/>
    <mergeCell ref="A116:E116"/>
    <mergeCell ref="A95:B95"/>
    <mergeCell ref="A112:E112"/>
    <mergeCell ref="A142:E142"/>
    <mergeCell ref="A33:I33"/>
    <mergeCell ref="A39:I39"/>
    <mergeCell ref="A30:I30"/>
    <mergeCell ref="A38:I38"/>
    <mergeCell ref="A31:I31"/>
    <mergeCell ref="C32:H32"/>
    <mergeCell ref="C34:H34"/>
    <mergeCell ref="C35:H35"/>
    <mergeCell ref="C36:H36"/>
    <mergeCell ref="C37:H37"/>
    <mergeCell ref="A6:C6"/>
    <mergeCell ref="A7:C7"/>
    <mergeCell ref="A5:C5"/>
    <mergeCell ref="A13:C13"/>
    <mergeCell ref="A29:I29"/>
    <mergeCell ref="A14:C14"/>
    <mergeCell ref="A16:I16"/>
    <mergeCell ref="A17:C17"/>
    <mergeCell ref="D17:I17"/>
    <mergeCell ref="A19:C19"/>
    <mergeCell ref="D19:I19"/>
    <mergeCell ref="A20:C20"/>
    <mergeCell ref="D20:I20"/>
    <mergeCell ref="A18:C18"/>
    <mergeCell ref="D18:I18"/>
    <mergeCell ref="A21:D21"/>
    <mergeCell ref="E21:I21"/>
    <mergeCell ref="A23:I23"/>
    <mergeCell ref="A26:I26"/>
    <mergeCell ref="A24:I24"/>
    <mergeCell ref="A22:I22"/>
    <mergeCell ref="A28:I28"/>
    <mergeCell ref="B27:I27"/>
    <mergeCell ref="B41:I41"/>
    <mergeCell ref="A47:I47"/>
    <mergeCell ref="A40:I40"/>
    <mergeCell ref="A1:I1"/>
    <mergeCell ref="A2:I2"/>
    <mergeCell ref="A3:I3"/>
    <mergeCell ref="D11:I11"/>
    <mergeCell ref="A11:C11"/>
    <mergeCell ref="A4:I4"/>
    <mergeCell ref="D14:I14"/>
    <mergeCell ref="E15:I15"/>
    <mergeCell ref="A12:C12"/>
    <mergeCell ref="D5:I5"/>
    <mergeCell ref="D6:I6"/>
    <mergeCell ref="D7:I7"/>
    <mergeCell ref="D8:I8"/>
    <mergeCell ref="D9:I9"/>
    <mergeCell ref="D12:I12"/>
    <mergeCell ref="D13:I13"/>
    <mergeCell ref="A15:D15"/>
    <mergeCell ref="A10:I10"/>
    <mergeCell ref="B42:I42"/>
    <mergeCell ref="A8:C8"/>
    <mergeCell ref="A9:C9"/>
    <mergeCell ref="L35:S35"/>
    <mergeCell ref="L36:S36"/>
    <mergeCell ref="L37:S37"/>
    <mergeCell ref="L38:S38"/>
    <mergeCell ref="L39:S39"/>
    <mergeCell ref="L47:S47"/>
    <mergeCell ref="L40:S40"/>
    <mergeCell ref="L44:S44"/>
    <mergeCell ref="L45:S45"/>
    <mergeCell ref="L46:S46"/>
    <mergeCell ref="L49:S49"/>
    <mergeCell ref="M63:T63"/>
    <mergeCell ref="B43:I43"/>
    <mergeCell ref="B44:I44"/>
    <mergeCell ref="B45:I45"/>
    <mergeCell ref="B46:I46"/>
    <mergeCell ref="A56:I56"/>
    <mergeCell ref="A66:I66"/>
    <mergeCell ref="A67:I67"/>
    <mergeCell ref="B59:I59"/>
    <mergeCell ref="B60:I60"/>
    <mergeCell ref="B61:I61"/>
    <mergeCell ref="M59:T59"/>
    <mergeCell ref="B62:I62"/>
    <mergeCell ref="B63:I63"/>
    <mergeCell ref="A58:I58"/>
    <mergeCell ref="A57:I57"/>
    <mergeCell ref="M60:T60"/>
    <mergeCell ref="M61:T61"/>
    <mergeCell ref="L48:S48"/>
    <mergeCell ref="A48:I48"/>
    <mergeCell ref="A49:I49"/>
    <mergeCell ref="A65:I65"/>
    <mergeCell ref="B64:I64"/>
    <mergeCell ref="A169:E169"/>
    <mergeCell ref="A171:I171"/>
    <mergeCell ref="A172:E172"/>
    <mergeCell ref="A165:E165"/>
    <mergeCell ref="A170:E170"/>
    <mergeCell ref="A126:E126"/>
    <mergeCell ref="A164:I164"/>
    <mergeCell ref="A156:E156"/>
    <mergeCell ref="A166:I166"/>
    <mergeCell ref="A167:E167"/>
    <mergeCell ref="A168:E168"/>
    <mergeCell ref="A163:E163"/>
    <mergeCell ref="A144:I144"/>
    <mergeCell ref="A145:E145"/>
    <mergeCell ref="A146:I146"/>
    <mergeCell ref="A147:I147"/>
    <mergeCell ref="A148:I148"/>
    <mergeCell ref="A152:E152"/>
    <mergeCell ref="A154:E154"/>
    <mergeCell ref="A155:I155"/>
    <mergeCell ref="A131:I131"/>
    <mergeCell ref="A140:E140"/>
    <mergeCell ref="A151:E151"/>
    <mergeCell ref="A162:E162"/>
    <mergeCell ref="A158:I158"/>
    <mergeCell ref="A159:I159"/>
    <mergeCell ref="B160:E160"/>
    <mergeCell ref="A161:I161"/>
    <mergeCell ref="A153:E153"/>
    <mergeCell ref="A157:I157"/>
    <mergeCell ref="A135:E135"/>
    <mergeCell ref="B149:E149"/>
    <mergeCell ref="A150:I150"/>
    <mergeCell ref="M64:T64"/>
    <mergeCell ref="M62:T62"/>
    <mergeCell ref="A130:I130"/>
    <mergeCell ref="A108:I108"/>
    <mergeCell ref="A109:E109"/>
    <mergeCell ref="A110:E110"/>
    <mergeCell ref="A111:E111"/>
    <mergeCell ref="C97:E97"/>
    <mergeCell ref="A76:I76"/>
    <mergeCell ref="A77:I77"/>
    <mergeCell ref="A87:E87"/>
    <mergeCell ref="A102:I102"/>
    <mergeCell ref="A101:E101"/>
    <mergeCell ref="A86:E86"/>
    <mergeCell ref="A79:E79"/>
    <mergeCell ref="A80:I80"/>
    <mergeCell ref="A82:I82"/>
    <mergeCell ref="A74:I74"/>
    <mergeCell ref="A78:I78"/>
    <mergeCell ref="A75:I75"/>
    <mergeCell ref="A85:I85"/>
    <mergeCell ref="A84:E84"/>
    <mergeCell ref="A129:I129"/>
    <mergeCell ref="A97:B97"/>
    <mergeCell ref="B50:I50"/>
    <mergeCell ref="B51:I51"/>
    <mergeCell ref="B52:I52"/>
    <mergeCell ref="B53:I53"/>
    <mergeCell ref="B54:I54"/>
    <mergeCell ref="B55:I55"/>
    <mergeCell ref="B68:I68"/>
    <mergeCell ref="B69:I69"/>
    <mergeCell ref="B70:I70"/>
    <mergeCell ref="A127:I127"/>
    <mergeCell ref="C96:E96"/>
    <mergeCell ref="A113:E113"/>
    <mergeCell ref="A114:E114"/>
    <mergeCell ref="A83:I83"/>
    <mergeCell ref="A81:I81"/>
    <mergeCell ref="A98:B98"/>
    <mergeCell ref="C98:E98"/>
    <mergeCell ref="A99:B99"/>
    <mergeCell ref="C99:E99"/>
    <mergeCell ref="A90:I90"/>
    <mergeCell ref="C95:E95"/>
    <mergeCell ref="A96:B96"/>
    <mergeCell ref="A123:I123"/>
    <mergeCell ref="A136:E136"/>
    <mergeCell ref="A137:E137"/>
    <mergeCell ref="A138:E138"/>
    <mergeCell ref="A139:E139"/>
    <mergeCell ref="B71:I71"/>
    <mergeCell ref="B72:I72"/>
    <mergeCell ref="B73:I73"/>
    <mergeCell ref="A89:I89"/>
    <mergeCell ref="A91:E91"/>
    <mergeCell ref="A92:E92"/>
    <mergeCell ref="A93:E93"/>
    <mergeCell ref="A94:E94"/>
    <mergeCell ref="A118:I118"/>
    <mergeCell ref="A120:E120"/>
    <mergeCell ref="A121:E121"/>
    <mergeCell ref="A122:E122"/>
    <mergeCell ref="A117:E117"/>
    <mergeCell ref="A128:E128"/>
    <mergeCell ref="A107:I107"/>
    <mergeCell ref="A104:I104"/>
    <mergeCell ref="A103:I103"/>
    <mergeCell ref="A105:E105"/>
    <mergeCell ref="A119:I119"/>
  </mergeCells>
  <printOptions gridLine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N31" sqref="N31"/>
    </sheetView>
  </sheetViews>
  <sheetFormatPr defaultRowHeight="15" x14ac:dyDescent="0.25"/>
  <cols>
    <col min="1" max="1" width="28.7109375" style="30" customWidth="1"/>
    <col min="2" max="2" width="9" style="30" customWidth="1"/>
    <col min="3" max="3" width="8.28515625" style="30" customWidth="1"/>
    <col min="4" max="4" width="11" style="30" customWidth="1"/>
    <col min="5" max="5" width="8.140625" style="30" customWidth="1"/>
    <col min="6" max="6" width="9.7109375" style="30" customWidth="1"/>
    <col min="7" max="7" width="9.85546875" style="30" customWidth="1"/>
    <col min="8" max="9" width="9.42578125" style="30" customWidth="1"/>
    <col min="10" max="10" width="8.42578125" style="30" customWidth="1"/>
    <col min="11" max="12" width="9.28515625" style="30" customWidth="1"/>
    <col min="13" max="16384" width="9.140625" style="30"/>
  </cols>
  <sheetData>
    <row r="1" spans="1:12" ht="50.1" customHeight="1" thickBot="1" x14ac:dyDescent="0.3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12" ht="15.75" thickBot="1" x14ac:dyDescent="0.3">
      <c r="A2" s="157" t="s">
        <v>136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9"/>
    </row>
    <row r="3" spans="1:12" ht="15.75" thickBot="1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15.75" thickBot="1" x14ac:dyDescent="0.3">
      <c r="A4" s="14" t="s">
        <v>38</v>
      </c>
      <c r="B4" s="195" t="s">
        <v>48</v>
      </c>
      <c r="C4" s="195"/>
      <c r="D4" s="195" t="s">
        <v>39</v>
      </c>
      <c r="E4" s="195"/>
      <c r="F4" s="196" t="s">
        <v>40</v>
      </c>
      <c r="G4" s="196"/>
      <c r="H4" s="15" t="s">
        <v>41</v>
      </c>
      <c r="I4" s="15" t="s">
        <v>37</v>
      </c>
      <c r="J4" s="15" t="s">
        <v>42</v>
      </c>
      <c r="K4" s="15" t="s">
        <v>36</v>
      </c>
      <c r="L4" s="16" t="s">
        <v>43</v>
      </c>
    </row>
    <row r="5" spans="1:12" x14ac:dyDescent="0.25">
      <c r="A5" s="197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</row>
    <row r="6" spans="1:12" x14ac:dyDescent="0.25">
      <c r="A6" s="5"/>
      <c r="B6" s="10" t="s">
        <v>75</v>
      </c>
      <c r="C6" s="10" t="s">
        <v>76</v>
      </c>
      <c r="D6" s="10" t="s">
        <v>46</v>
      </c>
      <c r="E6" s="10" t="s">
        <v>47</v>
      </c>
      <c r="F6" s="8" t="s">
        <v>46</v>
      </c>
      <c r="G6" s="8" t="s">
        <v>47</v>
      </c>
      <c r="H6" s="7"/>
      <c r="I6" s="7"/>
      <c r="J6" s="7"/>
      <c r="K6" s="7"/>
      <c r="L6" s="8"/>
    </row>
    <row r="7" spans="1:12" x14ac:dyDescent="0.25">
      <c r="A7" s="5"/>
      <c r="B7" s="5"/>
      <c r="C7" s="6"/>
      <c r="D7" s="6"/>
      <c r="E7" s="6"/>
      <c r="F7" s="7"/>
      <c r="G7" s="7"/>
      <c r="H7" s="7"/>
      <c r="I7" s="7"/>
      <c r="J7" s="7"/>
      <c r="K7" s="7"/>
      <c r="L7" s="8"/>
    </row>
    <row r="8" spans="1:12" x14ac:dyDescent="0.25">
      <c r="A8" s="5"/>
      <c r="B8" s="35">
        <v>1000</v>
      </c>
      <c r="C8" s="35">
        <v>900</v>
      </c>
      <c r="D8" s="35">
        <v>1000</v>
      </c>
      <c r="E8" s="35">
        <v>900</v>
      </c>
      <c r="F8" s="35">
        <v>1000</v>
      </c>
      <c r="G8" s="35">
        <v>900</v>
      </c>
      <c r="H8" s="7">
        <v>450</v>
      </c>
      <c r="I8" s="7">
        <v>450</v>
      </c>
      <c r="J8" s="7">
        <v>600</v>
      </c>
      <c r="K8" s="7">
        <v>2500</v>
      </c>
      <c r="L8" s="8"/>
    </row>
    <row r="9" spans="1:12" x14ac:dyDescent="0.25">
      <c r="A9" s="5"/>
      <c r="B9" s="5"/>
      <c r="C9" s="9"/>
      <c r="D9" s="9"/>
      <c r="E9" s="9"/>
      <c r="F9" s="9"/>
      <c r="G9" s="9"/>
      <c r="H9" s="7"/>
      <c r="I9" s="7"/>
      <c r="J9" s="7"/>
      <c r="K9" s="7"/>
      <c r="L9" s="8"/>
    </row>
    <row r="10" spans="1:12" x14ac:dyDescent="0.25">
      <c r="A10" s="3" t="s">
        <v>45</v>
      </c>
      <c r="B10" s="3"/>
      <c r="C10" s="12"/>
      <c r="D10" s="12"/>
      <c r="E10" s="12"/>
      <c r="F10" s="13"/>
      <c r="G10" s="13"/>
      <c r="H10" s="13"/>
      <c r="I10" s="13">
        <v>1</v>
      </c>
      <c r="J10" s="3"/>
      <c r="K10" s="3"/>
      <c r="L10" s="28">
        <f t="shared" ref="L10:L16" si="0">SUM(B10:K10)</f>
        <v>1</v>
      </c>
    </row>
    <row r="11" spans="1:12" x14ac:dyDescent="0.25">
      <c r="A11" s="30" t="s">
        <v>21</v>
      </c>
      <c r="C11" s="22"/>
      <c r="D11" s="22"/>
      <c r="E11" s="22"/>
      <c r="F11" s="44"/>
      <c r="G11" s="44"/>
      <c r="H11" s="23">
        <v>2</v>
      </c>
      <c r="I11" s="23">
        <v>1</v>
      </c>
      <c r="J11" s="31">
        <v>1</v>
      </c>
      <c r="K11" s="31">
        <v>1</v>
      </c>
      <c r="L11" s="28">
        <f t="shared" si="0"/>
        <v>5</v>
      </c>
    </row>
    <row r="12" spans="1:12" x14ac:dyDescent="0.25">
      <c r="A12" s="30" t="s">
        <v>22</v>
      </c>
      <c r="B12" s="145"/>
      <c r="C12" s="43"/>
      <c r="D12" s="43"/>
      <c r="E12" s="43"/>
      <c r="F12" s="44"/>
      <c r="G12" s="44"/>
      <c r="H12" s="44">
        <v>2</v>
      </c>
      <c r="I12" s="31">
        <v>1</v>
      </c>
      <c r="J12" s="31">
        <v>1</v>
      </c>
      <c r="K12" s="31">
        <v>1</v>
      </c>
      <c r="L12" s="28">
        <f t="shared" si="0"/>
        <v>5</v>
      </c>
    </row>
    <row r="13" spans="1:12" x14ac:dyDescent="0.25">
      <c r="A13" s="30" t="s">
        <v>23</v>
      </c>
      <c r="B13" s="145"/>
      <c r="C13" s="43"/>
      <c r="D13" s="43"/>
      <c r="E13" s="43"/>
      <c r="F13" s="44"/>
      <c r="G13" s="44"/>
      <c r="H13" s="44">
        <v>2</v>
      </c>
      <c r="I13" s="31">
        <v>1</v>
      </c>
      <c r="J13" s="31">
        <v>1</v>
      </c>
      <c r="K13" s="31">
        <v>1</v>
      </c>
      <c r="L13" s="28">
        <f t="shared" si="0"/>
        <v>5</v>
      </c>
    </row>
    <row r="14" spans="1:12" x14ac:dyDescent="0.25">
      <c r="A14" s="30" t="s">
        <v>44</v>
      </c>
      <c r="B14" s="145"/>
      <c r="C14" s="43"/>
      <c r="D14" s="43"/>
      <c r="E14" s="43"/>
      <c r="F14" s="44"/>
      <c r="G14" s="44"/>
      <c r="H14" s="44">
        <v>2</v>
      </c>
      <c r="I14" s="31">
        <v>1</v>
      </c>
      <c r="J14" s="31">
        <v>1</v>
      </c>
      <c r="K14" s="31">
        <v>1</v>
      </c>
      <c r="L14" s="28">
        <f t="shared" si="0"/>
        <v>5</v>
      </c>
    </row>
    <row r="15" spans="1:12" x14ac:dyDescent="0.25">
      <c r="A15" s="30" t="s">
        <v>25</v>
      </c>
      <c r="B15" s="145"/>
      <c r="C15" s="43"/>
      <c r="D15" s="43"/>
      <c r="E15" s="43"/>
      <c r="F15" s="44"/>
      <c r="G15" s="44"/>
      <c r="H15" s="44">
        <v>2</v>
      </c>
      <c r="I15" s="31">
        <v>1</v>
      </c>
      <c r="J15" s="31">
        <v>1</v>
      </c>
      <c r="K15" s="31">
        <v>1</v>
      </c>
      <c r="L15" s="28">
        <f t="shared" si="0"/>
        <v>5</v>
      </c>
    </row>
    <row r="16" spans="1:12" x14ac:dyDescent="0.25">
      <c r="A16" s="30" t="s">
        <v>26</v>
      </c>
      <c r="B16" s="145"/>
      <c r="C16" s="43"/>
      <c r="D16" s="43"/>
      <c r="E16" s="43"/>
      <c r="F16" s="44"/>
      <c r="G16" s="44"/>
      <c r="H16" s="44">
        <v>2</v>
      </c>
      <c r="I16" s="31">
        <v>1</v>
      </c>
      <c r="J16" s="31">
        <v>1</v>
      </c>
      <c r="K16" s="31">
        <v>1</v>
      </c>
      <c r="L16" s="28">
        <f t="shared" si="0"/>
        <v>5</v>
      </c>
    </row>
    <row r="17" spans="1:16" x14ac:dyDescent="0.25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</row>
    <row r="18" spans="1:16" x14ac:dyDescent="0.25">
      <c r="A18" s="2" t="s">
        <v>49</v>
      </c>
      <c r="B18" s="4">
        <f>SUM(B10:B16)</f>
        <v>0</v>
      </c>
      <c r="C18" s="4">
        <f>SUM(C10:C16)</f>
        <v>0</v>
      </c>
      <c r="D18" s="4">
        <f t="shared" ref="D18:K18" si="1">SUM(D10:D16)</f>
        <v>0</v>
      </c>
      <c r="E18" s="4">
        <f t="shared" si="1"/>
        <v>0</v>
      </c>
      <c r="F18" s="4">
        <f t="shared" si="1"/>
        <v>0</v>
      </c>
      <c r="G18" s="4">
        <f t="shared" si="1"/>
        <v>0</v>
      </c>
      <c r="H18" s="4">
        <f t="shared" si="1"/>
        <v>12</v>
      </c>
      <c r="I18" s="4">
        <f t="shared" si="1"/>
        <v>7</v>
      </c>
      <c r="J18" s="4">
        <f t="shared" si="1"/>
        <v>6</v>
      </c>
      <c r="K18" s="4">
        <f t="shared" si="1"/>
        <v>6</v>
      </c>
      <c r="L18" s="28">
        <f>SUM(B18:K18)</f>
        <v>31</v>
      </c>
    </row>
    <row r="19" spans="1:16" ht="15.75" thickBot="1" x14ac:dyDescent="0.3">
      <c r="C19" s="4"/>
      <c r="D19" s="4"/>
      <c r="E19" s="4"/>
      <c r="F19" s="4"/>
      <c r="G19" s="4"/>
      <c r="H19" s="4"/>
      <c r="L19" s="28"/>
    </row>
    <row r="20" spans="1:16" ht="15.75" thickBot="1" x14ac:dyDescent="0.3">
      <c r="A20" s="18" t="s">
        <v>52</v>
      </c>
      <c r="B20" s="19">
        <f>B18*B8</f>
        <v>0</v>
      </c>
      <c r="C20" s="19">
        <f>C18*C8</f>
        <v>0</v>
      </c>
      <c r="D20" s="19">
        <f t="shared" ref="D20:K20" si="2">D18*D8</f>
        <v>0</v>
      </c>
      <c r="E20" s="19">
        <f t="shared" si="2"/>
        <v>0</v>
      </c>
      <c r="F20" s="19">
        <f t="shared" si="2"/>
        <v>0</v>
      </c>
      <c r="G20" s="19">
        <f t="shared" si="2"/>
        <v>0</v>
      </c>
      <c r="H20" s="19">
        <f t="shared" si="2"/>
        <v>5400</v>
      </c>
      <c r="I20" s="19">
        <f t="shared" si="2"/>
        <v>3150</v>
      </c>
      <c r="J20" s="19">
        <f t="shared" si="2"/>
        <v>3600</v>
      </c>
      <c r="K20" s="19">
        <f t="shared" si="2"/>
        <v>15000</v>
      </c>
      <c r="L20" s="20">
        <f>SUM(B20:K20)</f>
        <v>27150</v>
      </c>
    </row>
    <row r="21" spans="1:16" x14ac:dyDescent="0.25">
      <c r="A21" s="194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</row>
    <row r="22" spans="1:16" x14ac:dyDescent="0.25">
      <c r="A22" s="193" t="s">
        <v>53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34"/>
    </row>
    <row r="23" spans="1:16" x14ac:dyDescent="0.25">
      <c r="A23" s="193" t="s">
        <v>54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34"/>
    </row>
    <row r="24" spans="1:16" x14ac:dyDescent="0.25">
      <c r="A24" s="193" t="s">
        <v>51</v>
      </c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1"/>
    </row>
    <row r="25" spans="1:16" x14ac:dyDescent="0.25">
      <c r="A25" s="193" t="s">
        <v>126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34">
        <v>30000</v>
      </c>
      <c r="N25" s="65" t="s">
        <v>97</v>
      </c>
      <c r="O25" s="65" t="s">
        <v>98</v>
      </c>
      <c r="P25" s="65" t="s">
        <v>99</v>
      </c>
    </row>
    <row r="26" spans="1:16" s="33" customFormat="1" x14ac:dyDescent="0.25">
      <c r="A26" s="193" t="s">
        <v>96</v>
      </c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1">
        <v>30000</v>
      </c>
      <c r="N26" s="66">
        <v>18</v>
      </c>
      <c r="O26" s="33">
        <v>15</v>
      </c>
      <c r="P26" s="33">
        <v>3</v>
      </c>
    </row>
    <row r="27" spans="1:16" s="33" customFormat="1" x14ac:dyDescent="0.25">
      <c r="A27" s="193" t="s">
        <v>66</v>
      </c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34">
        <v>10000</v>
      </c>
    </row>
    <row r="28" spans="1:16" x14ac:dyDescent="0.25">
      <c r="A28" s="193" t="s">
        <v>67</v>
      </c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34">
        <v>40000</v>
      </c>
    </row>
    <row r="29" spans="1:16" x14ac:dyDescent="0.25">
      <c r="A29" s="193" t="s">
        <v>149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34">
        <v>5000</v>
      </c>
    </row>
    <row r="30" spans="1:16" x14ac:dyDescent="0.25">
      <c r="A30" s="193" t="s">
        <v>148</v>
      </c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34"/>
    </row>
    <row r="31" spans="1:16" ht="15.75" thickBot="1" x14ac:dyDescent="0.3">
      <c r="A31" s="192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</row>
    <row r="32" spans="1:16" ht="15.75" thickBot="1" x14ac:dyDescent="0.3">
      <c r="A32" s="199" t="s">
        <v>20</v>
      </c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17">
        <f>SUM(L20:L31)</f>
        <v>142150</v>
      </c>
    </row>
  </sheetData>
  <mergeCells count="19">
    <mergeCell ref="A25:K25"/>
    <mergeCell ref="A17:L17"/>
    <mergeCell ref="A32:K32"/>
    <mergeCell ref="A26:K26"/>
    <mergeCell ref="A27:K27"/>
    <mergeCell ref="A28:K28"/>
    <mergeCell ref="A31:L31"/>
    <mergeCell ref="A29:K29"/>
    <mergeCell ref="A30:K30"/>
    <mergeCell ref="A1:L1"/>
    <mergeCell ref="A2:L2"/>
    <mergeCell ref="A22:K22"/>
    <mergeCell ref="A23:K23"/>
    <mergeCell ref="A24:K24"/>
    <mergeCell ref="A21:L21"/>
    <mergeCell ref="B4:C4"/>
    <mergeCell ref="D4:E4"/>
    <mergeCell ref="F4:G4"/>
    <mergeCell ref="A5:L5"/>
  </mergeCells>
  <printOptions gridLines="1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I14" sqref="I14"/>
    </sheetView>
  </sheetViews>
  <sheetFormatPr defaultRowHeight="15" x14ac:dyDescent="0.25"/>
  <cols>
    <col min="1" max="1" width="28.7109375" style="30" customWidth="1"/>
    <col min="2" max="2" width="8.42578125" style="30" customWidth="1"/>
    <col min="3" max="4" width="9.7109375" style="30" customWidth="1"/>
    <col min="5" max="5" width="9.140625" style="30" customWidth="1"/>
    <col min="6" max="7" width="10" style="30" customWidth="1"/>
    <col min="8" max="8" width="8.28515625" style="30" customWidth="1"/>
    <col min="9" max="9" width="8" style="30" customWidth="1"/>
    <col min="10" max="10" width="8.140625" style="30" customWidth="1"/>
    <col min="11" max="11" width="9.5703125" style="30" customWidth="1"/>
    <col min="12" max="16384" width="9.140625" style="30"/>
  </cols>
  <sheetData>
    <row r="1" spans="1:12" ht="45.75" customHeight="1" thickBot="1" x14ac:dyDescent="0.3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12" ht="15.75" thickBot="1" x14ac:dyDescent="0.3">
      <c r="A2" s="157" t="s">
        <v>137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9"/>
    </row>
    <row r="3" spans="1:12" ht="15.75" thickBot="1" x14ac:dyDescent="0.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2" ht="15.75" thickBot="1" x14ac:dyDescent="0.3">
      <c r="A4" s="14" t="s">
        <v>38</v>
      </c>
      <c r="B4" s="195" t="s">
        <v>48</v>
      </c>
      <c r="C4" s="195"/>
      <c r="D4" s="195" t="s">
        <v>39</v>
      </c>
      <c r="E4" s="195"/>
      <c r="F4" s="196" t="s">
        <v>40</v>
      </c>
      <c r="G4" s="196"/>
      <c r="H4" s="47" t="s">
        <v>41</v>
      </c>
      <c r="I4" s="47" t="s">
        <v>37</v>
      </c>
      <c r="J4" s="47" t="s">
        <v>42</v>
      </c>
      <c r="K4" s="47" t="s">
        <v>36</v>
      </c>
      <c r="L4" s="16" t="s">
        <v>43</v>
      </c>
    </row>
    <row r="5" spans="1:12" x14ac:dyDescent="0.25">
      <c r="A5" s="197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</row>
    <row r="6" spans="1:12" x14ac:dyDescent="0.25">
      <c r="A6" s="5"/>
      <c r="B6" s="10" t="s">
        <v>75</v>
      </c>
      <c r="C6" s="10" t="s">
        <v>76</v>
      </c>
      <c r="D6" s="10" t="s">
        <v>46</v>
      </c>
      <c r="E6" s="10" t="s">
        <v>47</v>
      </c>
      <c r="F6" s="8" t="s">
        <v>46</v>
      </c>
      <c r="G6" s="8" t="s">
        <v>47</v>
      </c>
      <c r="H6" s="7"/>
      <c r="I6" s="7"/>
      <c r="J6" s="7"/>
      <c r="K6" s="7"/>
      <c r="L6" s="8"/>
    </row>
    <row r="7" spans="1:12" x14ac:dyDescent="0.25">
      <c r="A7" s="5"/>
      <c r="B7" s="5"/>
      <c r="C7" s="6"/>
      <c r="D7" s="6"/>
      <c r="E7" s="6"/>
      <c r="F7" s="7"/>
      <c r="G7" s="7"/>
      <c r="H7" s="7"/>
      <c r="I7" s="7"/>
      <c r="J7" s="7"/>
      <c r="K7" s="7"/>
      <c r="L7" s="8"/>
    </row>
    <row r="8" spans="1:12" x14ac:dyDescent="0.25">
      <c r="A8" s="5"/>
      <c r="B8" s="35">
        <v>1000</v>
      </c>
      <c r="C8" s="35">
        <v>900</v>
      </c>
      <c r="D8" s="35">
        <v>1000</v>
      </c>
      <c r="E8" s="35">
        <v>900</v>
      </c>
      <c r="F8" s="35">
        <v>1000</v>
      </c>
      <c r="G8" s="35">
        <v>900</v>
      </c>
      <c r="H8" s="7">
        <v>450</v>
      </c>
      <c r="I8" s="7">
        <v>450</v>
      </c>
      <c r="J8" s="7">
        <v>600</v>
      </c>
      <c r="K8" s="7">
        <v>2500</v>
      </c>
      <c r="L8" s="8"/>
    </row>
    <row r="9" spans="1:12" x14ac:dyDescent="0.25">
      <c r="A9" s="5"/>
      <c r="B9" s="5"/>
      <c r="C9" s="9"/>
      <c r="D9" s="9"/>
      <c r="E9" s="9"/>
      <c r="F9" s="9"/>
      <c r="G9" s="9"/>
      <c r="H9" s="7"/>
      <c r="I9" s="7"/>
      <c r="J9" s="7"/>
      <c r="K9" s="7"/>
      <c r="L9" s="8"/>
    </row>
    <row r="10" spans="1:12" s="3" customFormat="1" x14ac:dyDescent="0.25">
      <c r="A10" s="3" t="s">
        <v>45</v>
      </c>
      <c r="C10" s="12"/>
      <c r="D10" s="12"/>
      <c r="E10" s="12"/>
      <c r="F10" s="13"/>
      <c r="G10" s="13"/>
      <c r="H10" s="13"/>
      <c r="I10" s="13"/>
      <c r="L10" s="28">
        <f t="shared" ref="L10:L16" si="0">SUM(B10:K10)</f>
        <v>0</v>
      </c>
    </row>
    <row r="11" spans="1:12" x14ac:dyDescent="0.25">
      <c r="A11" s="46" t="s">
        <v>21</v>
      </c>
      <c r="B11" s="46">
        <v>10</v>
      </c>
      <c r="C11" s="43">
        <v>7</v>
      </c>
      <c r="D11" s="43">
        <v>1</v>
      </c>
      <c r="E11" s="43">
        <v>4</v>
      </c>
      <c r="F11" s="43">
        <v>1</v>
      </c>
      <c r="G11" s="43">
        <v>2</v>
      </c>
      <c r="H11" s="44">
        <v>15</v>
      </c>
      <c r="I11" s="44"/>
      <c r="J11" s="31"/>
      <c r="K11" s="31"/>
      <c r="L11" s="28">
        <f t="shared" si="0"/>
        <v>40</v>
      </c>
    </row>
    <row r="12" spans="1:12" x14ac:dyDescent="0.25">
      <c r="A12" s="46" t="s">
        <v>22</v>
      </c>
      <c r="B12" s="127">
        <v>10</v>
      </c>
      <c r="C12" s="43">
        <v>7</v>
      </c>
      <c r="D12" s="43">
        <v>1</v>
      </c>
      <c r="E12" s="43">
        <v>4</v>
      </c>
      <c r="F12" s="43">
        <v>1</v>
      </c>
      <c r="G12" s="43">
        <v>2</v>
      </c>
      <c r="H12" s="44">
        <v>15</v>
      </c>
      <c r="I12" s="31"/>
      <c r="J12" s="31"/>
      <c r="K12" s="31"/>
      <c r="L12" s="28">
        <f t="shared" si="0"/>
        <v>40</v>
      </c>
    </row>
    <row r="13" spans="1:12" x14ac:dyDescent="0.25">
      <c r="A13" s="46" t="s">
        <v>23</v>
      </c>
      <c r="B13" s="127">
        <v>10</v>
      </c>
      <c r="C13" s="43">
        <v>7</v>
      </c>
      <c r="D13" s="43">
        <v>1</v>
      </c>
      <c r="E13" s="43">
        <v>4</v>
      </c>
      <c r="F13" s="43">
        <v>1</v>
      </c>
      <c r="G13" s="43">
        <v>2</v>
      </c>
      <c r="H13" s="44">
        <v>15</v>
      </c>
      <c r="I13" s="31"/>
      <c r="J13" s="31"/>
      <c r="K13" s="31"/>
      <c r="L13" s="28">
        <f t="shared" si="0"/>
        <v>40</v>
      </c>
    </row>
    <row r="14" spans="1:12" x14ac:dyDescent="0.25">
      <c r="A14" s="46" t="s">
        <v>44</v>
      </c>
      <c r="B14" s="127">
        <v>10</v>
      </c>
      <c r="C14" s="43">
        <v>7</v>
      </c>
      <c r="D14" s="43">
        <v>1</v>
      </c>
      <c r="E14" s="43">
        <v>4</v>
      </c>
      <c r="F14" s="43">
        <v>1</v>
      </c>
      <c r="G14" s="43">
        <v>2</v>
      </c>
      <c r="H14" s="44">
        <v>15</v>
      </c>
      <c r="I14" s="31"/>
      <c r="J14" s="31"/>
      <c r="K14" s="31"/>
      <c r="L14" s="28">
        <f t="shared" si="0"/>
        <v>40</v>
      </c>
    </row>
    <row r="15" spans="1:12" x14ac:dyDescent="0.25">
      <c r="A15" s="46" t="s">
        <v>25</v>
      </c>
      <c r="B15" s="127">
        <v>10</v>
      </c>
      <c r="C15" s="43">
        <v>7</v>
      </c>
      <c r="D15" s="43">
        <v>1</v>
      </c>
      <c r="E15" s="43">
        <v>4</v>
      </c>
      <c r="F15" s="43">
        <v>1</v>
      </c>
      <c r="G15" s="43">
        <v>2</v>
      </c>
      <c r="H15" s="44">
        <v>15</v>
      </c>
      <c r="I15" s="31"/>
      <c r="J15" s="31"/>
      <c r="K15" s="31"/>
      <c r="L15" s="28">
        <f t="shared" si="0"/>
        <v>40</v>
      </c>
    </row>
    <row r="16" spans="1:12" x14ac:dyDescent="0.25">
      <c r="A16" s="46" t="s">
        <v>26</v>
      </c>
      <c r="B16" s="127">
        <v>10</v>
      </c>
      <c r="C16" s="43">
        <v>7</v>
      </c>
      <c r="D16" s="43">
        <v>1</v>
      </c>
      <c r="E16" s="43">
        <v>4</v>
      </c>
      <c r="F16" s="43">
        <v>1</v>
      </c>
      <c r="G16" s="43">
        <v>2</v>
      </c>
      <c r="H16" s="44">
        <v>15</v>
      </c>
      <c r="I16" s="31"/>
      <c r="J16" s="31"/>
      <c r="K16" s="31"/>
      <c r="L16" s="28">
        <f t="shared" si="0"/>
        <v>40</v>
      </c>
    </row>
    <row r="17" spans="1:16" x14ac:dyDescent="0.25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</row>
    <row r="18" spans="1:16" x14ac:dyDescent="0.25">
      <c r="A18" s="2" t="s">
        <v>49</v>
      </c>
      <c r="B18" s="4">
        <f>SUM(B10:B16)</f>
        <v>60</v>
      </c>
      <c r="C18" s="4">
        <f>SUM(C10:C16)</f>
        <v>42</v>
      </c>
      <c r="D18" s="4">
        <f t="shared" ref="D18:K18" si="1">SUM(D10:D16)</f>
        <v>6</v>
      </c>
      <c r="E18" s="4">
        <f t="shared" si="1"/>
        <v>24</v>
      </c>
      <c r="F18" s="4">
        <f t="shared" si="1"/>
        <v>6</v>
      </c>
      <c r="G18" s="4">
        <f t="shared" si="1"/>
        <v>12</v>
      </c>
      <c r="H18" s="4">
        <f t="shared" si="1"/>
        <v>90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28">
        <f>SUM(B18:K18)</f>
        <v>240</v>
      </c>
    </row>
    <row r="19" spans="1:16" ht="15.75" thickBot="1" x14ac:dyDescent="0.3">
      <c r="A19" s="46"/>
      <c r="B19" s="46"/>
      <c r="C19" s="4"/>
      <c r="D19" s="4"/>
      <c r="E19" s="4"/>
      <c r="F19" s="4"/>
      <c r="G19" s="4"/>
      <c r="H19" s="4"/>
      <c r="I19" s="46"/>
      <c r="J19" s="46"/>
      <c r="K19" s="46"/>
      <c r="L19" s="28"/>
    </row>
    <row r="20" spans="1:16" ht="15.75" thickBot="1" x14ac:dyDescent="0.3">
      <c r="A20" s="18" t="s">
        <v>52</v>
      </c>
      <c r="B20" s="19">
        <f>B18*B8</f>
        <v>60000</v>
      </c>
      <c r="C20" s="19">
        <f>C18*C8</f>
        <v>37800</v>
      </c>
      <c r="D20" s="19">
        <f t="shared" ref="D20:K20" si="2">D18*D8</f>
        <v>6000</v>
      </c>
      <c r="E20" s="19">
        <f t="shared" si="2"/>
        <v>21600</v>
      </c>
      <c r="F20" s="19">
        <f t="shared" si="2"/>
        <v>6000</v>
      </c>
      <c r="G20" s="19">
        <f t="shared" si="2"/>
        <v>10800</v>
      </c>
      <c r="H20" s="19">
        <f t="shared" si="2"/>
        <v>40500</v>
      </c>
      <c r="I20" s="19">
        <f t="shared" si="2"/>
        <v>0</v>
      </c>
      <c r="J20" s="19">
        <f t="shared" si="2"/>
        <v>0</v>
      </c>
      <c r="K20" s="19">
        <f t="shared" si="2"/>
        <v>0</v>
      </c>
      <c r="L20" s="20">
        <f>SUM(B20:K20)</f>
        <v>182700</v>
      </c>
    </row>
    <row r="21" spans="1:16" x14ac:dyDescent="0.25">
      <c r="A21" s="194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</row>
    <row r="22" spans="1:16" x14ac:dyDescent="0.25">
      <c r="A22" s="193" t="s">
        <v>53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46"/>
    </row>
    <row r="23" spans="1:16" x14ac:dyDescent="0.25">
      <c r="A23" s="193" t="s">
        <v>54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46"/>
    </row>
    <row r="24" spans="1:16" x14ac:dyDescent="0.25">
      <c r="A24" s="193" t="s">
        <v>51</v>
      </c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34"/>
    </row>
    <row r="25" spans="1:16" x14ac:dyDescent="0.25">
      <c r="A25" s="193" t="s">
        <v>50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34"/>
      <c r="N25" s="65" t="s">
        <v>97</v>
      </c>
      <c r="O25" s="65" t="s">
        <v>98</v>
      </c>
      <c r="P25" s="65" t="s">
        <v>99</v>
      </c>
    </row>
    <row r="26" spans="1:16" x14ac:dyDescent="0.25">
      <c r="A26" s="193" t="s">
        <v>96</v>
      </c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34"/>
      <c r="N26" s="66">
        <v>18</v>
      </c>
      <c r="O26" s="64">
        <v>15</v>
      </c>
      <c r="P26" s="64">
        <v>3</v>
      </c>
    </row>
    <row r="27" spans="1:16" x14ac:dyDescent="0.25">
      <c r="A27" s="193" t="s">
        <v>66</v>
      </c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34"/>
    </row>
    <row r="28" spans="1:16" x14ac:dyDescent="0.25">
      <c r="A28" s="193" t="s">
        <v>67</v>
      </c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34"/>
    </row>
    <row r="29" spans="1:16" ht="15.75" thickBot="1" x14ac:dyDescent="0.3">
      <c r="A29" s="192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</row>
    <row r="30" spans="1:16" ht="15.75" thickBot="1" x14ac:dyDescent="0.3">
      <c r="A30" s="199" t="s">
        <v>20</v>
      </c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17">
        <f>SUM(L20:L29)</f>
        <v>182700</v>
      </c>
    </row>
  </sheetData>
  <mergeCells count="17">
    <mergeCell ref="A1:L1"/>
    <mergeCell ref="A2:L2"/>
    <mergeCell ref="A23:K23"/>
    <mergeCell ref="A24:K24"/>
    <mergeCell ref="A25:K25"/>
    <mergeCell ref="B4:C4"/>
    <mergeCell ref="D4:E4"/>
    <mergeCell ref="F4:G4"/>
    <mergeCell ref="A5:L5"/>
    <mergeCell ref="A17:L17"/>
    <mergeCell ref="A21:L21"/>
    <mergeCell ref="A22:K22"/>
    <mergeCell ref="A28:K28"/>
    <mergeCell ref="A29:L29"/>
    <mergeCell ref="A26:K26"/>
    <mergeCell ref="A30:K30"/>
    <mergeCell ref="A27:K27"/>
  </mergeCells>
  <printOptions gridLines="1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"/>
  <sheetViews>
    <sheetView topLeftCell="A58" zoomScale="85" zoomScaleNormal="85" workbookViewId="0">
      <selection activeCell="M102" sqref="M102"/>
    </sheetView>
  </sheetViews>
  <sheetFormatPr defaultRowHeight="15" x14ac:dyDescent="0.25"/>
  <cols>
    <col min="1" max="1" width="28.7109375" customWidth="1"/>
    <col min="2" max="2" width="8.42578125" customWidth="1"/>
    <col min="3" max="4" width="9.7109375" customWidth="1"/>
    <col min="5" max="5" width="9.140625" customWidth="1"/>
    <col min="6" max="7" width="10" customWidth="1"/>
    <col min="8" max="8" width="8.28515625" customWidth="1"/>
    <col min="9" max="9" width="8" customWidth="1"/>
    <col min="10" max="10" width="8.140625" customWidth="1"/>
    <col min="11" max="11" width="9.5703125" customWidth="1"/>
    <col min="12" max="12" width="10.140625" bestFit="1" customWidth="1"/>
    <col min="13" max="13" width="9.7109375" bestFit="1" customWidth="1"/>
    <col min="14" max="14" width="10.7109375" bestFit="1" customWidth="1"/>
    <col min="16" max="16" width="10.7109375" bestFit="1" customWidth="1"/>
    <col min="17" max="19" width="9.28515625" bestFit="1" customWidth="1"/>
    <col min="20" max="20" width="9.7109375" bestFit="1" customWidth="1"/>
    <col min="21" max="21" width="9.5703125" bestFit="1" customWidth="1"/>
    <col min="23" max="25" width="9.28515625" bestFit="1" customWidth="1"/>
  </cols>
  <sheetData>
    <row r="1" spans="1:26" ht="45.75" customHeight="1" thickBot="1" x14ac:dyDescent="0.3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157" t="s">
        <v>100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84" t="s">
        <v>38</v>
      </c>
      <c r="B4" s="85" t="s">
        <v>48</v>
      </c>
      <c r="C4" s="85"/>
      <c r="D4" s="85" t="s">
        <v>39</v>
      </c>
      <c r="E4" s="85"/>
      <c r="F4" s="86" t="s">
        <v>40</v>
      </c>
      <c r="G4" s="86"/>
      <c r="H4" s="86" t="s">
        <v>41</v>
      </c>
      <c r="I4" s="86" t="s">
        <v>37</v>
      </c>
      <c r="J4" s="86" t="s">
        <v>42</v>
      </c>
      <c r="K4" s="86" t="s">
        <v>36</v>
      </c>
      <c r="L4" s="87" t="s">
        <v>43</v>
      </c>
      <c r="M4" s="1"/>
      <c r="N4" s="1" t="s">
        <v>77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80"/>
      <c r="D5" s="80"/>
      <c r="E5" s="80"/>
      <c r="F5" s="81"/>
      <c r="G5" s="81"/>
      <c r="H5" s="81"/>
      <c r="I5" s="81"/>
      <c r="J5" s="81"/>
      <c r="K5" s="81"/>
      <c r="L5" s="8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89" t="s">
        <v>75</v>
      </c>
      <c r="C6" s="89" t="s">
        <v>76</v>
      </c>
      <c r="D6" s="89" t="s">
        <v>46</v>
      </c>
      <c r="E6" s="89" t="s">
        <v>47</v>
      </c>
      <c r="F6" s="88" t="s">
        <v>46</v>
      </c>
      <c r="G6" s="88" t="s">
        <v>47</v>
      </c>
      <c r="H6" s="81"/>
      <c r="I6" s="81"/>
      <c r="J6" s="81"/>
      <c r="K6" s="81"/>
      <c r="L6" s="8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80"/>
      <c r="D7" s="80"/>
      <c r="E7" s="80"/>
      <c r="F7" s="81"/>
      <c r="G7" s="81"/>
      <c r="H7" s="81"/>
      <c r="I7" s="81"/>
      <c r="J7" s="81"/>
      <c r="K7" s="81"/>
      <c r="L7" s="8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82">
        <v>1000</v>
      </c>
      <c r="C8" s="82">
        <v>900</v>
      </c>
      <c r="D8" s="82">
        <v>1200</v>
      </c>
      <c r="E8" s="82">
        <v>900</v>
      </c>
      <c r="F8" s="82">
        <v>1200</v>
      </c>
      <c r="G8" s="82">
        <v>900</v>
      </c>
      <c r="H8" s="81">
        <v>450</v>
      </c>
      <c r="I8" s="81">
        <v>450</v>
      </c>
      <c r="J8" s="81">
        <v>600</v>
      </c>
      <c r="K8" s="81">
        <v>2500</v>
      </c>
      <c r="L8" s="8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83"/>
      <c r="D9" s="83"/>
      <c r="E9" s="83"/>
      <c r="F9" s="83"/>
      <c r="G9" s="83"/>
      <c r="H9" s="81"/>
      <c r="I9" s="81"/>
      <c r="J9" s="81"/>
      <c r="K9" s="81"/>
      <c r="L9" s="8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3" customFormat="1" x14ac:dyDescent="0.25">
      <c r="A10" s="90" t="s">
        <v>45</v>
      </c>
      <c r="B10" s="90">
        <v>0</v>
      </c>
      <c r="C10" s="91">
        <v>0</v>
      </c>
      <c r="D10" s="91">
        <v>0</v>
      </c>
      <c r="E10" s="91">
        <v>0</v>
      </c>
      <c r="F10" s="92">
        <v>0</v>
      </c>
      <c r="G10" s="92">
        <v>0</v>
      </c>
      <c r="H10" s="92">
        <v>5</v>
      </c>
      <c r="I10" s="92">
        <v>1</v>
      </c>
      <c r="J10" s="90">
        <v>1</v>
      </c>
      <c r="K10" s="90">
        <v>0</v>
      </c>
      <c r="L10" s="93">
        <f t="shared" ref="L10:L16" si="0">SUM(B10:K10)</f>
        <v>7</v>
      </c>
      <c r="M10" s="90"/>
      <c r="N10" s="1">
        <f>B10*B8+C10*C8+D10*D8+E10*E8+F10*F8+G10*G8+H10*H8+I10*I8+J10*J8+K10*K8</f>
        <v>3300</v>
      </c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6" x14ac:dyDescent="0.25">
      <c r="A11" s="1" t="s">
        <v>21</v>
      </c>
      <c r="B11" s="1">
        <v>12</v>
      </c>
      <c r="C11" s="80">
        <v>1</v>
      </c>
      <c r="D11" s="80"/>
      <c r="E11" s="81">
        <v>1</v>
      </c>
      <c r="F11" s="80"/>
      <c r="G11" s="80"/>
      <c r="H11" s="81">
        <v>30</v>
      </c>
      <c r="I11" s="81">
        <v>1</v>
      </c>
      <c r="J11" s="81">
        <v>1</v>
      </c>
      <c r="K11" s="81"/>
      <c r="L11" s="93">
        <f t="shared" si="0"/>
        <v>46</v>
      </c>
      <c r="M11" s="1"/>
      <c r="N11" s="1">
        <f>B11*B8+C11*C8+D11*D8+E11*E8+F11*F8+G11*G8+H11*H8+I11*I8+J11*J8+K11*K8</f>
        <v>28350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22</v>
      </c>
      <c r="B12" s="1">
        <v>13</v>
      </c>
      <c r="C12" s="80">
        <v>1</v>
      </c>
      <c r="D12" s="80"/>
      <c r="E12" s="81">
        <v>1</v>
      </c>
      <c r="F12" s="80"/>
      <c r="G12" s="80"/>
      <c r="H12" s="81">
        <v>27</v>
      </c>
      <c r="I12" s="81">
        <v>1</v>
      </c>
      <c r="J12" s="81">
        <v>1</v>
      </c>
      <c r="K12" s="81"/>
      <c r="L12" s="93">
        <f t="shared" si="0"/>
        <v>44</v>
      </c>
      <c r="M12" s="1"/>
      <c r="N12" s="1">
        <f>B12*B8+C12*C8+D12*D8+E12*E8+F12*F8+G12*G8+H12*H8+I12*I8+J12*J8+K12*K8</f>
        <v>28000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23</v>
      </c>
      <c r="B13" s="1">
        <v>14</v>
      </c>
      <c r="C13" s="80">
        <v>1</v>
      </c>
      <c r="D13" s="80"/>
      <c r="E13" s="81"/>
      <c r="F13" s="80"/>
      <c r="G13" s="80"/>
      <c r="H13" s="81">
        <v>26</v>
      </c>
      <c r="I13" s="81">
        <v>1</v>
      </c>
      <c r="J13" s="81">
        <v>1</v>
      </c>
      <c r="K13" s="81">
        <v>1</v>
      </c>
      <c r="L13" s="93">
        <f t="shared" si="0"/>
        <v>44</v>
      </c>
      <c r="M13" s="1"/>
      <c r="N13" s="1">
        <f>B13*B8+C13*C8+D13*D8+E13*E8+F13*F8+G13*G8+H13*H8+I13*I8+J13*J8+K13*K8</f>
        <v>30150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 t="s">
        <v>44</v>
      </c>
      <c r="B14" s="1">
        <v>14</v>
      </c>
      <c r="C14" s="80">
        <v>1</v>
      </c>
      <c r="D14" s="81"/>
      <c r="E14" s="81"/>
      <c r="F14" s="80"/>
      <c r="G14" s="80"/>
      <c r="H14" s="81">
        <v>38</v>
      </c>
      <c r="I14" s="81">
        <v>1</v>
      </c>
      <c r="J14" s="81">
        <v>1</v>
      </c>
      <c r="K14" s="81">
        <v>1</v>
      </c>
      <c r="L14" s="93">
        <f t="shared" si="0"/>
        <v>56</v>
      </c>
      <c r="M14" s="1"/>
      <c r="N14" s="1">
        <f>B14*B8+C14*C8+D14*D8+E14*E8+F14*F8+G14*G8+H14*H8+I14*I8+J14*J8+K14*K8</f>
        <v>35550</v>
      </c>
      <c r="O14" s="1"/>
      <c r="P14" s="1"/>
      <c r="Q14" s="1"/>
      <c r="R14" s="79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25</v>
      </c>
      <c r="B15" s="1">
        <v>9</v>
      </c>
      <c r="C15" s="80">
        <v>1</v>
      </c>
      <c r="D15" s="81">
        <v>1</v>
      </c>
      <c r="E15" s="81">
        <v>4</v>
      </c>
      <c r="F15" s="81">
        <v>1</v>
      </c>
      <c r="G15" s="81">
        <v>1</v>
      </c>
      <c r="H15" s="81">
        <v>24</v>
      </c>
      <c r="I15" s="81">
        <v>1</v>
      </c>
      <c r="J15" s="81">
        <v>1</v>
      </c>
      <c r="K15" s="81">
        <v>1</v>
      </c>
      <c r="L15" s="93">
        <f t="shared" si="0"/>
        <v>44</v>
      </c>
      <c r="M15" s="1"/>
      <c r="N15" s="1">
        <f>B15*B8+C15*C8+D15*D8+E15*E8+F15*F8+G15*G8+H15*H8+I15*I8+J15*J8+K15*K8</f>
        <v>31150</v>
      </c>
      <c r="O15" s="1"/>
      <c r="P15" s="1"/>
      <c r="Q15" s="1"/>
      <c r="R15" s="94" t="s">
        <v>41</v>
      </c>
      <c r="S15" s="95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26</v>
      </c>
      <c r="B16" s="1">
        <v>8</v>
      </c>
      <c r="C16" s="81">
        <v>1</v>
      </c>
      <c r="D16" s="81">
        <v>1</v>
      </c>
      <c r="E16" s="81">
        <v>4</v>
      </c>
      <c r="F16" s="80">
        <v>1</v>
      </c>
      <c r="G16" s="80">
        <v>1</v>
      </c>
      <c r="H16" s="81">
        <v>25</v>
      </c>
      <c r="I16" s="81">
        <v>1</v>
      </c>
      <c r="J16" s="81">
        <v>1</v>
      </c>
      <c r="K16" s="81">
        <v>1</v>
      </c>
      <c r="L16" s="93">
        <f t="shared" si="0"/>
        <v>44</v>
      </c>
      <c r="M16" s="1"/>
      <c r="N16" s="1">
        <f>B16*B8+C16*C8+D16*D8+E16*E8+F16*F8+G16*G8+H16*H8+I16*I8+J16*J8+K16*K8</f>
        <v>30600</v>
      </c>
      <c r="O16" s="1"/>
      <c r="P16" s="1"/>
      <c r="Q16" s="1"/>
      <c r="R16" s="96" t="s">
        <v>36</v>
      </c>
      <c r="S16" s="97">
        <v>15000</v>
      </c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80"/>
      <c r="D17" s="80"/>
      <c r="E17" s="80"/>
      <c r="F17" s="80"/>
      <c r="G17" s="80"/>
      <c r="H17" s="80"/>
      <c r="I17" s="1"/>
      <c r="J17" s="1"/>
      <c r="K17" s="1"/>
      <c r="L17" s="93"/>
      <c r="M17" s="1"/>
      <c r="N17" s="1"/>
      <c r="O17" s="1"/>
      <c r="P17" s="1"/>
      <c r="Q17" s="1"/>
      <c r="R17" s="96" t="s">
        <v>81</v>
      </c>
      <c r="S17" s="97"/>
      <c r="T17" s="1"/>
      <c r="U17" s="1"/>
      <c r="V17" s="1"/>
      <c r="W17" s="1"/>
      <c r="X17" s="1"/>
      <c r="Y17" s="1"/>
      <c r="Z17" s="1"/>
    </row>
    <row r="18" spans="1:26" x14ac:dyDescent="0.25">
      <c r="A18" s="79" t="s">
        <v>49</v>
      </c>
      <c r="B18" s="80">
        <f t="shared" ref="B18:K18" si="1">SUM(B10:B16)</f>
        <v>70</v>
      </c>
      <c r="C18" s="80">
        <f t="shared" si="1"/>
        <v>6</v>
      </c>
      <c r="D18" s="80">
        <f t="shared" si="1"/>
        <v>2</v>
      </c>
      <c r="E18" s="80">
        <f t="shared" si="1"/>
        <v>10</v>
      </c>
      <c r="F18" s="80">
        <f t="shared" si="1"/>
        <v>2</v>
      </c>
      <c r="G18" s="80">
        <f t="shared" si="1"/>
        <v>2</v>
      </c>
      <c r="H18" s="80">
        <f t="shared" si="1"/>
        <v>175</v>
      </c>
      <c r="I18" s="80">
        <f t="shared" si="1"/>
        <v>7</v>
      </c>
      <c r="J18" s="80">
        <f t="shared" si="1"/>
        <v>7</v>
      </c>
      <c r="K18" s="80">
        <f t="shared" si="1"/>
        <v>4</v>
      </c>
      <c r="L18" s="93">
        <f>SUM(B18:K18)</f>
        <v>285</v>
      </c>
      <c r="M18" s="1"/>
      <c r="N18" s="1"/>
      <c r="O18" s="1"/>
      <c r="P18" s="1"/>
      <c r="Q18" s="1"/>
      <c r="R18" s="96" t="s">
        <v>68</v>
      </c>
      <c r="S18" s="97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80"/>
      <c r="D19" s="80"/>
      <c r="E19" s="80"/>
      <c r="F19" s="80"/>
      <c r="G19" s="80"/>
      <c r="H19" s="80"/>
      <c r="I19" s="1"/>
      <c r="J19" s="1"/>
      <c r="K19" s="1"/>
      <c r="L19" s="93"/>
      <c r="M19" s="1"/>
      <c r="N19" s="1"/>
      <c r="O19" s="1"/>
      <c r="P19" s="1"/>
      <c r="Q19" s="1"/>
      <c r="R19" s="98"/>
      <c r="S19" s="99">
        <f>SUM(S15:S18)</f>
        <v>15000</v>
      </c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00" t="s">
        <v>52</v>
      </c>
      <c r="B20" s="101">
        <f t="shared" ref="B20:K20" si="2">B18*B8</f>
        <v>70000</v>
      </c>
      <c r="C20" s="101">
        <f t="shared" si="2"/>
        <v>5400</v>
      </c>
      <c r="D20" s="101">
        <f t="shared" si="2"/>
        <v>2400</v>
      </c>
      <c r="E20" s="101">
        <f t="shared" si="2"/>
        <v>9000</v>
      </c>
      <c r="F20" s="101">
        <f t="shared" si="2"/>
        <v>2400</v>
      </c>
      <c r="G20" s="101">
        <f t="shared" si="2"/>
        <v>1800</v>
      </c>
      <c r="H20" s="101">
        <f t="shared" si="2"/>
        <v>78750</v>
      </c>
      <c r="I20" s="101">
        <f t="shared" si="2"/>
        <v>3150</v>
      </c>
      <c r="J20" s="101">
        <f t="shared" si="2"/>
        <v>4200</v>
      </c>
      <c r="K20" s="101">
        <f t="shared" si="2"/>
        <v>10000</v>
      </c>
      <c r="L20" s="69">
        <f>SUM(B20:K20)</f>
        <v>187100</v>
      </c>
      <c r="M20" s="1"/>
      <c r="N20" s="1">
        <f>SUM(N10:N16)</f>
        <v>187100</v>
      </c>
      <c r="O20" s="1"/>
      <c r="P20" s="1">
        <f>N20/6</f>
        <v>31183.333333333332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7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37"/>
      <c r="I22" s="37"/>
      <c r="J22" s="1"/>
      <c r="K22" s="1"/>
      <c r="L22" s="7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65" t="s">
        <v>53</v>
      </c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0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65" t="s">
        <v>54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0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65" t="s">
        <v>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0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65" t="s">
        <v>50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65" t="s">
        <v>96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02">
        <v>12900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65" t="s">
        <v>66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02">
        <v>5000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65" t="s">
        <v>67</v>
      </c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02">
        <v>10000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201" t="s">
        <v>20</v>
      </c>
      <c r="B31" s="202"/>
      <c r="C31" s="202"/>
      <c r="D31" s="202"/>
      <c r="E31" s="202"/>
      <c r="F31" s="202"/>
      <c r="G31" s="202"/>
      <c r="H31" s="202"/>
      <c r="I31" s="202"/>
      <c r="J31" s="202"/>
      <c r="K31" s="202"/>
      <c r="L31" s="103">
        <f>SUM(L20:L30)</f>
        <v>215000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63" customFormat="1" x14ac:dyDescent="0.25">
      <c r="A33" s="79" t="s">
        <v>69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63" customFormat="1" ht="15.75" thickBot="1" x14ac:dyDescent="0.3">
      <c r="A35" s="104" t="s">
        <v>133</v>
      </c>
      <c r="B35" s="101"/>
      <c r="C35" s="101"/>
      <c r="D35" s="101"/>
      <c r="E35" s="101" t="s">
        <v>43</v>
      </c>
      <c r="F35" s="101"/>
      <c r="G35" s="101" t="s">
        <v>95</v>
      </c>
      <c r="H35" s="105"/>
      <c r="I35" s="100"/>
      <c r="J35" s="106"/>
      <c r="K35" s="107" t="s">
        <v>96</v>
      </c>
      <c r="L35" s="105"/>
      <c r="M35" s="105"/>
      <c r="N35" s="105" t="s">
        <v>43</v>
      </c>
      <c r="O35" s="105"/>
      <c r="P35" s="108" t="s">
        <v>95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25"/>
      <c r="C36" s="25"/>
      <c r="D36" s="25"/>
      <c r="E36" s="25"/>
      <c r="F36" s="25"/>
      <c r="G36" s="25"/>
      <c r="H36" s="1"/>
      <c r="I36" s="96"/>
      <c r="J36" s="9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09" t="s">
        <v>87</v>
      </c>
      <c r="B37" s="25">
        <v>3200</v>
      </c>
      <c r="C37" s="25"/>
      <c r="D37" s="25"/>
      <c r="E37" s="25">
        <f>B37+C37+D37</f>
        <v>3200</v>
      </c>
      <c r="F37" s="25"/>
      <c r="G37" s="25"/>
      <c r="H37" s="1"/>
      <c r="I37" s="96"/>
      <c r="J37" s="97"/>
      <c r="K37" s="109" t="s">
        <v>102</v>
      </c>
      <c r="L37" s="1"/>
      <c r="M37" s="25">
        <v>1500</v>
      </c>
      <c r="N37" s="25"/>
      <c r="O37" s="25"/>
      <c r="P37" s="25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09" t="s">
        <v>88</v>
      </c>
      <c r="B38" s="25">
        <v>4800</v>
      </c>
      <c r="C38" s="25">
        <v>600</v>
      </c>
      <c r="D38" s="25"/>
      <c r="E38" s="25">
        <f t="shared" ref="E38:E44" si="3">B38+C38+D38</f>
        <v>5400</v>
      </c>
      <c r="F38" s="25"/>
      <c r="G38" s="25"/>
      <c r="H38" s="1"/>
      <c r="I38" s="96"/>
      <c r="J38" s="97"/>
      <c r="K38" s="109" t="s">
        <v>103</v>
      </c>
      <c r="L38" s="1"/>
      <c r="M38" s="25">
        <v>7200</v>
      </c>
      <c r="N38" s="25">
        <f>M38+M37</f>
        <v>8700</v>
      </c>
      <c r="O38" s="25"/>
      <c r="P38" s="25"/>
      <c r="Q38" s="1"/>
      <c r="R38" s="1"/>
      <c r="S38" s="1"/>
      <c r="T38" s="1"/>
      <c r="U38" s="1"/>
      <c r="V38" s="1"/>
      <c r="W38" s="1">
        <v>19800</v>
      </c>
      <c r="X38" s="1"/>
      <c r="Y38" s="1"/>
      <c r="Z38" s="1"/>
    </row>
    <row r="39" spans="1:26" x14ac:dyDescent="0.25">
      <c r="A39" s="109" t="s">
        <v>89</v>
      </c>
      <c r="B39" s="25">
        <v>7200</v>
      </c>
      <c r="C39" s="25">
        <v>3600</v>
      </c>
      <c r="D39" s="25">
        <v>2400</v>
      </c>
      <c r="E39" s="25">
        <f t="shared" si="3"/>
        <v>13200</v>
      </c>
      <c r="F39" s="25"/>
      <c r="G39" s="25"/>
      <c r="H39" s="1"/>
      <c r="I39" s="96"/>
      <c r="J39" s="97"/>
      <c r="K39" s="1" t="s">
        <v>107</v>
      </c>
      <c r="L39" s="1"/>
      <c r="M39" s="25"/>
      <c r="N39" s="25">
        <v>12900</v>
      </c>
      <c r="O39" s="25"/>
      <c r="P39" s="25"/>
      <c r="Q39" s="1"/>
      <c r="R39" s="1"/>
      <c r="S39" s="1"/>
      <c r="T39" s="1"/>
      <c r="U39" s="1"/>
      <c r="V39" s="1"/>
      <c r="W39" s="1">
        <v>1200</v>
      </c>
      <c r="X39" s="1">
        <v>5</v>
      </c>
      <c r="Y39" s="1">
        <f>W39*X39</f>
        <v>6000</v>
      </c>
      <c r="Z39" s="1"/>
    </row>
    <row r="40" spans="1:26" x14ac:dyDescent="0.25">
      <c r="A40" s="109" t="s">
        <v>90</v>
      </c>
      <c r="B40" s="25">
        <v>7200</v>
      </c>
      <c r="C40" s="25">
        <v>7200</v>
      </c>
      <c r="D40" s="25"/>
      <c r="E40" s="25">
        <f t="shared" si="3"/>
        <v>14400</v>
      </c>
      <c r="F40" s="25"/>
      <c r="G40" s="25"/>
      <c r="H40" s="1"/>
      <c r="I40" s="96"/>
      <c r="J40" s="97"/>
      <c r="K40" s="1" t="s">
        <v>110</v>
      </c>
      <c r="L40" s="1"/>
      <c r="M40" s="25">
        <v>1000</v>
      </c>
      <c r="N40" s="25"/>
      <c r="O40" s="25"/>
      <c r="P40" s="25"/>
      <c r="Q40" s="1"/>
      <c r="R40" s="1"/>
      <c r="S40" s="1"/>
      <c r="T40" s="1"/>
      <c r="U40" s="1"/>
      <c r="V40" s="1"/>
      <c r="W40" s="1">
        <v>450</v>
      </c>
      <c r="X40" s="1">
        <v>5</v>
      </c>
      <c r="Y40" s="1">
        <f>W40*X40</f>
        <v>2250</v>
      </c>
      <c r="Z40" s="1"/>
    </row>
    <row r="41" spans="1:26" x14ac:dyDescent="0.25">
      <c r="A41" s="109" t="s">
        <v>91</v>
      </c>
      <c r="B41" s="25">
        <v>4800</v>
      </c>
      <c r="C41" s="25">
        <v>3450</v>
      </c>
      <c r="D41" s="25"/>
      <c r="E41" s="25">
        <f t="shared" si="3"/>
        <v>8250</v>
      </c>
      <c r="F41" s="25"/>
      <c r="G41" s="25"/>
      <c r="H41" s="1"/>
      <c r="I41" s="96"/>
      <c r="J41" s="97"/>
      <c r="K41" s="1" t="s">
        <v>111</v>
      </c>
      <c r="L41" s="1"/>
      <c r="M41" s="25">
        <v>16100</v>
      </c>
      <c r="N41" s="25">
        <v>17100</v>
      </c>
      <c r="O41" s="25"/>
      <c r="P41" s="25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09" t="s">
        <v>92</v>
      </c>
      <c r="B42" s="25">
        <v>7200</v>
      </c>
      <c r="C42" s="25"/>
      <c r="D42" s="25"/>
      <c r="E42" s="25">
        <f t="shared" si="3"/>
        <v>7200</v>
      </c>
      <c r="F42" s="25"/>
      <c r="G42" s="25"/>
      <c r="H42" s="1"/>
      <c r="I42" s="96"/>
      <c r="J42" s="97"/>
      <c r="K42" s="1" t="s">
        <v>112</v>
      </c>
      <c r="L42" s="1"/>
      <c r="M42" s="25"/>
      <c r="N42" s="25">
        <v>17100</v>
      </c>
      <c r="O42" s="25"/>
      <c r="P42" s="25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09" t="s">
        <v>93</v>
      </c>
      <c r="B43" s="25">
        <v>7200</v>
      </c>
      <c r="C43" s="25"/>
      <c r="D43" s="25"/>
      <c r="E43" s="25">
        <f t="shared" si="3"/>
        <v>7200</v>
      </c>
      <c r="F43" s="25"/>
      <c r="G43" s="25"/>
      <c r="H43" s="1"/>
      <c r="I43" s="96"/>
      <c r="J43" s="97"/>
      <c r="K43" s="1" t="s">
        <v>113</v>
      </c>
      <c r="L43" s="1"/>
      <c r="M43" s="25"/>
      <c r="N43" s="25">
        <v>19800</v>
      </c>
      <c r="O43" s="25"/>
      <c r="P43" s="25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09" t="s">
        <v>94</v>
      </c>
      <c r="B44" s="25">
        <v>7200</v>
      </c>
      <c r="C44" s="25"/>
      <c r="D44" s="25"/>
      <c r="E44" s="25">
        <f t="shared" si="3"/>
        <v>7200</v>
      </c>
      <c r="F44" s="25"/>
      <c r="G44" s="1"/>
      <c r="H44" s="1"/>
      <c r="I44" s="96"/>
      <c r="J44" s="97"/>
      <c r="K44" s="1" t="s">
        <v>114</v>
      </c>
      <c r="L44" s="1"/>
      <c r="M44" s="25"/>
      <c r="N44" s="110">
        <v>39800</v>
      </c>
      <c r="O44" s="25"/>
      <c r="P44" s="25"/>
      <c r="Q44" s="1">
        <v>19800</v>
      </c>
      <c r="R44" s="1">
        <v>20000</v>
      </c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09" t="s">
        <v>104</v>
      </c>
      <c r="B45" s="25"/>
      <c r="C45" s="25"/>
      <c r="D45" s="25"/>
      <c r="E45" s="25">
        <v>10000</v>
      </c>
      <c r="F45" s="25"/>
      <c r="G45" s="1"/>
      <c r="H45" s="1"/>
      <c r="I45" s="96"/>
      <c r="J45" s="97"/>
      <c r="K45" s="1" t="s">
        <v>115</v>
      </c>
      <c r="L45" s="1"/>
      <c r="M45" s="25"/>
      <c r="N45" s="25">
        <v>1000</v>
      </c>
      <c r="O45" s="25"/>
      <c r="P45" s="25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09" t="s">
        <v>105</v>
      </c>
      <c r="B46" s="25"/>
      <c r="C46" s="25"/>
      <c r="D46" s="25"/>
      <c r="E46" s="25">
        <v>10000</v>
      </c>
      <c r="F46" s="25"/>
      <c r="G46" s="1"/>
      <c r="H46" s="1"/>
      <c r="I46" s="96"/>
      <c r="J46" s="97"/>
      <c r="K46" s="1" t="s">
        <v>116</v>
      </c>
      <c r="L46" s="1"/>
      <c r="M46" s="25"/>
      <c r="N46" s="25">
        <v>19800</v>
      </c>
      <c r="O46" s="25"/>
      <c r="P46" s="25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09" t="s">
        <v>103</v>
      </c>
      <c r="B47" s="25"/>
      <c r="C47" s="25"/>
      <c r="D47" s="25"/>
      <c r="E47" s="25">
        <v>10000</v>
      </c>
      <c r="F47" s="25"/>
      <c r="G47" s="1"/>
      <c r="H47" s="1"/>
      <c r="I47" s="96"/>
      <c r="J47" s="97"/>
      <c r="K47" s="1" t="s">
        <v>118</v>
      </c>
      <c r="L47" s="1"/>
      <c r="M47" s="25"/>
      <c r="N47" s="25">
        <v>19800</v>
      </c>
      <c r="O47" s="25"/>
      <c r="P47" s="25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67" customFormat="1" x14ac:dyDescent="0.25">
      <c r="A48" s="109" t="s">
        <v>107</v>
      </c>
      <c r="B48" s="25"/>
      <c r="C48" s="25"/>
      <c r="D48" s="25"/>
      <c r="E48" s="25">
        <v>10000</v>
      </c>
      <c r="F48" s="25"/>
      <c r="G48" s="1"/>
      <c r="H48" s="1"/>
      <c r="I48" s="96"/>
      <c r="J48" s="97"/>
      <c r="K48" s="1" t="s">
        <v>121</v>
      </c>
      <c r="L48" s="1"/>
      <c r="M48" s="25"/>
      <c r="N48" s="25">
        <v>500</v>
      </c>
      <c r="O48" s="25"/>
      <c r="P48" s="25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09" t="s">
        <v>111</v>
      </c>
      <c r="B49" s="25"/>
      <c r="C49" s="25"/>
      <c r="D49" s="25"/>
      <c r="E49" s="25">
        <v>10000</v>
      </c>
      <c r="F49" s="25"/>
      <c r="G49" s="1"/>
      <c r="H49" s="1"/>
      <c r="I49" s="96"/>
      <c r="J49" s="97"/>
      <c r="K49" s="1" t="s">
        <v>122</v>
      </c>
      <c r="L49" s="1"/>
      <c r="M49" s="25"/>
      <c r="N49" s="25">
        <v>39500</v>
      </c>
      <c r="O49" s="25" t="s">
        <v>117</v>
      </c>
      <c r="P49" s="25"/>
      <c r="Q49" s="1"/>
      <c r="R49" s="1"/>
      <c r="S49" s="1"/>
      <c r="T49" s="1"/>
      <c r="U49" s="1"/>
      <c r="V49" s="1"/>
      <c r="W49" s="1"/>
      <c r="X49" s="1"/>
      <c r="Y49" s="1">
        <v>1050</v>
      </c>
      <c r="Z49" s="1"/>
    </row>
    <row r="50" spans="1:26" x14ac:dyDescent="0.25">
      <c r="A50" s="109" t="s">
        <v>112</v>
      </c>
      <c r="B50" s="25"/>
      <c r="C50" s="25"/>
      <c r="D50" s="25"/>
      <c r="E50" s="25">
        <v>4800</v>
      </c>
      <c r="F50" s="25"/>
      <c r="G50" s="1"/>
      <c r="H50" s="1"/>
      <c r="I50" s="96"/>
      <c r="J50" s="97"/>
      <c r="K50" s="1" t="s">
        <v>125</v>
      </c>
      <c r="L50" s="1"/>
      <c r="M50" s="25" t="s">
        <v>124</v>
      </c>
      <c r="N50" s="25">
        <v>7850</v>
      </c>
      <c r="O50" s="25"/>
      <c r="P50" s="25"/>
      <c r="Q50" s="1"/>
      <c r="R50" s="1"/>
      <c r="S50" s="1"/>
      <c r="T50" s="1"/>
      <c r="U50" s="1"/>
      <c r="V50" s="1"/>
      <c r="W50" s="1"/>
      <c r="X50" s="1"/>
      <c r="Y50" s="1">
        <v>6800</v>
      </c>
      <c r="Z50" s="1"/>
    </row>
    <row r="51" spans="1:26" s="72" customFormat="1" x14ac:dyDescent="0.25">
      <c r="A51" s="109"/>
      <c r="B51" s="25"/>
      <c r="C51" s="25"/>
      <c r="D51" s="25"/>
      <c r="E51" s="25"/>
      <c r="F51" s="25"/>
      <c r="G51" s="1"/>
      <c r="H51" s="1"/>
      <c r="I51" s="96"/>
      <c r="J51" s="97"/>
      <c r="K51" s="1" t="s">
        <v>123</v>
      </c>
      <c r="L51" s="1"/>
      <c r="M51" s="25"/>
      <c r="N51" s="25">
        <v>28050</v>
      </c>
      <c r="O51" s="25"/>
      <c r="P51" s="25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73" customFormat="1" x14ac:dyDescent="0.25">
      <c r="A52" s="109"/>
      <c r="B52" s="25"/>
      <c r="C52" s="25"/>
      <c r="D52" s="25"/>
      <c r="E52" s="25"/>
      <c r="F52" s="25"/>
      <c r="G52" s="1"/>
      <c r="H52" s="1"/>
      <c r="I52" s="96"/>
      <c r="J52" s="97"/>
      <c r="K52" s="1" t="s">
        <v>127</v>
      </c>
      <c r="L52" s="1"/>
      <c r="M52" s="25"/>
      <c r="N52" s="25">
        <v>31350</v>
      </c>
      <c r="O52" s="25"/>
      <c r="P52" s="25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74" customFormat="1" x14ac:dyDescent="0.25">
      <c r="A53" s="109"/>
      <c r="B53" s="25"/>
      <c r="C53" s="25"/>
      <c r="D53" s="25"/>
      <c r="E53" s="25"/>
      <c r="F53" s="25"/>
      <c r="G53" s="1"/>
      <c r="H53" s="1"/>
      <c r="I53" s="96"/>
      <c r="J53" s="97"/>
      <c r="K53" s="1" t="s">
        <v>128</v>
      </c>
      <c r="L53" s="1"/>
      <c r="M53" s="25"/>
      <c r="N53" s="25">
        <v>34500</v>
      </c>
      <c r="O53" s="25"/>
      <c r="P53" s="25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78" customFormat="1" x14ac:dyDescent="0.25">
      <c r="A54" s="109"/>
      <c r="B54" s="25"/>
      <c r="C54" s="25"/>
      <c r="D54" s="25"/>
      <c r="E54" s="25"/>
      <c r="F54" s="25"/>
      <c r="G54" s="1"/>
      <c r="H54" s="1"/>
      <c r="I54" s="96"/>
      <c r="J54" s="97"/>
      <c r="K54" s="1" t="s">
        <v>129</v>
      </c>
      <c r="L54" s="1"/>
      <c r="M54" s="25"/>
      <c r="N54" s="25">
        <v>38250</v>
      </c>
      <c r="O54" s="25"/>
      <c r="P54" s="25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122" customFormat="1" x14ac:dyDescent="0.25">
      <c r="A55" s="109"/>
      <c r="B55" s="25"/>
      <c r="C55" s="25"/>
      <c r="D55" s="25"/>
      <c r="E55" s="25"/>
      <c r="F55" s="124" t="s">
        <v>134</v>
      </c>
      <c r="G55" s="123">
        <f>G61-E61</f>
        <v>-7750</v>
      </c>
      <c r="H55" s="1"/>
      <c r="I55" s="96"/>
      <c r="J55" s="97"/>
      <c r="K55" s="1" t="s">
        <v>132</v>
      </c>
      <c r="L55" s="1"/>
      <c r="M55" s="25"/>
      <c r="N55" s="25">
        <v>39600</v>
      </c>
      <c r="O55" s="25"/>
      <c r="P55" s="25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125" customFormat="1" x14ac:dyDescent="0.25">
      <c r="A56" s="109"/>
      <c r="B56" s="25"/>
      <c r="C56" s="25"/>
      <c r="D56" s="25"/>
      <c r="E56" s="25"/>
      <c r="F56" s="124"/>
      <c r="G56" s="123"/>
      <c r="H56" s="1"/>
      <c r="I56" s="96"/>
      <c r="J56" s="97"/>
      <c r="K56" s="1" t="s">
        <v>138</v>
      </c>
      <c r="L56" s="1"/>
      <c r="M56" s="25"/>
      <c r="N56" s="25">
        <v>37200</v>
      </c>
      <c r="O56" s="25"/>
      <c r="P56" s="25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126" customFormat="1" x14ac:dyDescent="0.25">
      <c r="A57" s="109"/>
      <c r="B57" s="25"/>
      <c r="C57" s="25"/>
      <c r="D57" s="25"/>
      <c r="E57" s="25"/>
      <c r="F57" s="124"/>
      <c r="G57" s="123"/>
      <c r="H57" s="1"/>
      <c r="I57" s="96"/>
      <c r="J57" s="97"/>
      <c r="K57" s="1" t="s">
        <v>140</v>
      </c>
      <c r="L57" s="1"/>
      <c r="M57" s="25"/>
      <c r="N57" s="25">
        <v>13200</v>
      </c>
      <c r="O57" s="25"/>
      <c r="P57" s="25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128" customFormat="1" x14ac:dyDescent="0.25">
      <c r="A58" s="109"/>
      <c r="B58" s="25"/>
      <c r="C58" s="25"/>
      <c r="D58" s="25"/>
      <c r="E58" s="25"/>
      <c r="F58" s="124"/>
      <c r="G58" s="123"/>
      <c r="H58" s="1"/>
      <c r="I58" s="96"/>
      <c r="J58" s="97"/>
      <c r="K58" s="1" t="s">
        <v>142</v>
      </c>
      <c r="L58" s="1"/>
      <c r="M58" s="25"/>
      <c r="N58" s="25">
        <v>15600</v>
      </c>
      <c r="O58" s="25"/>
      <c r="P58" s="25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130" customFormat="1" x14ac:dyDescent="0.25">
      <c r="A59" s="109"/>
      <c r="B59" s="25"/>
      <c r="C59" s="25"/>
      <c r="D59" s="25"/>
      <c r="E59" s="25"/>
      <c r="F59" s="124"/>
      <c r="G59" s="123"/>
      <c r="H59" s="1"/>
      <c r="I59" s="96"/>
      <c r="J59" s="97"/>
      <c r="K59" s="1" t="s">
        <v>151</v>
      </c>
      <c r="L59" s="1"/>
      <c r="M59" s="25"/>
      <c r="N59" s="25">
        <v>24300</v>
      </c>
      <c r="O59" s="25"/>
      <c r="P59" s="25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25"/>
      <c r="C60" s="25"/>
      <c r="D60" s="25"/>
      <c r="E60" s="25"/>
      <c r="F60" s="25"/>
      <c r="G60" s="25"/>
      <c r="H60" s="1"/>
      <c r="I60" s="96"/>
      <c r="J60" s="97"/>
      <c r="K60" s="1"/>
      <c r="L60" s="1"/>
      <c r="M60" s="25"/>
      <c r="N60" s="25"/>
      <c r="O60" s="25"/>
      <c r="P60" s="25"/>
      <c r="Q60" s="1"/>
      <c r="R60" s="1"/>
      <c r="S60" s="1">
        <v>110000</v>
      </c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11" t="s">
        <v>43</v>
      </c>
      <c r="B61" s="101"/>
      <c r="C61" s="101"/>
      <c r="D61" s="101"/>
      <c r="E61" s="101">
        <f>SUM(E37:E60)</f>
        <v>120850</v>
      </c>
      <c r="F61" s="101"/>
      <c r="G61" s="101">
        <v>113100</v>
      </c>
      <c r="H61" s="105"/>
      <c r="I61" s="100"/>
      <c r="J61" s="106"/>
      <c r="K61" s="105" t="s">
        <v>43</v>
      </c>
      <c r="L61" s="105"/>
      <c r="M61" s="101"/>
      <c r="N61" s="101">
        <f>SUM(N37:N60)</f>
        <v>465900</v>
      </c>
      <c r="O61" s="101"/>
      <c r="P61" s="108">
        <v>416580</v>
      </c>
      <c r="Q61" s="1"/>
      <c r="R61" s="1"/>
      <c r="S61" s="1">
        <v>500</v>
      </c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96"/>
      <c r="J62" s="97"/>
      <c r="K62" s="1"/>
      <c r="L62" s="1"/>
      <c r="M62" s="25"/>
      <c r="N62" s="25"/>
      <c r="O62" s="25"/>
      <c r="P62" s="25"/>
      <c r="Q62" s="1"/>
      <c r="R62" s="1"/>
      <c r="S62" s="1">
        <v>1600</v>
      </c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12">
        <v>1000000</v>
      </c>
      <c r="B63" s="113"/>
      <c r="C63" s="113"/>
      <c r="D63" s="113"/>
      <c r="E63" s="114">
        <f>A63-E61</f>
        <v>879150</v>
      </c>
      <c r="F63" s="113"/>
      <c r="G63" s="114">
        <f>A63-G61</f>
        <v>886900</v>
      </c>
      <c r="H63" s="113"/>
      <c r="I63" s="84"/>
      <c r="J63" s="115"/>
      <c r="K63" s="116">
        <v>410940</v>
      </c>
      <c r="L63" s="116"/>
      <c r="M63" s="116"/>
      <c r="N63" s="116">
        <f>K63-N61</f>
        <v>-54960</v>
      </c>
      <c r="O63" s="116"/>
      <c r="P63" s="117">
        <f>K63-P61</f>
        <v>-5640</v>
      </c>
      <c r="Q63" s="1"/>
      <c r="R63" s="1"/>
      <c r="S63" s="1">
        <v>1000</v>
      </c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18"/>
      <c r="H65" s="1"/>
      <c r="I65" s="1"/>
      <c r="J65" s="1"/>
      <c r="K65" s="1"/>
      <c r="L65" s="1"/>
      <c r="M65" s="1"/>
      <c r="N65" s="1"/>
      <c r="O65" s="1"/>
      <c r="P65" s="119">
        <f>P61-N61</f>
        <v>-49320</v>
      </c>
      <c r="Q65" s="1"/>
      <c r="R65" s="1"/>
      <c r="S65" s="1">
        <v>168055</v>
      </c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 t="s">
        <v>130</v>
      </c>
      <c r="O66" s="1"/>
      <c r="P66" s="1"/>
      <c r="Q66" s="1"/>
      <c r="R66" s="1"/>
      <c r="S66" s="1">
        <v>136200</v>
      </c>
      <c r="T66" s="1">
        <f>S65-S66</f>
        <v>31855</v>
      </c>
      <c r="U66" s="1"/>
      <c r="V66" s="1"/>
      <c r="W66" s="1"/>
      <c r="X66" s="1"/>
      <c r="Y66" s="1"/>
      <c r="Z66" s="1"/>
    </row>
    <row r="67" spans="1:26" ht="15.75" thickBot="1" x14ac:dyDescent="0.3">
      <c r="A67" s="104" t="s">
        <v>108</v>
      </c>
      <c r="B67" s="101"/>
      <c r="C67" s="101"/>
      <c r="D67" s="101"/>
      <c r="E67" s="101" t="s">
        <v>43</v>
      </c>
      <c r="F67" s="101"/>
      <c r="G67" s="101" t="s">
        <v>95</v>
      </c>
      <c r="H67" s="105"/>
      <c r="I67" s="1"/>
      <c r="J67" s="1"/>
      <c r="K67" s="1"/>
      <c r="L67" s="1"/>
      <c r="M67" s="1"/>
      <c r="N67" s="1"/>
      <c r="O67" s="1"/>
      <c r="P67" s="1"/>
      <c r="Q67" s="1" t="s">
        <v>139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 t="s">
        <v>114</v>
      </c>
      <c r="B70" s="1"/>
      <c r="C70" s="1"/>
      <c r="D70" s="1"/>
      <c r="E70" s="1">
        <v>15000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 t="s">
        <v>116</v>
      </c>
      <c r="B71" s="1"/>
      <c r="C71" s="1"/>
      <c r="D71" s="1"/>
      <c r="E71" s="1">
        <v>18000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 t="s">
        <v>118</v>
      </c>
      <c r="B72" s="1"/>
      <c r="C72" s="1"/>
      <c r="D72" s="1"/>
      <c r="E72" s="1">
        <v>20000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s="70" customFormat="1" x14ac:dyDescent="0.25">
      <c r="A73" s="1" t="s">
        <v>122</v>
      </c>
      <c r="B73" s="1"/>
      <c r="C73" s="1"/>
      <c r="D73" s="1"/>
      <c r="E73" s="1">
        <v>80000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s="72" customFormat="1" x14ac:dyDescent="0.25">
      <c r="A74" s="1" t="s">
        <v>123</v>
      </c>
      <c r="B74" s="1"/>
      <c r="C74" s="1"/>
      <c r="D74" s="1"/>
      <c r="E74" s="1">
        <v>35000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s="73" customFormat="1" x14ac:dyDescent="0.25">
      <c r="A75" s="1" t="s">
        <v>127</v>
      </c>
      <c r="B75" s="1"/>
      <c r="C75" s="1"/>
      <c r="D75" s="1"/>
      <c r="E75" s="1">
        <v>35000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74" customFormat="1" x14ac:dyDescent="0.25">
      <c r="A76" s="1" t="s">
        <v>128</v>
      </c>
      <c r="B76" s="1"/>
      <c r="C76" s="1"/>
      <c r="D76" s="1"/>
      <c r="E76" s="1">
        <v>10000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s="78" customFormat="1" x14ac:dyDescent="0.25">
      <c r="A77" s="1" t="s">
        <v>129</v>
      </c>
      <c r="B77" s="1"/>
      <c r="C77" s="1"/>
      <c r="D77" s="1"/>
      <c r="E77" s="1">
        <v>30000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s="122" customFormat="1" x14ac:dyDescent="0.25">
      <c r="A78" s="1" t="s">
        <v>132</v>
      </c>
      <c r="B78" s="1"/>
      <c r="C78" s="1"/>
      <c r="D78" s="1"/>
      <c r="E78" s="1">
        <v>40000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s="125" customFormat="1" x14ac:dyDescent="0.25">
      <c r="A79" s="1" t="s">
        <v>138</v>
      </c>
      <c r="B79" s="1"/>
      <c r="C79" s="1"/>
      <c r="D79" s="1"/>
      <c r="E79" s="1">
        <v>35000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s="126" customFormat="1" x14ac:dyDescent="0.25">
      <c r="A80" s="1" t="s">
        <v>140</v>
      </c>
      <c r="B80" s="1"/>
      <c r="C80" s="1"/>
      <c r="D80" s="1"/>
      <c r="E80" s="1">
        <v>30000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128" customFormat="1" x14ac:dyDescent="0.25">
      <c r="A81" s="1" t="s">
        <v>141</v>
      </c>
      <c r="B81" s="1"/>
      <c r="C81" s="1"/>
      <c r="D81" s="1"/>
      <c r="E81" s="1">
        <v>20000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s="128" customFormat="1" x14ac:dyDescent="0.25">
      <c r="A82" s="1" t="s">
        <v>142</v>
      </c>
      <c r="B82" s="1"/>
      <c r="C82" s="1"/>
      <c r="D82" s="1"/>
      <c r="E82" s="1">
        <v>30000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130" customFormat="1" x14ac:dyDescent="0.25">
      <c r="A83" s="1" t="s">
        <v>151</v>
      </c>
      <c r="B83" s="1"/>
      <c r="C83" s="1"/>
      <c r="D83" s="1"/>
      <c r="E83" s="1">
        <v>40000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84" t="s">
        <v>43</v>
      </c>
      <c r="B85" s="113"/>
      <c r="C85" s="113"/>
      <c r="D85" s="113"/>
      <c r="E85" s="113">
        <f>SUM(E70:E84)</f>
        <v>438000</v>
      </c>
      <c r="F85" s="113"/>
      <c r="G85" s="113">
        <v>471500</v>
      </c>
      <c r="H85" s="1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20">
        <f>G85-E85</f>
        <v>33500</v>
      </c>
      <c r="H87" s="1"/>
      <c r="I87" s="1"/>
      <c r="J87" s="1"/>
      <c r="K87" s="1" t="s">
        <v>131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04" t="s">
        <v>119</v>
      </c>
      <c r="B90" s="101"/>
      <c r="C90" s="101"/>
      <c r="D90" s="101"/>
      <c r="E90" s="101" t="s">
        <v>43</v>
      </c>
      <c r="F90" s="101"/>
      <c r="G90" s="101" t="s">
        <v>95</v>
      </c>
      <c r="H90" s="10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 t="s">
        <v>120</v>
      </c>
      <c r="B93" s="1"/>
      <c r="C93" s="1"/>
      <c r="D93" s="1"/>
      <c r="E93" s="1">
        <v>5000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s="71" customFormat="1" x14ac:dyDescent="0.25">
      <c r="A94" s="1" t="s">
        <v>121</v>
      </c>
      <c r="B94" s="1"/>
      <c r="C94" s="1"/>
      <c r="D94" s="1"/>
      <c r="E94" s="1">
        <v>9000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s="72" customFormat="1" x14ac:dyDescent="0.25">
      <c r="A95" s="121" t="s">
        <v>123</v>
      </c>
      <c r="B95" s="1"/>
      <c r="C95" s="1"/>
      <c r="D95" s="1"/>
      <c r="E95" s="1">
        <v>38000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s="73" customFormat="1" x14ac:dyDescent="0.25">
      <c r="A96" s="121" t="s">
        <v>127</v>
      </c>
      <c r="B96" s="1"/>
      <c r="C96" s="1"/>
      <c r="D96" s="1"/>
      <c r="E96" s="1">
        <v>74000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s="74" customFormat="1" x14ac:dyDescent="0.25">
      <c r="A97" s="121" t="s">
        <v>128</v>
      </c>
      <c r="B97" s="1"/>
      <c r="C97" s="1"/>
      <c r="D97" s="1"/>
      <c r="E97" s="1">
        <v>75000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s="78" customFormat="1" x14ac:dyDescent="0.25">
      <c r="A98" s="121" t="s">
        <v>129</v>
      </c>
      <c r="B98" s="1"/>
      <c r="C98" s="1"/>
      <c r="D98" s="1"/>
      <c r="E98" s="1">
        <v>79000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s="122" customFormat="1" x14ac:dyDescent="0.25">
      <c r="A99" s="121" t="s">
        <v>132</v>
      </c>
      <c r="B99" s="1"/>
      <c r="C99" s="1"/>
      <c r="D99" s="1"/>
      <c r="E99" s="1">
        <v>40000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s="125" customFormat="1" x14ac:dyDescent="0.25">
      <c r="A100" s="121" t="s">
        <v>138</v>
      </c>
      <c r="B100" s="1"/>
      <c r="C100" s="1"/>
      <c r="D100" s="1"/>
      <c r="E100" s="1">
        <v>54000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s="126" customFormat="1" x14ac:dyDescent="0.25">
      <c r="A101" s="121" t="s">
        <v>140</v>
      </c>
      <c r="B101" s="1"/>
      <c r="C101" s="1"/>
      <c r="D101" s="1"/>
      <c r="E101" s="1">
        <v>20000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s="128" customFormat="1" x14ac:dyDescent="0.25">
      <c r="A102" s="121" t="s">
        <v>142</v>
      </c>
      <c r="B102" s="1"/>
      <c r="C102" s="1"/>
      <c r="D102" s="1"/>
      <c r="E102" s="1">
        <v>30000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s="130" customFormat="1" x14ac:dyDescent="0.25">
      <c r="A103" s="121" t="s">
        <v>151</v>
      </c>
      <c r="B103" s="1"/>
      <c r="C103" s="1"/>
      <c r="D103" s="1"/>
      <c r="E103" s="1">
        <v>5000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84" t="s">
        <v>43</v>
      </c>
      <c r="B105" s="113"/>
      <c r="C105" s="113"/>
      <c r="D105" s="113"/>
      <c r="E105" s="113">
        <f>SUM(E93:E104)</f>
        <v>429000</v>
      </c>
      <c r="F105" s="113"/>
      <c r="G105" s="113">
        <v>434500</v>
      </c>
      <c r="H105" s="1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20">
        <f>G105-E105</f>
        <v>5500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04" t="s">
        <v>143</v>
      </c>
      <c r="B109" s="101"/>
      <c r="C109" s="101"/>
      <c r="D109" s="101"/>
      <c r="E109" s="101" t="s">
        <v>43</v>
      </c>
      <c r="F109" s="101"/>
      <c r="G109" s="101" t="s">
        <v>95</v>
      </c>
      <c r="H109" s="10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21" t="s">
        <v>144</v>
      </c>
      <c r="B112" s="1"/>
      <c r="C112" s="1"/>
      <c r="D112" s="1"/>
      <c r="E112" s="1">
        <v>5000</v>
      </c>
      <c r="F112" s="1"/>
      <c r="G112" s="1"/>
      <c r="H112" s="1"/>
    </row>
    <row r="113" spans="1:8" x14ac:dyDescent="0.25">
      <c r="A113" s="121" t="s">
        <v>142</v>
      </c>
      <c r="B113" s="1"/>
      <c r="C113" s="1"/>
      <c r="D113" s="1"/>
      <c r="E113" s="1">
        <v>25000</v>
      </c>
      <c r="F113" s="1"/>
      <c r="G113" s="1"/>
      <c r="H113" s="1"/>
    </row>
    <row r="114" spans="1:8" s="130" customFormat="1" x14ac:dyDescent="0.25">
      <c r="A114" s="121" t="s">
        <v>151</v>
      </c>
      <c r="B114" s="1"/>
      <c r="C114" s="1"/>
      <c r="D114" s="1"/>
      <c r="E114" s="1">
        <v>10000</v>
      </c>
      <c r="F114" s="1"/>
      <c r="G114" s="1"/>
      <c r="H114" s="1"/>
    </row>
    <row r="115" spans="1:8" ht="15.75" thickBot="1" x14ac:dyDescent="0.3">
      <c r="A115" s="1"/>
      <c r="B115" s="1"/>
      <c r="C115" s="1"/>
      <c r="D115" s="1"/>
      <c r="E115" s="1"/>
      <c r="F115" s="1"/>
      <c r="G115" s="1"/>
      <c r="H115" s="1"/>
    </row>
    <row r="116" spans="1:8" ht="15.75" thickBot="1" x14ac:dyDescent="0.3">
      <c r="A116" s="84" t="s">
        <v>43</v>
      </c>
      <c r="B116" s="113"/>
      <c r="C116" s="113"/>
      <c r="D116" s="113"/>
      <c r="E116" s="113">
        <f>SUM(E112:E115)</f>
        <v>40000</v>
      </c>
      <c r="F116" s="113"/>
      <c r="G116" s="113">
        <v>100000</v>
      </c>
      <c r="H116" s="115"/>
    </row>
    <row r="118" spans="1:8" x14ac:dyDescent="0.25">
      <c r="A118" s="131"/>
      <c r="B118" s="131"/>
      <c r="C118" s="131"/>
      <c r="D118" s="131"/>
      <c r="E118" s="131"/>
      <c r="F118" s="131"/>
      <c r="G118" s="66">
        <f>G116-E116</f>
        <v>60000</v>
      </c>
      <c r="H118" s="131"/>
    </row>
  </sheetData>
  <mergeCells count="10">
    <mergeCell ref="A26:K26"/>
    <mergeCell ref="A31:K31"/>
    <mergeCell ref="A1:L1"/>
    <mergeCell ref="A2:L2"/>
    <mergeCell ref="A23:K23"/>
    <mergeCell ref="A24:K24"/>
    <mergeCell ref="A25:K25"/>
    <mergeCell ref="A28:K28"/>
    <mergeCell ref="A29:K29"/>
    <mergeCell ref="A27:K27"/>
  </mergeCells>
  <printOptions gridLines="1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A4" workbookViewId="0">
      <selection activeCell="S42" sqref="S42"/>
    </sheetView>
  </sheetViews>
  <sheetFormatPr defaultRowHeight="15" x14ac:dyDescent="0.25"/>
  <cols>
    <col min="1" max="1" width="28.7109375" customWidth="1"/>
    <col min="2" max="2" width="8.5703125" customWidth="1"/>
    <col min="3" max="3" width="7.7109375" customWidth="1"/>
    <col min="4" max="4" width="10.42578125" customWidth="1"/>
    <col min="5" max="5" width="8.140625" customWidth="1"/>
    <col min="6" max="6" width="9.7109375" customWidth="1"/>
    <col min="7" max="7" width="9.85546875" customWidth="1"/>
    <col min="8" max="9" width="9.42578125" customWidth="1"/>
    <col min="10" max="10" width="8.42578125" customWidth="1"/>
    <col min="11" max="12" width="9.28515625" customWidth="1"/>
  </cols>
  <sheetData>
    <row r="1" spans="1:21" ht="50.1" customHeight="1" thickBot="1" x14ac:dyDescent="0.3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46"/>
      <c r="N1" s="46"/>
    </row>
    <row r="2" spans="1:21" ht="15.75" thickBot="1" x14ac:dyDescent="0.3">
      <c r="A2" s="157" t="s">
        <v>101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9"/>
      <c r="M2" s="46"/>
      <c r="N2" s="46"/>
    </row>
    <row r="3" spans="1:21" ht="15.75" thickBot="1" x14ac:dyDescent="0.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6"/>
    </row>
    <row r="4" spans="1:21" ht="15.75" thickBot="1" x14ac:dyDescent="0.3">
      <c r="A4" s="14" t="s">
        <v>38</v>
      </c>
      <c r="B4" s="48" t="s">
        <v>48</v>
      </c>
      <c r="C4" s="50"/>
      <c r="D4" s="48" t="s">
        <v>39</v>
      </c>
      <c r="E4" s="48"/>
      <c r="F4" s="49" t="s">
        <v>40</v>
      </c>
      <c r="G4" s="49"/>
      <c r="H4" s="49" t="s">
        <v>41</v>
      </c>
      <c r="I4" s="49" t="s">
        <v>37</v>
      </c>
      <c r="J4" s="49" t="s">
        <v>42</v>
      </c>
      <c r="K4" s="49" t="s">
        <v>36</v>
      </c>
      <c r="L4" s="16" t="s">
        <v>43</v>
      </c>
      <c r="M4" s="46"/>
      <c r="N4" s="46" t="s">
        <v>77</v>
      </c>
    </row>
    <row r="5" spans="1:21" x14ac:dyDescent="0.25">
      <c r="A5" s="5"/>
      <c r="B5" s="5"/>
      <c r="C5" s="6"/>
      <c r="D5" s="6"/>
      <c r="E5" s="6"/>
      <c r="F5" s="7"/>
      <c r="G5" s="7"/>
      <c r="H5" s="7"/>
      <c r="I5" s="7"/>
      <c r="J5" s="7"/>
      <c r="K5" s="7"/>
      <c r="L5" s="8"/>
      <c r="M5" s="46"/>
      <c r="N5" s="46"/>
    </row>
    <row r="6" spans="1:21" x14ac:dyDescent="0.25">
      <c r="A6" s="5"/>
      <c r="B6" s="10" t="s">
        <v>75</v>
      </c>
      <c r="C6" s="10" t="s">
        <v>76</v>
      </c>
      <c r="D6" s="10" t="s">
        <v>46</v>
      </c>
      <c r="E6" s="10" t="s">
        <v>47</v>
      </c>
      <c r="F6" s="8" t="s">
        <v>46</v>
      </c>
      <c r="G6" s="8" t="s">
        <v>47</v>
      </c>
      <c r="H6" s="7"/>
      <c r="I6" s="7"/>
      <c r="J6" s="7"/>
      <c r="K6" s="7"/>
      <c r="L6" s="8"/>
      <c r="M6" s="46"/>
      <c r="N6" s="46"/>
    </row>
    <row r="7" spans="1:21" x14ac:dyDescent="0.25">
      <c r="A7" s="5"/>
      <c r="B7" s="5"/>
      <c r="C7" s="6"/>
      <c r="D7" s="6"/>
      <c r="E7" s="6"/>
      <c r="F7" s="7"/>
      <c r="G7" s="7"/>
      <c r="H7" s="7"/>
      <c r="I7" s="7"/>
      <c r="J7" s="7"/>
      <c r="K7" s="7"/>
      <c r="L7" s="8"/>
      <c r="M7" s="46"/>
      <c r="N7" s="46"/>
    </row>
    <row r="8" spans="1:21" x14ac:dyDescent="0.25">
      <c r="A8" s="5"/>
      <c r="B8" s="35">
        <v>1000</v>
      </c>
      <c r="C8" s="35">
        <v>900</v>
      </c>
      <c r="D8" s="35">
        <v>1200</v>
      </c>
      <c r="E8" s="35">
        <v>900</v>
      </c>
      <c r="F8" s="35">
        <v>1200</v>
      </c>
      <c r="G8" s="35">
        <v>900</v>
      </c>
      <c r="H8" s="7">
        <v>450</v>
      </c>
      <c r="I8" s="7">
        <v>450</v>
      </c>
      <c r="J8" s="7">
        <v>600</v>
      </c>
      <c r="K8" s="7">
        <v>2500</v>
      </c>
      <c r="L8" s="8"/>
      <c r="M8" s="46"/>
      <c r="N8" s="46"/>
    </row>
    <row r="9" spans="1:21" x14ac:dyDescent="0.25">
      <c r="A9" s="5"/>
      <c r="B9" s="5"/>
      <c r="C9" s="9"/>
      <c r="D9" s="9"/>
      <c r="E9" s="9"/>
      <c r="F9" s="9"/>
      <c r="G9" s="9"/>
      <c r="H9" s="7"/>
      <c r="I9" s="7"/>
      <c r="J9" s="7"/>
      <c r="K9" s="7"/>
      <c r="L9" s="8"/>
      <c r="M9" s="46"/>
      <c r="N9" s="46"/>
    </row>
    <row r="10" spans="1:21" x14ac:dyDescent="0.25">
      <c r="A10" s="3" t="s">
        <v>45</v>
      </c>
      <c r="B10" s="3"/>
      <c r="C10" s="12"/>
      <c r="D10" s="12"/>
      <c r="E10" s="12"/>
      <c r="F10" s="13"/>
      <c r="G10" s="13"/>
      <c r="H10" s="13"/>
      <c r="I10" s="13"/>
      <c r="J10" s="3"/>
      <c r="K10" s="3"/>
      <c r="L10" s="28">
        <f t="shared" ref="L10:L16" si="0">SUM(B10:K10)</f>
        <v>0</v>
      </c>
      <c r="M10" s="3"/>
      <c r="N10" s="46">
        <f>B10*B8+C10*C8+D10*D8+E10*E8+F10*F8+G10*G8+H10*H8+I10*I8+J10*J8+K10*K8</f>
        <v>0</v>
      </c>
    </row>
    <row r="11" spans="1:21" x14ac:dyDescent="0.25">
      <c r="A11" s="46" t="s">
        <v>21</v>
      </c>
      <c r="B11" s="46"/>
      <c r="C11" s="43">
        <v>1</v>
      </c>
      <c r="D11" s="43">
        <v>1</v>
      </c>
      <c r="E11" s="44">
        <v>7</v>
      </c>
      <c r="F11" s="44">
        <v>1</v>
      </c>
      <c r="G11" s="44">
        <v>4</v>
      </c>
      <c r="H11" s="44">
        <v>14</v>
      </c>
      <c r="I11" s="44"/>
      <c r="J11" s="31"/>
      <c r="K11" s="31"/>
      <c r="L11" s="28">
        <f t="shared" si="0"/>
        <v>28</v>
      </c>
      <c r="M11" s="46"/>
      <c r="N11" s="46">
        <f>B11*B8+C11*C8+D11*D8+E11*E8+F11*F8+G11*G8+H11*H8+I11*I8+J11*J8+K11*K8</f>
        <v>19500</v>
      </c>
    </row>
    <row r="12" spans="1:21" x14ac:dyDescent="0.25">
      <c r="A12" s="46" t="s">
        <v>22</v>
      </c>
      <c r="B12" s="46"/>
      <c r="C12" s="43">
        <v>1</v>
      </c>
      <c r="D12" s="43">
        <v>1</v>
      </c>
      <c r="E12" s="44">
        <v>7</v>
      </c>
      <c r="F12" s="44">
        <v>1</v>
      </c>
      <c r="G12" s="44">
        <v>4</v>
      </c>
      <c r="H12" s="44">
        <v>19</v>
      </c>
      <c r="I12" s="31"/>
      <c r="J12" s="31"/>
      <c r="K12" s="31"/>
      <c r="L12" s="28">
        <f t="shared" si="0"/>
        <v>33</v>
      </c>
      <c r="M12" s="46"/>
      <c r="N12" s="46">
        <f>B12*B8+C12*C8+D12*D8+E12*E8+F12*F8+G12*G8+H12*H8+I12*I8+J12*J8+K12*K8</f>
        <v>21750</v>
      </c>
    </row>
    <row r="13" spans="1:21" x14ac:dyDescent="0.25">
      <c r="A13" s="46" t="s">
        <v>23</v>
      </c>
      <c r="B13" s="46"/>
      <c r="C13" s="43">
        <v>1</v>
      </c>
      <c r="D13" s="4">
        <v>1</v>
      </c>
      <c r="E13" s="44">
        <v>7</v>
      </c>
      <c r="F13" s="44">
        <v>1</v>
      </c>
      <c r="G13" s="44">
        <v>1</v>
      </c>
      <c r="H13" s="44">
        <v>20</v>
      </c>
      <c r="I13" s="31"/>
      <c r="J13" s="31"/>
      <c r="K13" s="31"/>
      <c r="L13" s="28">
        <f t="shared" si="0"/>
        <v>31</v>
      </c>
      <c r="M13" s="46"/>
      <c r="N13" s="46">
        <f>B13*B8+C13*C8+D13*D8+E13*E8+F13*F8+G13*G8+H13*H8+I13*I8+J13*J8+K13*K8</f>
        <v>19500</v>
      </c>
    </row>
    <row r="14" spans="1:21" x14ac:dyDescent="0.25">
      <c r="A14" s="46" t="s">
        <v>44</v>
      </c>
      <c r="B14" s="46"/>
      <c r="C14" s="44">
        <v>1</v>
      </c>
      <c r="D14" s="31">
        <v>1</v>
      </c>
      <c r="E14" s="44">
        <v>1</v>
      </c>
      <c r="F14" s="44">
        <v>1</v>
      </c>
      <c r="G14" s="44">
        <v>1</v>
      </c>
      <c r="H14" s="44">
        <v>7</v>
      </c>
      <c r="I14" s="31"/>
      <c r="J14" s="31"/>
      <c r="K14" s="31"/>
      <c r="L14" s="28">
        <f t="shared" si="0"/>
        <v>12</v>
      </c>
      <c r="M14" s="46"/>
      <c r="N14" s="46">
        <f>B14*B8+C14*C8+D14*D8+E14*E8+F14*F8+G14*G8+H14*H8+I14*I8+J14*J8+K14*K8</f>
        <v>8250</v>
      </c>
    </row>
    <row r="15" spans="1:21" ht="15.75" thickBot="1" x14ac:dyDescent="0.3">
      <c r="A15" s="46" t="s">
        <v>25</v>
      </c>
      <c r="B15" s="46"/>
      <c r="C15" s="44">
        <v>2</v>
      </c>
      <c r="D15" s="31"/>
      <c r="E15" s="44">
        <v>1</v>
      </c>
      <c r="F15" s="44"/>
      <c r="G15" s="44"/>
      <c r="H15" s="44">
        <v>7</v>
      </c>
      <c r="I15" s="44"/>
      <c r="J15" s="31"/>
      <c r="K15" s="31"/>
      <c r="L15" s="28">
        <f t="shared" si="0"/>
        <v>10</v>
      </c>
      <c r="M15" s="46"/>
      <c r="N15" s="46">
        <f>B15*B8+C15*C8+D15*D8+E15*E8+F15*F8+G15*G8+H15*H8+I15*I8+J15*J8+K15*K8</f>
        <v>5850</v>
      </c>
    </row>
    <row r="16" spans="1:21" x14ac:dyDescent="0.25">
      <c r="A16" s="46" t="s">
        <v>26</v>
      </c>
      <c r="B16" s="46"/>
      <c r="C16" s="44">
        <v>5</v>
      </c>
      <c r="D16" s="31"/>
      <c r="E16" s="44">
        <v>1</v>
      </c>
      <c r="F16" s="44"/>
      <c r="G16" s="44"/>
      <c r="H16" s="44">
        <v>7</v>
      </c>
      <c r="I16" s="31"/>
      <c r="J16" s="31"/>
      <c r="K16" s="31"/>
      <c r="L16" s="28">
        <f t="shared" si="0"/>
        <v>13</v>
      </c>
      <c r="M16" s="46"/>
      <c r="N16" s="46">
        <f>B16*B8+C16*C8+D16*D8+E16*E8+F16*F8+G16*G8+H16*H8+I16*I8+J16*J8+K16*K8</f>
        <v>8550</v>
      </c>
      <c r="R16" s="53" t="s">
        <v>41</v>
      </c>
      <c r="S16" s="54"/>
      <c r="T16" s="51"/>
      <c r="U16" s="51"/>
    </row>
    <row r="17" spans="1:21" x14ac:dyDescent="0.25">
      <c r="A17" s="46"/>
      <c r="B17" s="46"/>
      <c r="C17" s="4"/>
      <c r="D17" s="4"/>
      <c r="E17" s="4"/>
      <c r="F17" s="4"/>
      <c r="G17" s="4"/>
      <c r="H17" s="4"/>
      <c r="I17" s="46"/>
      <c r="J17" s="46"/>
      <c r="K17" s="46"/>
      <c r="L17" s="28"/>
      <c r="M17" s="46"/>
      <c r="N17" s="46"/>
      <c r="R17" s="55" t="s">
        <v>36</v>
      </c>
      <c r="S17" s="56"/>
      <c r="T17" s="51"/>
      <c r="U17" s="51"/>
    </row>
    <row r="18" spans="1:21" x14ac:dyDescent="0.25">
      <c r="A18" s="2" t="s">
        <v>49</v>
      </c>
      <c r="B18" s="4">
        <f>SUM(B10:B16)</f>
        <v>0</v>
      </c>
      <c r="C18" s="4">
        <f>SUM(C10:C16)</f>
        <v>11</v>
      </c>
      <c r="D18" s="4">
        <f t="shared" ref="D18:K18" si="1">SUM(D10:D16)</f>
        <v>4</v>
      </c>
      <c r="E18" s="4">
        <f t="shared" si="1"/>
        <v>24</v>
      </c>
      <c r="F18" s="4">
        <f t="shared" si="1"/>
        <v>4</v>
      </c>
      <c r="G18" s="4">
        <f t="shared" si="1"/>
        <v>10</v>
      </c>
      <c r="H18" s="4">
        <f t="shared" si="1"/>
        <v>74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28">
        <f>SUM(B18:K18)</f>
        <v>127</v>
      </c>
      <c r="M18" s="46"/>
      <c r="N18" s="46"/>
      <c r="R18" s="55" t="s">
        <v>81</v>
      </c>
      <c r="S18" s="56"/>
      <c r="T18" s="51"/>
      <c r="U18" s="51"/>
    </row>
    <row r="19" spans="1:21" ht="15.75" thickBot="1" x14ac:dyDescent="0.3">
      <c r="A19" s="46"/>
      <c r="B19" s="46"/>
      <c r="C19" s="4"/>
      <c r="D19" s="4"/>
      <c r="E19" s="4"/>
      <c r="F19" s="4"/>
      <c r="G19" s="4"/>
      <c r="H19" s="4"/>
      <c r="I19" s="46"/>
      <c r="J19" s="46"/>
      <c r="K19" s="46"/>
      <c r="L19" s="28"/>
      <c r="M19" s="46"/>
      <c r="N19" s="46"/>
      <c r="R19" s="55" t="s">
        <v>68</v>
      </c>
      <c r="S19" s="56"/>
      <c r="T19" s="51"/>
      <c r="U19" s="51"/>
    </row>
    <row r="20" spans="1:21" ht="15.75" thickBot="1" x14ac:dyDescent="0.3">
      <c r="A20" s="18" t="s">
        <v>52</v>
      </c>
      <c r="B20" s="19">
        <f>B18*B8</f>
        <v>0</v>
      </c>
      <c r="C20" s="19">
        <f>C18*C8</f>
        <v>9900</v>
      </c>
      <c r="D20" s="19">
        <f t="shared" ref="D20:K20" si="2">D18*D8</f>
        <v>4800</v>
      </c>
      <c r="E20" s="19">
        <f t="shared" si="2"/>
        <v>21600</v>
      </c>
      <c r="F20" s="19">
        <f t="shared" si="2"/>
        <v>4800</v>
      </c>
      <c r="G20" s="19">
        <f t="shared" si="2"/>
        <v>9000</v>
      </c>
      <c r="H20" s="19">
        <f t="shared" si="2"/>
        <v>33300</v>
      </c>
      <c r="I20" s="19">
        <f t="shared" si="2"/>
        <v>0</v>
      </c>
      <c r="J20" s="19">
        <f t="shared" si="2"/>
        <v>0</v>
      </c>
      <c r="K20" s="19">
        <f t="shared" si="2"/>
        <v>0</v>
      </c>
      <c r="L20" s="20">
        <f>SUM(B20:K20)</f>
        <v>83400</v>
      </c>
      <c r="M20" s="46"/>
      <c r="N20" s="46">
        <f>SUM(N10:N16)</f>
        <v>83400</v>
      </c>
      <c r="P20">
        <f>N20/6</f>
        <v>13900</v>
      </c>
      <c r="R20" s="57"/>
      <c r="S20" s="58">
        <f>SUM(S16:S19)</f>
        <v>0</v>
      </c>
      <c r="T20" s="51"/>
      <c r="U20" s="51"/>
    </row>
    <row r="21" spans="1:21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2"/>
      <c r="M21" s="46"/>
      <c r="N21" s="46"/>
      <c r="R21" s="51"/>
      <c r="S21" s="51"/>
      <c r="T21" s="51"/>
      <c r="U21" s="51"/>
    </row>
    <row r="22" spans="1:21" x14ac:dyDescent="0.25">
      <c r="A22" s="46"/>
      <c r="B22" s="46"/>
      <c r="C22" s="46"/>
      <c r="D22" s="46"/>
      <c r="E22" s="46"/>
      <c r="F22" s="46"/>
      <c r="G22" s="46"/>
      <c r="H22" s="32"/>
      <c r="I22" s="32"/>
      <c r="J22" s="46"/>
      <c r="K22" s="46"/>
      <c r="L22" s="2"/>
      <c r="M22" s="46"/>
      <c r="N22" s="46"/>
      <c r="R22" s="51"/>
      <c r="S22" s="51"/>
      <c r="T22" s="51"/>
      <c r="U22" s="51"/>
    </row>
    <row r="23" spans="1:21" x14ac:dyDescent="0.25">
      <c r="A23" s="193" t="s">
        <v>53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34"/>
      <c r="M23" s="46"/>
      <c r="N23" s="46"/>
      <c r="R23" s="51"/>
      <c r="S23" s="51"/>
      <c r="T23" s="51"/>
      <c r="U23" s="51"/>
    </row>
    <row r="24" spans="1:21" x14ac:dyDescent="0.25">
      <c r="A24" s="193" t="s">
        <v>54</v>
      </c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34"/>
      <c r="M24" s="46"/>
      <c r="N24" s="46"/>
      <c r="R24" s="51"/>
      <c r="S24" s="51"/>
      <c r="T24" s="51"/>
      <c r="U24" s="51"/>
    </row>
    <row r="25" spans="1:21" x14ac:dyDescent="0.25">
      <c r="A25" s="193" t="s">
        <v>51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34"/>
      <c r="M25" s="46"/>
      <c r="N25" s="46"/>
      <c r="R25" s="51"/>
      <c r="S25" s="51"/>
      <c r="T25" s="51"/>
      <c r="U25" s="51"/>
    </row>
    <row r="26" spans="1:21" x14ac:dyDescent="0.25">
      <c r="A26" s="193" t="s">
        <v>50</v>
      </c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46"/>
      <c r="M26" s="46"/>
      <c r="N26" s="46"/>
      <c r="R26" s="51"/>
      <c r="S26" s="51"/>
      <c r="T26" s="51"/>
      <c r="U26" s="51"/>
    </row>
    <row r="27" spans="1:21" x14ac:dyDescent="0.25">
      <c r="A27" s="193" t="s">
        <v>66</v>
      </c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34"/>
      <c r="M27" s="46"/>
      <c r="N27" s="46"/>
      <c r="R27" s="51"/>
      <c r="S27" s="51"/>
      <c r="T27" s="51"/>
      <c r="U27" s="51"/>
    </row>
    <row r="28" spans="1:21" ht="15.75" thickBot="1" x14ac:dyDescent="0.3">
      <c r="A28" s="193" t="s">
        <v>67</v>
      </c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34"/>
      <c r="M28" s="46"/>
      <c r="N28" s="46"/>
      <c r="R28" s="51"/>
      <c r="S28" s="51"/>
      <c r="T28" s="51"/>
      <c r="U28" s="51"/>
    </row>
    <row r="29" spans="1:21" ht="15.75" thickBot="1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R29" s="53"/>
      <c r="S29" s="52"/>
      <c r="T29" s="52" t="s">
        <v>36</v>
      </c>
      <c r="U29" s="54" t="s">
        <v>35</v>
      </c>
    </row>
    <row r="30" spans="1:21" ht="15.75" thickBot="1" x14ac:dyDescent="0.3">
      <c r="A30" s="199" t="s">
        <v>20</v>
      </c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17">
        <f>SUM(L20:L29)</f>
        <v>83400</v>
      </c>
      <c r="M30" s="46"/>
      <c r="N30" s="46"/>
      <c r="O30">
        <v>151800</v>
      </c>
      <c r="R30" s="55" t="s">
        <v>82</v>
      </c>
      <c r="S30" s="59" t="s">
        <v>83</v>
      </c>
      <c r="T30" s="59">
        <v>202050</v>
      </c>
      <c r="U30" s="56">
        <f>'Labor Tracking (Block A)'!L31</f>
        <v>215000</v>
      </c>
    </row>
    <row r="31" spans="1:21" x14ac:dyDescent="0.25">
      <c r="O31">
        <v>15000</v>
      </c>
      <c r="R31" s="55"/>
      <c r="S31" s="59" t="s">
        <v>84</v>
      </c>
      <c r="T31" s="59">
        <v>136350</v>
      </c>
      <c r="U31" s="60">
        <f>L30</f>
        <v>83400</v>
      </c>
    </row>
    <row r="32" spans="1:21" x14ac:dyDescent="0.25">
      <c r="O32">
        <v>7350</v>
      </c>
      <c r="R32" s="55"/>
      <c r="S32" s="59"/>
      <c r="T32" s="59"/>
      <c r="U32" s="56"/>
    </row>
    <row r="33" spans="14:21" x14ac:dyDescent="0.25">
      <c r="O33">
        <v>10000</v>
      </c>
      <c r="R33" s="55"/>
      <c r="S33" s="59" t="s">
        <v>85</v>
      </c>
      <c r="T33" s="59">
        <f>T30+T31</f>
        <v>338400</v>
      </c>
      <c r="U33" s="60">
        <f>U30+U31</f>
        <v>298400</v>
      </c>
    </row>
    <row r="34" spans="14:21" x14ac:dyDescent="0.25">
      <c r="O34">
        <v>12900</v>
      </c>
      <c r="R34" s="55"/>
      <c r="S34" s="59"/>
      <c r="T34" s="59"/>
      <c r="U34" s="56"/>
    </row>
    <row r="35" spans="14:21" ht="15.75" thickBot="1" x14ac:dyDescent="0.3">
      <c r="O35">
        <v>5000</v>
      </c>
      <c r="R35" s="57"/>
      <c r="S35" s="61" t="s">
        <v>86</v>
      </c>
      <c r="T35" s="61"/>
      <c r="U35" s="62">
        <f>T33-U33</f>
        <v>40000</v>
      </c>
    </row>
    <row r="36" spans="14:21" x14ac:dyDescent="0.25">
      <c r="O36">
        <f>SUM(O30:O35)</f>
        <v>202050</v>
      </c>
    </row>
    <row r="41" spans="14:21" x14ac:dyDescent="0.25">
      <c r="N41">
        <v>83400</v>
      </c>
    </row>
    <row r="42" spans="14:21" x14ac:dyDescent="0.25">
      <c r="N42">
        <v>215000</v>
      </c>
    </row>
    <row r="43" spans="14:21" x14ac:dyDescent="0.25">
      <c r="N43">
        <v>80000</v>
      </c>
    </row>
    <row r="44" spans="14:21" x14ac:dyDescent="0.25">
      <c r="N44">
        <v>39500</v>
      </c>
    </row>
    <row r="45" spans="14:21" x14ac:dyDescent="0.25">
      <c r="N45">
        <f>SUM(N41:N44)</f>
        <v>417900</v>
      </c>
    </row>
  </sheetData>
  <mergeCells count="9">
    <mergeCell ref="A30:K30"/>
    <mergeCell ref="A28:K28"/>
    <mergeCell ref="A1:L1"/>
    <mergeCell ref="A2:L2"/>
    <mergeCell ref="A23:K23"/>
    <mergeCell ref="A24:K24"/>
    <mergeCell ref="A25:K25"/>
    <mergeCell ref="A26:K26"/>
    <mergeCell ref="A27:K27"/>
  </mergeCells>
  <printOptions gridLines="1"/>
  <pageMargins left="0.7" right="0.7" top="0.75" bottom="0.75" header="0.3" footer="0.3"/>
  <pageSetup paperSize="9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Schedules</vt:lpstr>
      <vt:lpstr>Labor (Block A)</vt:lpstr>
      <vt:lpstr>Labor (Block B)</vt:lpstr>
      <vt:lpstr>Labor Tracking (Block A)</vt:lpstr>
      <vt:lpstr>Labor Tracking (Block B)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bore</dc:creator>
  <cp:lastModifiedBy>MLAdmin</cp:lastModifiedBy>
  <cp:lastPrinted>2017-03-10T14:49:17Z</cp:lastPrinted>
  <dcterms:created xsi:type="dcterms:W3CDTF">2017-01-18T07:38:48Z</dcterms:created>
  <dcterms:modified xsi:type="dcterms:W3CDTF">2017-12-03T13:25:48Z</dcterms:modified>
</cp:coreProperties>
</file>