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9705" yWindow="-15" windowWidth="9510" windowHeight="8040" tabRatio="876"/>
  </bookViews>
  <sheets>
    <sheet name="CellAlignment" sheetId="113" r:id="rId1"/>
    <sheet name="AngledText" sheetId="6" r:id="rId2"/>
    <sheet name="Indenting" sheetId="121" r:id="rId3"/>
    <sheet name="MergeCenter" sheetId="120" r:id="rId4"/>
    <sheet name="WrapText" sheetId="2" r:id="rId5"/>
  </sheets>
  <definedNames>
    <definedName name="_xlnm._FilterDatabase" localSheetId="0" hidden="1">CellAlignment!$B$3:$D$5</definedName>
    <definedName name="_xlnm._FilterDatabase" localSheetId="4" hidden="1">WrapText!$A$1:$F$101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olver_adj" localSheetId="1" hidden="1">AngledText!$B$3:$G$3,AngledText!$B$4:$G$4</definedName>
    <definedName name="solver_adj" localSheetId="3" hidden="1">MergeCenter!$B$4:$G$4,MergeCenter!$B$5:$G$5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lhs1" localSheetId="1" hidden="1">AngledText!$B$3:$G$3</definedName>
    <definedName name="solver_lhs1" localSheetId="2" hidden="1">Indenting!$B$5</definedName>
    <definedName name="solver_lhs1" localSheetId="3" hidden="1">MergeCenter!$B$4:$G$4</definedName>
    <definedName name="solver_lhs2" localSheetId="1" hidden="1">AngledText!$B$4:$G$4</definedName>
    <definedName name="solver_lhs2" localSheetId="2" hidden="1">Indenting!$F$5</definedName>
    <definedName name="solver_lhs2" localSheetId="3" hidden="1">MergeCenter!$B$5:$G$5</definedName>
    <definedName name="solver_lhs3" localSheetId="2" hidden="1">Indenting!$J$5</definedName>
    <definedName name="solver_lhs4" localSheetId="2" hidden="1">Indenting!$N$5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um" localSheetId="1" hidden="1">2</definedName>
    <definedName name="solver_num" localSheetId="2" hidden="1">0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AngledText!$H$5</definedName>
    <definedName name="solver_opt" localSheetId="3" hidden="1">MergeCenter!$H$6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2" hidden="1">1</definedName>
    <definedName name="solver_rel4" localSheetId="2" hidden="1">1</definedName>
    <definedName name="solver_rhs1" localSheetId="1" hidden="1">500</definedName>
    <definedName name="solver_rhs1" localSheetId="2" hidden="1">0.02</definedName>
    <definedName name="solver_rhs1" localSheetId="3" hidden="1">500</definedName>
    <definedName name="solver_rhs2" localSheetId="1" hidden="1">350</definedName>
    <definedName name="solver_rhs2" localSheetId="2" hidden="1">0.04</definedName>
    <definedName name="solver_rhs2" localSheetId="3" hidden="1">350</definedName>
    <definedName name="solver_rhs3" localSheetId="2" hidden="1">0.03</definedName>
    <definedName name="solver_rhs4" localSheetId="2" hidden="1">0.04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1" hidden="1">1</definedName>
    <definedName name="solver_sho" localSheetId="2" hidden="1">2</definedName>
    <definedName name="solver_sho" localSheetId="3" hidden="1">1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1" hidden="1">3</definedName>
    <definedName name="solver_typ" localSheetId="2" hidden="1">1</definedName>
    <definedName name="solver_typ" localSheetId="3" hidden="1">3</definedName>
    <definedName name="solver_val" localSheetId="1" hidden="1">500</definedName>
    <definedName name="solver_val" localSheetId="2" hidden="1">0</definedName>
    <definedName name="solver_val" localSheetId="3" hidden="1">500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4" hidden="1">WrapText!$A$1:$D$101</definedName>
    <definedName name="Z_32E1B1E0_F29A_4FB3_9E7F_F78F245BC75E_.wvu.PrintArea" localSheetId="4" hidden="1">WrapText!$A$1:$D$101</definedName>
    <definedName name="Z_32E1B1E0_F29A_4FB3_9E7F_F78F245BC75E_.wvu.PrintTitles" localSheetId="4" hidden="1">WrapText!$1:$1</definedName>
    <definedName name="Z_32E1B1E0_F29A_4FB3_9E7F_F78F245BC75E_.wvu.Rows" localSheetId="2" hidden="1">Indenting!$6:$7,Indenting!$11:$13</definedName>
  </definedNames>
  <calcPr calcId="144525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calcChain.xml><?xml version="1.0" encoding="utf-8"?>
<calcChain xmlns="http://schemas.openxmlformats.org/spreadsheetml/2006/main">
  <c r="H56" i="121" l="1"/>
  <c r="G56" i="121"/>
  <c r="F56" i="121"/>
  <c r="D56" i="121"/>
  <c r="C56" i="121"/>
  <c r="B56" i="121"/>
  <c r="K53" i="121"/>
  <c r="J53" i="121"/>
  <c r="H53" i="121"/>
  <c r="G53" i="121"/>
  <c r="F53" i="121"/>
  <c r="D53" i="121"/>
  <c r="C53" i="121"/>
  <c r="K52" i="121"/>
  <c r="J52" i="121"/>
  <c r="H52" i="121"/>
  <c r="G52" i="121"/>
  <c r="F52" i="121"/>
  <c r="D52" i="121"/>
  <c r="C52" i="121"/>
  <c r="B50" i="121"/>
  <c r="H49" i="121"/>
  <c r="H57" i="121" s="1"/>
  <c r="G49" i="121"/>
  <c r="F49" i="121"/>
  <c r="F54" i="121" s="1"/>
  <c r="D49" i="121"/>
  <c r="D58" i="121" s="1"/>
  <c r="C49" i="121"/>
  <c r="B49" i="121"/>
  <c r="B57" i="121" s="1"/>
  <c r="K48" i="121"/>
  <c r="I48" i="121"/>
  <c r="J48" i="121" s="1"/>
  <c r="E48" i="121"/>
  <c r="K47" i="121"/>
  <c r="I47" i="121"/>
  <c r="J47" i="121" s="1"/>
  <c r="E47" i="121"/>
  <c r="B34" i="121"/>
  <c r="C33" i="121"/>
  <c r="C32" i="121"/>
  <c r="C31" i="121"/>
  <c r="C30" i="121"/>
  <c r="C29" i="121"/>
  <c r="C28" i="121"/>
  <c r="C27" i="121"/>
  <c r="C26" i="121"/>
  <c r="C25" i="121"/>
  <c r="C24" i="121"/>
  <c r="C23" i="121"/>
  <c r="C22" i="121"/>
  <c r="F21" i="121"/>
  <c r="C21" i="121"/>
  <c r="D21" i="121" s="1"/>
  <c r="F20" i="121"/>
  <c r="C20" i="121"/>
  <c r="D20" i="121" s="1"/>
  <c r="F19" i="121"/>
  <c r="C19" i="121"/>
  <c r="D19" i="121" s="1"/>
  <c r="C18" i="121"/>
  <c r="B14" i="121"/>
  <c r="C13" i="121"/>
  <c r="D13" i="121" s="1"/>
  <c r="F13" i="121" s="1"/>
  <c r="C12" i="121"/>
  <c r="D12" i="121" s="1"/>
  <c r="E12" i="121" s="1"/>
  <c r="C11" i="121"/>
  <c r="C14" i="121" s="1"/>
  <c r="B8" i="121"/>
  <c r="B15" i="121" s="1"/>
  <c r="B36" i="121" s="1"/>
  <c r="C7" i="121"/>
  <c r="C6" i="121"/>
  <c r="G13" i="121" l="1"/>
  <c r="H13" i="121" s="1"/>
  <c r="J13" i="121" s="1"/>
  <c r="C8" i="121"/>
  <c r="C15" i="121" s="1"/>
  <c r="D6" i="121"/>
  <c r="E6" i="121" s="1"/>
  <c r="F12" i="121"/>
  <c r="E13" i="121"/>
  <c r="G19" i="121"/>
  <c r="H19" i="121" s="1"/>
  <c r="J19" i="121" s="1"/>
  <c r="G20" i="121"/>
  <c r="H20" i="121" s="1"/>
  <c r="J20" i="121" s="1"/>
  <c r="G21" i="121"/>
  <c r="H21" i="121" s="1"/>
  <c r="J21" i="121" s="1"/>
  <c r="D7" i="121"/>
  <c r="F7" i="121" s="1"/>
  <c r="J56" i="121"/>
  <c r="D22" i="121"/>
  <c r="F22" i="121" s="1"/>
  <c r="D23" i="121"/>
  <c r="F23" i="121" s="1"/>
  <c r="D24" i="121"/>
  <c r="F24" i="121" s="1"/>
  <c r="D25" i="121"/>
  <c r="F25" i="121" s="1"/>
  <c r="D26" i="121"/>
  <c r="F26" i="121" s="1"/>
  <c r="D27" i="121"/>
  <c r="F27" i="121" s="1"/>
  <c r="D28" i="121"/>
  <c r="F28" i="121" s="1"/>
  <c r="D29" i="121"/>
  <c r="F29" i="121" s="1"/>
  <c r="D30" i="121"/>
  <c r="F30" i="121" s="1"/>
  <c r="D31" i="121"/>
  <c r="F31" i="121" s="1"/>
  <c r="D32" i="121"/>
  <c r="F32" i="121" s="1"/>
  <c r="G54" i="121"/>
  <c r="G57" i="121"/>
  <c r="G58" i="121"/>
  <c r="C34" i="121"/>
  <c r="D18" i="121"/>
  <c r="C57" i="121"/>
  <c r="K49" i="121"/>
  <c r="C58" i="121"/>
  <c r="C50" i="121"/>
  <c r="C54" i="121"/>
  <c r="D11" i="121"/>
  <c r="E18" i="121"/>
  <c r="E19" i="121"/>
  <c r="E20" i="121"/>
  <c r="E21" i="121"/>
  <c r="J58" i="121"/>
  <c r="H54" i="121"/>
  <c r="D57" i="121"/>
  <c r="F58" i="121"/>
  <c r="D33" i="121"/>
  <c r="F33" i="121" s="1"/>
  <c r="E49" i="121"/>
  <c r="I49" i="121"/>
  <c r="J49" i="121" s="1"/>
  <c r="J57" i="121" s="1"/>
  <c r="D54" i="121"/>
  <c r="J54" i="121"/>
  <c r="F57" i="121"/>
  <c r="B58" i="121"/>
  <c r="D50" i="121"/>
  <c r="F50" i="121" s="1"/>
  <c r="G50" i="121" s="1"/>
  <c r="H50" i="121" s="1"/>
  <c r="K54" i="121"/>
  <c r="H58" i="121"/>
  <c r="G32" i="121" l="1"/>
  <c r="H32" i="121" s="1"/>
  <c r="J32" i="121" s="1"/>
  <c r="I30" i="121"/>
  <c r="G30" i="121"/>
  <c r="H30" i="121" s="1"/>
  <c r="J30" i="121" s="1"/>
  <c r="G28" i="121"/>
  <c r="H28" i="121" s="1"/>
  <c r="J28" i="121" s="1"/>
  <c r="I26" i="121"/>
  <c r="G26" i="121"/>
  <c r="H26" i="121" s="1"/>
  <c r="J26" i="121" s="1"/>
  <c r="G24" i="121"/>
  <c r="H24" i="121" s="1"/>
  <c r="J24" i="121" s="1"/>
  <c r="I22" i="121"/>
  <c r="G22" i="121"/>
  <c r="H22" i="121" s="1"/>
  <c r="J22" i="121" s="1"/>
  <c r="G7" i="121"/>
  <c r="H7" i="121" s="1"/>
  <c r="J7" i="121" s="1"/>
  <c r="M20" i="121"/>
  <c r="K20" i="121"/>
  <c r="L20" i="121" s="1"/>
  <c r="N20" i="121" s="1"/>
  <c r="D34" i="121"/>
  <c r="F18" i="121"/>
  <c r="E32" i="121"/>
  <c r="E30" i="121"/>
  <c r="E28" i="121"/>
  <c r="E26" i="121"/>
  <c r="E24" i="121"/>
  <c r="E22" i="121"/>
  <c r="E7" i="121"/>
  <c r="I20" i="121"/>
  <c r="G12" i="121"/>
  <c r="H12" i="121" s="1"/>
  <c r="J12" i="121" s="1"/>
  <c r="I12" i="121"/>
  <c r="I13" i="121"/>
  <c r="I33" i="121"/>
  <c r="G33" i="121"/>
  <c r="H33" i="121" s="1"/>
  <c r="J33" i="121" s="1"/>
  <c r="I29" i="121"/>
  <c r="G29" i="121"/>
  <c r="H29" i="121" s="1"/>
  <c r="J29" i="121" s="1"/>
  <c r="I27" i="121"/>
  <c r="G27" i="121"/>
  <c r="H27" i="121" s="1"/>
  <c r="J27" i="121" s="1"/>
  <c r="I25" i="121"/>
  <c r="G25" i="121"/>
  <c r="H25" i="121" s="1"/>
  <c r="J25" i="121" s="1"/>
  <c r="G23" i="121"/>
  <c r="H23" i="121" s="1"/>
  <c r="J23" i="121" s="1"/>
  <c r="M21" i="121"/>
  <c r="K21" i="121"/>
  <c r="L21" i="121" s="1"/>
  <c r="N21" i="121" s="1"/>
  <c r="K19" i="121"/>
  <c r="L19" i="121" s="1"/>
  <c r="N19" i="121" s="1"/>
  <c r="D8" i="121"/>
  <c r="F6" i="121"/>
  <c r="K13" i="121"/>
  <c r="L13" i="121" s="1"/>
  <c r="N13" i="121" s="1"/>
  <c r="M13" i="121"/>
  <c r="I31" i="121"/>
  <c r="G31" i="121"/>
  <c r="H31" i="121" s="1"/>
  <c r="J31" i="121" s="1"/>
  <c r="F11" i="121"/>
  <c r="E11" i="121"/>
  <c r="D14" i="121"/>
  <c r="E33" i="121"/>
  <c r="E31" i="121"/>
  <c r="E29" i="121"/>
  <c r="E27" i="121"/>
  <c r="E25" i="121"/>
  <c r="E23" i="121"/>
  <c r="I21" i="121"/>
  <c r="I19" i="121"/>
  <c r="C36" i="121"/>
  <c r="K31" i="121" l="1"/>
  <c r="L31" i="121" s="1"/>
  <c r="N31" i="121" s="1"/>
  <c r="F8" i="121"/>
  <c r="G6" i="121"/>
  <c r="O21" i="121"/>
  <c r="P21" i="121" s="1"/>
  <c r="K25" i="121"/>
  <c r="L25" i="121" s="1"/>
  <c r="N25" i="121" s="1"/>
  <c r="K29" i="121"/>
  <c r="L29" i="121" s="1"/>
  <c r="N29" i="121" s="1"/>
  <c r="E14" i="121"/>
  <c r="D15" i="121"/>
  <c r="D36" i="121" s="1"/>
  <c r="K7" i="121"/>
  <c r="L7" i="121" s="1"/>
  <c r="N7" i="121" s="1"/>
  <c r="K24" i="121"/>
  <c r="L24" i="121" s="1"/>
  <c r="N24" i="121" s="1"/>
  <c r="K28" i="121"/>
  <c r="L28" i="121" s="1"/>
  <c r="N28" i="121" s="1"/>
  <c r="K32" i="121"/>
  <c r="L32" i="121" s="1"/>
  <c r="N32" i="121" s="1"/>
  <c r="E34" i="121"/>
  <c r="F14" i="121"/>
  <c r="G11" i="121"/>
  <c r="O19" i="121"/>
  <c r="P19" i="121" s="1"/>
  <c r="Q19" i="121"/>
  <c r="K23" i="121"/>
  <c r="L23" i="121" s="1"/>
  <c r="N23" i="121" s="1"/>
  <c r="K27" i="121"/>
  <c r="L27" i="121" s="1"/>
  <c r="N27" i="121" s="1"/>
  <c r="K33" i="121"/>
  <c r="L33" i="121" s="1"/>
  <c r="N33" i="121" s="1"/>
  <c r="K12" i="121"/>
  <c r="L12" i="121" s="1"/>
  <c r="N12" i="121" s="1"/>
  <c r="M12" i="121"/>
  <c r="I7" i="121"/>
  <c r="I24" i="121"/>
  <c r="I28" i="121"/>
  <c r="I32" i="121"/>
  <c r="E8" i="121"/>
  <c r="E15" i="121" s="1"/>
  <c r="E36" i="121" s="1"/>
  <c r="O13" i="121"/>
  <c r="P13" i="121" s="1"/>
  <c r="Q13" i="121"/>
  <c r="R13" i="121" s="1"/>
  <c r="M19" i="121"/>
  <c r="R19" i="121" s="1"/>
  <c r="I23" i="121"/>
  <c r="F34" i="121"/>
  <c r="G18" i="121"/>
  <c r="O20" i="121"/>
  <c r="P20" i="121" s="1"/>
  <c r="Q20" i="121"/>
  <c r="R20" i="121" s="1"/>
  <c r="K22" i="121"/>
  <c r="L22" i="121" s="1"/>
  <c r="N22" i="121" s="1"/>
  <c r="K26" i="121"/>
  <c r="L26" i="121" s="1"/>
  <c r="N26" i="121" s="1"/>
  <c r="K30" i="121"/>
  <c r="L30" i="121" s="1"/>
  <c r="N30" i="121" s="1"/>
  <c r="O32" i="121" l="1"/>
  <c r="P32" i="121" s="1"/>
  <c r="Q24" i="121"/>
  <c r="O24" i="121"/>
  <c r="P24" i="121" s="1"/>
  <c r="O29" i="121"/>
  <c r="P29" i="121" s="1"/>
  <c r="O12" i="121"/>
  <c r="P12" i="121" s="1"/>
  <c r="M27" i="121"/>
  <c r="M32" i="121"/>
  <c r="M24" i="121"/>
  <c r="R24" i="121" s="1"/>
  <c r="M29" i="121"/>
  <c r="Q21" i="121"/>
  <c r="R21" i="121" s="1"/>
  <c r="O31" i="121"/>
  <c r="P31" i="121" s="1"/>
  <c r="Q26" i="121"/>
  <c r="O26" i="121"/>
  <c r="P26" i="121" s="1"/>
  <c r="M26" i="121"/>
  <c r="Q30" i="121"/>
  <c r="O30" i="121"/>
  <c r="P30" i="121" s="1"/>
  <c r="O33" i="121"/>
  <c r="P33" i="121" s="1"/>
  <c r="Q28" i="121"/>
  <c r="O28" i="121"/>
  <c r="P28" i="121" s="1"/>
  <c r="O7" i="121"/>
  <c r="P7" i="121" s="1"/>
  <c r="Q25" i="121"/>
  <c r="O25" i="121"/>
  <c r="P25" i="121" s="1"/>
  <c r="G8" i="121"/>
  <c r="H6" i="121"/>
  <c r="M31" i="121"/>
  <c r="Q27" i="121"/>
  <c r="O27" i="121"/>
  <c r="P27" i="121" s="1"/>
  <c r="O22" i="121"/>
  <c r="P22" i="121" s="1"/>
  <c r="Q23" i="121"/>
  <c r="O23" i="121"/>
  <c r="P23" i="121" s="1"/>
  <c r="M30" i="121"/>
  <c r="M22" i="121"/>
  <c r="G34" i="121"/>
  <c r="H18" i="121"/>
  <c r="M33" i="121"/>
  <c r="M23" i="121"/>
  <c r="R23" i="121" s="1"/>
  <c r="G14" i="121"/>
  <c r="H11" i="121"/>
  <c r="M28" i="121"/>
  <c r="R28" i="121" s="1"/>
  <c r="M7" i="121"/>
  <c r="M25" i="121"/>
  <c r="R25" i="121" s="1"/>
  <c r="F15" i="121"/>
  <c r="F36" i="121" s="1"/>
  <c r="R30" i="121" l="1"/>
  <c r="Q22" i="121"/>
  <c r="H8" i="121"/>
  <c r="J6" i="121"/>
  <c r="I6" i="121"/>
  <c r="R26" i="121"/>
  <c r="Q31" i="121"/>
  <c r="R31" i="121"/>
  <c r="H14" i="121"/>
  <c r="J11" i="121"/>
  <c r="I11" i="121"/>
  <c r="H34" i="121"/>
  <c r="J18" i="121"/>
  <c r="I18" i="121"/>
  <c r="G15" i="121"/>
  <c r="G36" i="121" s="1"/>
  <c r="Q7" i="121"/>
  <c r="R7" i="121" s="1"/>
  <c r="Q33" i="121"/>
  <c r="R33" i="121" s="1"/>
  <c r="R27" i="121"/>
  <c r="Q29" i="121"/>
  <c r="Q32" i="121"/>
  <c r="R32" i="121" s="1"/>
  <c r="R29" i="121"/>
  <c r="Q12" i="121"/>
  <c r="R12" i="121" s="1"/>
  <c r="R22" i="121"/>
  <c r="J34" i="121" l="1"/>
  <c r="K18" i="121"/>
  <c r="I8" i="121"/>
  <c r="I15" i="121" s="1"/>
  <c r="J8" i="121"/>
  <c r="J15" i="121" s="1"/>
  <c r="J36" i="121" s="1"/>
  <c r="K6" i="121"/>
  <c r="I14" i="121"/>
  <c r="H15" i="121"/>
  <c r="H36" i="121" s="1"/>
  <c r="I34" i="121"/>
  <c r="J14" i="121"/>
  <c r="K11" i="121"/>
  <c r="K8" i="121" l="1"/>
  <c r="L6" i="121"/>
  <c r="I36" i="121"/>
  <c r="K34" i="121"/>
  <c r="L18" i="121"/>
  <c r="K14" i="121"/>
  <c r="L11" i="121"/>
  <c r="M6" i="121"/>
  <c r="M18" i="121"/>
  <c r="M8" i="121" l="1"/>
  <c r="N11" i="121"/>
  <c r="L14" i="121"/>
  <c r="M11" i="121"/>
  <c r="L8" i="121"/>
  <c r="L15" i="121" s="1"/>
  <c r="N6" i="121"/>
  <c r="M34" i="121"/>
  <c r="L34" i="121"/>
  <c r="N18" i="121"/>
  <c r="K15" i="121"/>
  <c r="K36" i="121" s="1"/>
  <c r="N8" i="121" l="1"/>
  <c r="O6" i="121"/>
  <c r="N14" i="121"/>
  <c r="O11" i="121"/>
  <c r="L36" i="121"/>
  <c r="N34" i="121"/>
  <c r="O18" i="121"/>
  <c r="M14" i="121"/>
  <c r="M15" i="121" s="1"/>
  <c r="M36" i="121" s="1"/>
  <c r="O8" i="121" l="1"/>
  <c r="P6" i="121"/>
  <c r="P8" i="121" s="1"/>
  <c r="N15" i="121"/>
  <c r="N36" i="121" s="1"/>
  <c r="O34" i="121"/>
  <c r="P18" i="121"/>
  <c r="P34" i="121" s="1"/>
  <c r="O14" i="121"/>
  <c r="P11" i="121"/>
  <c r="O15" i="121" l="1"/>
  <c r="O36" i="121" s="1"/>
  <c r="P14" i="121"/>
  <c r="P15" i="121" s="1"/>
  <c r="P36" i="121" s="1"/>
  <c r="Q11" i="121"/>
  <c r="Q6" i="121"/>
  <c r="Q18" i="121"/>
  <c r="Q14" i="121" l="1"/>
  <c r="R11" i="121"/>
  <c r="R14" i="121" s="1"/>
  <c r="Q34" i="121"/>
  <c r="R18" i="121"/>
  <c r="R34" i="121" s="1"/>
  <c r="Q8" i="121"/>
  <c r="Q15" i="121" s="1"/>
  <c r="R6" i="121"/>
  <c r="R8" i="121" s="1"/>
  <c r="R15" i="121" s="1"/>
  <c r="R36" i="121" l="1"/>
  <c r="Q36" i="121"/>
  <c r="O14" i="113" l="1"/>
  <c r="N14" i="113"/>
  <c r="M14" i="113"/>
  <c r="L14" i="113"/>
  <c r="K14" i="113"/>
  <c r="J14" i="113"/>
  <c r="I14" i="113"/>
  <c r="O13" i="113"/>
  <c r="N13" i="113"/>
  <c r="M13" i="113"/>
  <c r="L13" i="113"/>
  <c r="K13" i="113"/>
  <c r="J13" i="113"/>
  <c r="I13" i="113"/>
  <c r="M10" i="113"/>
  <c r="L10" i="113"/>
  <c r="K10" i="113"/>
  <c r="K15" i="113" s="1"/>
  <c r="J10" i="113"/>
  <c r="I10" i="113"/>
  <c r="H10" i="113"/>
  <c r="H11" i="113" s="1"/>
  <c r="O9" i="113"/>
  <c r="N9" i="113"/>
  <c r="O8" i="113"/>
  <c r="N8" i="113"/>
  <c r="O20" i="120"/>
  <c r="N20" i="120"/>
  <c r="M20" i="120"/>
  <c r="P19" i="120"/>
  <c r="P18" i="120"/>
  <c r="P17" i="120"/>
  <c r="P16" i="120"/>
  <c r="P15" i="120"/>
  <c r="P14" i="120"/>
  <c r="P13" i="120"/>
  <c r="P12" i="120"/>
  <c r="P11" i="120"/>
  <c r="P10" i="120"/>
  <c r="P9" i="120"/>
  <c r="P8" i="120"/>
  <c r="P7" i="120"/>
  <c r="P6" i="120"/>
  <c r="P5" i="120"/>
  <c r="P4" i="120"/>
  <c r="I15" i="113" l="1"/>
  <c r="O15" i="113"/>
  <c r="P20" i="120"/>
  <c r="O10" i="113"/>
  <c r="I11" i="113"/>
  <c r="J11" i="113" s="1"/>
  <c r="K11" i="113" s="1"/>
  <c r="L11" i="113" s="1"/>
  <c r="M11" i="113" s="1"/>
  <c r="J15" i="113"/>
  <c r="L15" i="113"/>
  <c r="N15" i="113"/>
  <c r="N10" i="113"/>
  <c r="M15" i="113"/>
  <c r="G13" i="120" l="1"/>
  <c r="F13" i="120"/>
  <c r="E13" i="120"/>
  <c r="D13" i="120"/>
  <c r="C13" i="120"/>
  <c r="B13" i="120"/>
  <c r="I10" i="120"/>
  <c r="H10" i="120"/>
  <c r="G10" i="120"/>
  <c r="F10" i="120"/>
  <c r="E10" i="120"/>
  <c r="D10" i="120"/>
  <c r="C10" i="120"/>
  <c r="I9" i="120"/>
  <c r="H9" i="120"/>
  <c r="G9" i="120"/>
  <c r="F9" i="120"/>
  <c r="E9" i="120"/>
  <c r="D9" i="120"/>
  <c r="C9" i="120"/>
  <c r="G6" i="120"/>
  <c r="G15" i="120" s="1"/>
  <c r="F6" i="120"/>
  <c r="F14" i="120" s="1"/>
  <c r="E6" i="120"/>
  <c r="E15" i="120" s="1"/>
  <c r="D6" i="120"/>
  <c r="D14" i="120" s="1"/>
  <c r="C6" i="120"/>
  <c r="C15" i="120" s="1"/>
  <c r="B6" i="120"/>
  <c r="B14" i="120" s="1"/>
  <c r="I5" i="120"/>
  <c r="H5" i="120"/>
  <c r="I4" i="120"/>
  <c r="H4" i="120"/>
  <c r="H13" i="120" l="1"/>
  <c r="B15" i="120"/>
  <c r="F15" i="120"/>
  <c r="D15" i="120"/>
  <c r="I6" i="120"/>
  <c r="D11" i="120"/>
  <c r="F11" i="120"/>
  <c r="H11" i="120"/>
  <c r="C14" i="120"/>
  <c r="E14" i="120"/>
  <c r="G14" i="120"/>
  <c r="H6" i="120"/>
  <c r="H15" i="120" s="1"/>
  <c r="B7" i="120"/>
  <c r="C7" i="120" s="1"/>
  <c r="D7" i="120" s="1"/>
  <c r="E7" i="120" s="1"/>
  <c r="F7" i="120" s="1"/>
  <c r="G7" i="120" s="1"/>
  <c r="C11" i="120"/>
  <c r="E11" i="120"/>
  <c r="G11" i="120"/>
  <c r="I11" i="120"/>
  <c r="H14" i="120" l="1"/>
  <c r="D44" i="2" l="1"/>
  <c r="D71" i="2"/>
  <c r="D20" i="2"/>
  <c r="D97" i="2"/>
  <c r="D54" i="2"/>
  <c r="D40" i="2"/>
  <c r="D83" i="2"/>
  <c r="D41" i="2"/>
  <c r="D23" i="2"/>
  <c r="D72" i="2"/>
  <c r="D76" i="2"/>
  <c r="D77" i="2"/>
  <c r="D75" i="2"/>
  <c r="D98" i="2"/>
  <c r="D80" i="2"/>
  <c r="D6" i="2"/>
  <c r="D3" i="2"/>
  <c r="D70" i="2"/>
  <c r="D29" i="2"/>
  <c r="D27" i="2"/>
  <c r="D51" i="2"/>
  <c r="D82" i="2"/>
  <c r="D7" i="2"/>
  <c r="D25" i="2"/>
  <c r="D33" i="2"/>
  <c r="D47" i="2"/>
  <c r="D56" i="2"/>
  <c r="D92" i="2"/>
  <c r="D42" i="2"/>
  <c r="D84" i="2"/>
  <c r="D91" i="2"/>
  <c r="D5" i="2"/>
  <c r="D55" i="2"/>
  <c r="D37" i="2"/>
  <c r="D31" i="2"/>
  <c r="D87" i="2"/>
  <c r="D69" i="2"/>
  <c r="D81" i="2"/>
  <c r="D48" i="2"/>
  <c r="D10" i="2"/>
  <c r="D13" i="2"/>
  <c r="D14" i="2"/>
  <c r="D64" i="2"/>
  <c r="D17" i="2"/>
  <c r="D4" i="2"/>
  <c r="D85" i="2"/>
  <c r="D62" i="2"/>
  <c r="D89" i="2"/>
  <c r="D50" i="2"/>
  <c r="D26" i="2"/>
  <c r="D90" i="2"/>
  <c r="D15" i="2"/>
  <c r="D2" i="2"/>
  <c r="D19" i="2"/>
  <c r="D67" i="2"/>
  <c r="D74" i="2"/>
  <c r="D100" i="2"/>
  <c r="D94" i="2"/>
  <c r="D34" i="2"/>
  <c r="D38" i="2"/>
  <c r="D79" i="2"/>
  <c r="D58" i="2"/>
  <c r="D52" i="2"/>
  <c r="D12" i="2"/>
  <c r="D93" i="2"/>
  <c r="D11" i="2"/>
  <c r="D46" i="2"/>
  <c r="D45" i="2"/>
  <c r="D9" i="2"/>
  <c r="D43" i="2"/>
  <c r="D30" i="2"/>
  <c r="D21" i="2"/>
  <c r="D57" i="2"/>
  <c r="D63" i="2"/>
  <c r="D39" i="2"/>
  <c r="D65" i="2"/>
  <c r="D86" i="2"/>
  <c r="D95" i="2"/>
  <c r="D22" i="2"/>
  <c r="D36" i="2"/>
  <c r="D88" i="2"/>
  <c r="D8" i="2"/>
  <c r="D60" i="2"/>
  <c r="D49" i="2"/>
  <c r="D24" i="2"/>
  <c r="D35" i="2"/>
  <c r="D53" i="2"/>
  <c r="D68" i="2"/>
  <c r="D101" i="2"/>
  <c r="D59" i="2"/>
  <c r="D73" i="2"/>
  <c r="D16" i="2"/>
  <c r="D61" i="2"/>
  <c r="D78" i="2"/>
  <c r="D28" i="2"/>
  <c r="D96" i="2"/>
  <c r="D99" i="2"/>
  <c r="D18" i="2"/>
  <c r="D66" i="2"/>
  <c r="D32" i="2"/>
  <c r="I3" i="6"/>
  <c r="G5" i="6"/>
  <c r="B5" i="6"/>
  <c r="H3" i="6"/>
  <c r="H4" i="6"/>
  <c r="I4" i="6"/>
  <c r="C5" i="6"/>
  <c r="D5" i="6"/>
  <c r="E5" i="6"/>
  <c r="F5" i="6"/>
  <c r="G10" i="6" s="1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H5" i="6" l="1"/>
  <c r="F10" i="6"/>
  <c r="H10" i="6"/>
  <c r="E10" i="6"/>
  <c r="I10" i="6"/>
  <c r="D10" i="6"/>
  <c r="I5" i="6"/>
  <c r="B6" i="6"/>
  <c r="C6" i="6" s="1"/>
  <c r="D6" i="6" s="1"/>
  <c r="E6" i="6" s="1"/>
  <c r="F6" i="6" s="1"/>
  <c r="G6" i="6" s="1"/>
  <c r="C10" i="6"/>
</calcChain>
</file>

<file path=xl/comments1.xml><?xml version="1.0" encoding="utf-8"?>
<comments xmlns="http://schemas.openxmlformats.org/spreadsheetml/2006/main">
  <authors>
    <author>Dennis Taylor</author>
  </authors>
  <commentList>
    <comment ref="K52" authorId="0">
      <text>
        <r>
          <rPr>
            <b/>
            <sz val="8"/>
            <color indexed="81"/>
            <rFont val="Tahoma"/>
            <family val="2"/>
          </rPr>
          <t>Dennis Taylor:</t>
        </r>
        <r>
          <rPr>
            <sz val="8"/>
            <color indexed="81"/>
            <rFont val="Tahoma"/>
            <family val="2"/>
          </rPr>
          <t xml:space="preserve">
See Jennifer for more details on this unusual formula.</t>
        </r>
      </text>
    </comment>
  </commentList>
</comments>
</file>

<file path=xl/sharedStrings.xml><?xml version="1.0" encoding="utf-8"?>
<sst xmlns="http://schemas.openxmlformats.org/spreadsheetml/2006/main" count="296" uniqueCount="211">
  <si>
    <t>1st Q</t>
  </si>
  <si>
    <t>2nd Q</t>
  </si>
  <si>
    <t>3rd Q</t>
  </si>
  <si>
    <t>4th Q</t>
  </si>
  <si>
    <t>Advertising</t>
  </si>
  <si>
    <t>Electricity</t>
  </si>
  <si>
    <t>Food</t>
  </si>
  <si>
    <t>Heat</t>
  </si>
  <si>
    <t>Insurance</t>
  </si>
  <si>
    <t>Interest</t>
  </si>
  <si>
    <t>Legal Services</t>
  </si>
  <si>
    <t>Office Supplies</t>
  </si>
  <si>
    <t>Rent</t>
  </si>
  <si>
    <t>Salaries</t>
  </si>
  <si>
    <t>Taxes</t>
  </si>
  <si>
    <t>Telephone</t>
  </si>
  <si>
    <t>Training</t>
  </si>
  <si>
    <t>Travel</t>
  </si>
  <si>
    <t>Utilities</t>
  </si>
  <si>
    <t>Water</t>
  </si>
  <si>
    <t>Total Expenses</t>
  </si>
  <si>
    <t>Years</t>
  </si>
  <si>
    <t>SS#</t>
  </si>
  <si>
    <t>Jul</t>
  </si>
  <si>
    <t>Aug</t>
  </si>
  <si>
    <t>Sep</t>
  </si>
  <si>
    <t>Oct</t>
  </si>
  <si>
    <t>Nov</t>
  </si>
  <si>
    <t>Dec</t>
  </si>
  <si>
    <t>Sales</t>
  </si>
  <si>
    <t>TOTAL</t>
  </si>
  <si>
    <t>Jan</t>
  </si>
  <si>
    <t>Feb</t>
  </si>
  <si>
    <t>Mar</t>
  </si>
  <si>
    <t>Apr</t>
  </si>
  <si>
    <t>May</t>
  </si>
  <si>
    <t>Jun</t>
  </si>
  <si>
    <t>Total</t>
  </si>
  <si>
    <t>Average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</si>
  <si>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</si>
  <si>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</si>
  <si>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</si>
  <si>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</si>
  <si>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</si>
  <si>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</si>
  <si>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</si>
  <si>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</si>
  <si>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</si>
  <si>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</si>
  <si>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Item #</t>
  </si>
  <si>
    <t>Hire Date</t>
  </si>
  <si>
    <t>Top Left</t>
  </si>
  <si>
    <t>Bottom Left</t>
  </si>
  <si>
    <t>Center Left</t>
  </si>
  <si>
    <t>Top Right</t>
  </si>
  <si>
    <t>Center Right</t>
  </si>
  <si>
    <t>Bottom Right</t>
  </si>
  <si>
    <t>Top Middle</t>
  </si>
  <si>
    <t>Center Middle</t>
  </si>
  <si>
    <t>Bottom Middle</t>
  </si>
  <si>
    <t>31G4996B</t>
  </si>
  <si>
    <t>79J5239G</t>
  </si>
  <si>
    <t>33M4546J</t>
  </si>
  <si>
    <t>63K9614M</t>
  </si>
  <si>
    <t>33W7621K</t>
  </si>
  <si>
    <t>52G1351W</t>
  </si>
  <si>
    <t>41J9525G</t>
  </si>
  <si>
    <t>20M8696J</t>
  </si>
  <si>
    <t>80K9419M</t>
  </si>
  <si>
    <t>74X7563K</t>
  </si>
  <si>
    <t>18P2929X</t>
  </si>
  <si>
    <t>12Z2864P</t>
  </si>
  <si>
    <t>43C5717Z</t>
  </si>
  <si>
    <t>21Q7341C</t>
  </si>
  <si>
    <t>79V3789Q</t>
  </si>
  <si>
    <t>96B6407V</t>
  </si>
  <si>
    <t>17G5008B</t>
  </si>
  <si>
    <t>16J1468G</t>
  </si>
  <si>
    <t>61M2954J</t>
  </si>
  <si>
    <t>32K0296M</t>
  </si>
  <si>
    <t>31W9685K</t>
  </si>
  <si>
    <t>Seattle</t>
  </si>
  <si>
    <t>Los Angeles</t>
  </si>
  <si>
    <t>LasVegas</t>
  </si>
  <si>
    <t>Phoenix</t>
  </si>
  <si>
    <t>Dallas</t>
  </si>
  <si>
    <t>Albuquerque</t>
  </si>
  <si>
    <t>Denver</t>
  </si>
  <si>
    <t>Houston</t>
  </si>
  <si>
    <t>Chicago</t>
  </si>
  <si>
    <t>Atlanta</t>
  </si>
  <si>
    <t>New York</t>
  </si>
  <si>
    <t>Boston</t>
  </si>
  <si>
    <t>Ramsey</t>
  </si>
  <si>
    <t>Guerrero</t>
  </si>
  <si>
    <t>Maldonado</t>
  </si>
  <si>
    <t>Clarke</t>
  </si>
  <si>
    <t>Osborne</t>
  </si>
  <si>
    <t>Jackson</t>
  </si>
  <si>
    <t>Olson</t>
  </si>
  <si>
    <t>Hoffman</t>
  </si>
  <si>
    <t>Long</t>
  </si>
  <si>
    <t>Blair</t>
  </si>
  <si>
    <t>Luna</t>
  </si>
  <si>
    <t>Bryant</t>
  </si>
  <si>
    <t>Douglas</t>
  </si>
  <si>
    <t>Smith</t>
  </si>
  <si>
    <t>Kent</t>
  </si>
  <si>
    <t>Robles</t>
  </si>
  <si>
    <t>Charles</t>
  </si>
  <si>
    <t>Green</t>
  </si>
  <si>
    <t>Savage</t>
  </si>
  <si>
    <t>Davidson</t>
  </si>
  <si>
    <t>Morse</t>
  </si>
  <si>
    <t>Barrett</t>
  </si>
  <si>
    <t>Giles</t>
  </si>
  <si>
    <t>Estes</t>
  </si>
  <si>
    <t>Pope</t>
  </si>
  <si>
    <t>Johnston</t>
  </si>
  <si>
    <t>Farrell</t>
  </si>
  <si>
    <t>Carey</t>
  </si>
  <si>
    <t>Mercado</t>
  </si>
  <si>
    <t>Zimmerman</t>
  </si>
  <si>
    <t>Rowe</t>
  </si>
  <si>
    <t>Saunders</t>
  </si>
  <si>
    <t>Day</t>
  </si>
  <si>
    <t>Walker</t>
  </si>
  <si>
    <t>Castro</t>
  </si>
  <si>
    <t>Logan</t>
  </si>
  <si>
    <t>Jordan</t>
  </si>
  <si>
    <t>Ball</t>
  </si>
  <si>
    <t>Reed</t>
  </si>
  <si>
    <t>Delgado</t>
  </si>
  <si>
    <t>Pennington</t>
  </si>
  <si>
    <t>Jenkins</t>
  </si>
  <si>
    <t>McCoy</t>
  </si>
  <si>
    <t>Christensen</t>
  </si>
  <si>
    <t>Drake</t>
  </si>
  <si>
    <t>Dawson</t>
  </si>
  <si>
    <t>Obrien</t>
  </si>
  <si>
    <t>Huff</t>
  </si>
  <si>
    <t>Bradley</t>
  </si>
  <si>
    <t>McLaughlin</t>
  </si>
  <si>
    <t>Morrow</t>
  </si>
  <si>
    <t>Bishop</t>
  </si>
  <si>
    <t>Serrano</t>
  </si>
  <si>
    <t>Greene</t>
  </si>
  <si>
    <t>Garner</t>
  </si>
  <si>
    <t>Craig</t>
  </si>
  <si>
    <t>Wall</t>
  </si>
  <si>
    <t>Dodson</t>
  </si>
  <si>
    <t>Collier</t>
  </si>
  <si>
    <t>Mosley</t>
  </si>
  <si>
    <t>Walls</t>
  </si>
  <si>
    <t>Merritt</t>
  </si>
  <si>
    <t>Norman</t>
  </si>
  <si>
    <t>McCullough</t>
  </si>
  <si>
    <t>Foster</t>
  </si>
  <si>
    <t>Shaw</t>
  </si>
  <si>
    <t>Estrada</t>
  </si>
  <si>
    <t>Oneal</t>
  </si>
  <si>
    <t>Humphrey</t>
  </si>
  <si>
    <t>Pruitt</t>
  </si>
  <si>
    <t>House</t>
  </si>
  <si>
    <t>Carr</t>
  </si>
  <si>
    <t>Morrison</t>
  </si>
  <si>
    <t>Acosta</t>
  </si>
  <si>
    <t>Prince</t>
  </si>
  <si>
    <t>Roberts</t>
  </si>
  <si>
    <t>Doyle</t>
  </si>
  <si>
    <t>Wilcox</t>
  </si>
  <si>
    <t>Beasley</t>
  </si>
  <si>
    <t>Morgan</t>
  </si>
  <si>
    <t>Henderson</t>
  </si>
  <si>
    <t>Chang</t>
  </si>
  <si>
    <t>Stone</t>
  </si>
  <si>
    <t>Castillo</t>
  </si>
  <si>
    <t>Ashley</t>
  </si>
  <si>
    <t>Bradford</t>
  </si>
  <si>
    <t>Callahan</t>
  </si>
  <si>
    <t>Gates</t>
  </si>
  <si>
    <t>Walton</t>
  </si>
  <si>
    <t>Kennedy</t>
  </si>
  <si>
    <t>Ingram</t>
  </si>
  <si>
    <t>Fischer</t>
  </si>
  <si>
    <t>Gibson</t>
  </si>
  <si>
    <t>Higgins</t>
  </si>
  <si>
    <t>Sims</t>
  </si>
  <si>
    <t>Olsen</t>
  </si>
  <si>
    <t>Thompson</t>
  </si>
  <si>
    <t>Colon</t>
  </si>
  <si>
    <t>Clay</t>
  </si>
  <si>
    <t>Two Trees Olive Oil</t>
  </si>
  <si>
    <t>2012 Budget Projections</t>
  </si>
  <si>
    <t>(2011 - Thousands of Dollars)</t>
  </si>
  <si>
    <t>2011 Salary</t>
  </si>
  <si>
    <t xml:space="preserve">Jan </t>
  </si>
  <si>
    <t>Gross Revenue</t>
  </si>
  <si>
    <t>Shipping</t>
  </si>
  <si>
    <t>Cost of Goods Sold</t>
  </si>
  <si>
    <t>Goods</t>
  </si>
  <si>
    <t>Freight</t>
  </si>
  <si>
    <t>Miscellaneous</t>
  </si>
  <si>
    <t>Cost of Goods Total</t>
  </si>
  <si>
    <t>Gross Profit</t>
  </si>
  <si>
    <t>Net Profit</t>
  </si>
  <si>
    <t>2012 Projected Budget</t>
  </si>
  <si>
    <t>Hollingsworth</t>
  </si>
  <si>
    <t>Employee Last Name</t>
  </si>
  <si>
    <t>2010 Tax Rate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</si>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</sst>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_(&quot;$&quot;* #,##0_);_(&quot;$&quot;* \(#,##0\);_(&quot;$&quot;* &quot;-&quot;??_);_(@_)"/>
    <numFmt numFmtId="169" formatCode="0.0%;[Red]\-0.0%"/>
    <numFmt numFmtId="170" formatCode="000\-00\-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6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070C0"/>
      <name val="Calibri"/>
      <family val="2"/>
    </font>
    <font>
      <b/>
      <sz val="20"/>
      <color indexed="17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color indexed="17"/>
      <name val="Calibri"/>
      <family val="2"/>
    </font>
    <font>
      <b/>
      <sz val="10"/>
      <color indexed="12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b/>
      <sz val="10"/>
      <color indexed="17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2" borderId="1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129">
    <xf numFmtId="0" fontId="0" fillId="0" borderId="0" xfId="0"/>
    <xf numFmtId="0" fontId="16" fillId="6" borderId="10" xfId="9" applyFont="1" applyFill="1" applyBorder="1" applyAlignment="1">
      <alignment horizontal="center"/>
    </xf>
    <xf numFmtId="0" fontId="9" fillId="0" borderId="0" xfId="9" applyNumberFormat="1" applyFont="1" applyFill="1" applyBorder="1" applyAlignment="1">
      <alignment horizontal="left"/>
    </xf>
    <xf numFmtId="0" fontId="16" fillId="6" borderId="9" xfId="9" applyFont="1" applyFill="1" applyBorder="1" applyAlignment="1">
      <alignment horizontal="center"/>
    </xf>
    <xf numFmtId="0" fontId="16" fillId="6" borderId="11" xfId="9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Fill="1" applyBorder="1"/>
    <xf numFmtId="168" fontId="8" fillId="0" borderId="0" xfId="7" applyNumberFormat="1" applyFont="1" applyFill="1" applyBorder="1"/>
    <xf numFmtId="166" fontId="8" fillId="0" borderId="0" xfId="6" applyNumberFormat="1" applyFont="1" applyFill="1" applyBorder="1"/>
    <xf numFmtId="0" fontId="7" fillId="0" borderId="0" xfId="0" applyFont="1" applyFill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/>
    <xf numFmtId="43" fontId="8" fillId="0" borderId="0" xfId="6" applyFont="1" applyFill="1"/>
    <xf numFmtId="0" fontId="7" fillId="0" borderId="0" xfId="0" applyFont="1" applyBorder="1"/>
    <xf numFmtId="44" fontId="8" fillId="0" borderId="0" xfId="7" applyFont="1" applyFill="1" applyBorder="1"/>
    <xf numFmtId="43" fontId="8" fillId="0" borderId="0" xfId="6" applyFont="1" applyFill="1" applyBorder="1"/>
    <xf numFmtId="14" fontId="8" fillId="0" borderId="0" xfId="0" applyNumberFormat="1" applyFont="1" applyFill="1"/>
    <xf numFmtId="18" fontId="8" fillId="0" borderId="0" xfId="0" applyNumberFormat="1" applyFont="1" applyFill="1"/>
    <xf numFmtId="40" fontId="8" fillId="0" borderId="0" xfId="0" applyNumberFormat="1" applyFont="1" applyFill="1" applyBorder="1"/>
    <xf numFmtId="167" fontId="8" fillId="0" borderId="0" xfId="10" applyNumberFormat="1" applyFont="1" applyFill="1"/>
    <xf numFmtId="169" fontId="8" fillId="0" borderId="0" xfId="0" applyNumberFormat="1" applyFont="1" applyFill="1"/>
    <xf numFmtId="165" fontId="8" fillId="0" borderId="0" xfId="6" applyNumberFormat="1" applyFont="1" applyFill="1"/>
    <xf numFmtId="0" fontId="9" fillId="0" borderId="0" xfId="0" applyNumberFormat="1" applyFont="1" applyFill="1" applyBorder="1" applyAlignment="1"/>
    <xf numFmtId="0" fontId="8" fillId="0" borderId="0" xfId="4" applyFont="1" applyFill="1" applyBorder="1"/>
    <xf numFmtId="0" fontId="7" fillId="0" borderId="0" xfId="2" applyFont="1" applyFill="1" applyBorder="1"/>
    <xf numFmtId="44" fontId="7" fillId="0" borderId="3" xfId="7" applyFont="1" applyFill="1" applyBorder="1" applyAlignment="1">
      <alignment horizontal="right"/>
    </xf>
    <xf numFmtId="0" fontId="8" fillId="3" borderId="4" xfId="4" applyFont="1" applyFill="1" applyBorder="1" applyAlignment="1">
      <alignment horizontal="right"/>
    </xf>
    <xf numFmtId="0" fontId="7" fillId="4" borderId="3" xfId="2" applyFont="1" applyFill="1" applyBorder="1" applyAlignment="1">
      <alignment horizontal="right"/>
    </xf>
    <xf numFmtId="168" fontId="8" fillId="0" borderId="0" xfId="7" applyNumberFormat="1" applyFont="1" applyFill="1" applyBorder="1" applyAlignment="1"/>
    <xf numFmtId="168" fontId="8" fillId="3" borderId="2" xfId="4" applyNumberFormat="1" applyFont="1" applyFill="1" applyBorder="1" applyAlignment="1"/>
    <xf numFmtId="168" fontId="7" fillId="5" borderId="2" xfId="2" applyNumberFormat="1" applyFont="1" applyFill="1" applyBorder="1" applyAlignment="1"/>
    <xf numFmtId="166" fontId="8" fillId="0" borderId="0" xfId="6" applyNumberFormat="1" applyFont="1" applyFill="1" applyBorder="1" applyAlignment="1"/>
    <xf numFmtId="166" fontId="8" fillId="3" borderId="5" xfId="4" applyNumberFormat="1" applyFont="1" applyFill="1" applyBorder="1" applyAlignment="1"/>
    <xf numFmtId="166" fontId="7" fillId="5" borderId="5" xfId="2" applyNumberFormat="1" applyFont="1" applyFill="1" applyBorder="1" applyAlignment="1"/>
    <xf numFmtId="168" fontId="8" fillId="0" borderId="2" xfId="4" applyNumberFormat="1" applyFont="1" applyFill="1" applyBorder="1" applyAlignment="1"/>
    <xf numFmtId="168" fontId="7" fillId="0" borderId="2" xfId="2" applyNumberFormat="1" applyFont="1" applyFill="1" applyBorder="1" applyAlignment="1"/>
    <xf numFmtId="166" fontId="8" fillId="3" borderId="2" xfId="4" applyNumberFormat="1" applyFont="1" applyFill="1" applyBorder="1" applyAlignment="1"/>
    <xf numFmtId="166" fontId="7" fillId="5" borderId="2" xfId="2" applyNumberFormat="1" applyFont="1" applyFill="1" applyBorder="1" applyAlignment="1"/>
    <xf numFmtId="166" fontId="8" fillId="0" borderId="6" xfId="3" applyNumberFormat="1" applyFont="1" applyFill="1" applyBorder="1" applyAlignment="1"/>
    <xf numFmtId="0" fontId="7" fillId="0" borderId="0" xfId="7" applyNumberFormat="1" applyFont="1" applyFill="1" applyBorder="1" applyAlignment="1">
      <alignment horizontal="left"/>
    </xf>
    <xf numFmtId="166" fontId="8" fillId="3" borderId="7" xfId="3" applyNumberFormat="1" applyFont="1" applyFill="1" applyBorder="1" applyAlignment="1"/>
    <xf numFmtId="166" fontId="7" fillId="5" borderId="7" xfId="2" applyNumberFormat="1" applyFont="1" applyFill="1" applyBorder="1" applyAlignment="1"/>
    <xf numFmtId="0" fontId="8" fillId="0" borderId="0" xfId="9" applyFont="1"/>
    <xf numFmtId="166" fontId="10" fillId="0" borderId="0" xfId="6" applyNumberFormat="1" applyFont="1"/>
    <xf numFmtId="0" fontId="7" fillId="0" borderId="0" xfId="9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8" fillId="0" borderId="0" xfId="9" applyFont="1" applyAlignment="1">
      <alignment horizontal="left"/>
    </xf>
    <xf numFmtId="0" fontId="11" fillId="0" borderId="8" xfId="9" applyNumberFormat="1" applyFont="1" applyFill="1" applyBorder="1" applyAlignment="1">
      <alignment horizontal="left"/>
    </xf>
    <xf numFmtId="1" fontId="11" fillId="0" borderId="0" xfId="9" applyNumberFormat="1" applyFont="1" applyAlignment="1">
      <alignment horizontal="left"/>
    </xf>
    <xf numFmtId="166" fontId="10" fillId="0" borderId="0" xfId="9" applyNumberFormat="1" applyFont="1"/>
    <xf numFmtId="0" fontId="11" fillId="3" borderId="8" xfId="9" applyNumberFormat="1" applyFont="1" applyFill="1" applyBorder="1" applyAlignment="1">
      <alignment horizontal="center" textRotation="90"/>
    </xf>
    <xf numFmtId="0" fontId="8" fillId="0" borderId="0" xfId="9" applyFont="1" applyFill="1"/>
    <xf numFmtId="0" fontId="8" fillId="0" borderId="0" xfId="9" applyFont="1" applyFill="1" applyBorder="1" applyAlignment="1">
      <alignment horizontal="right"/>
    </xf>
    <xf numFmtId="0" fontId="8" fillId="0" borderId="0" xfId="9" applyFont="1" applyBorder="1"/>
    <xf numFmtId="0" fontId="7" fillId="0" borderId="0" xfId="9" applyFont="1" applyFill="1" applyBorder="1" applyAlignment="1">
      <alignment horizontal="center"/>
    </xf>
    <xf numFmtId="0" fontId="7" fillId="0" borderId="0" xfId="9" applyFont="1" applyBorder="1"/>
    <xf numFmtId="14" fontId="8" fillId="0" borderId="0" xfId="9" applyNumberFormat="1" applyFont="1" applyFill="1"/>
    <xf numFmtId="0" fontId="8" fillId="0" borderId="0" xfId="9" applyFont="1" applyFill="1" applyBorder="1"/>
    <xf numFmtId="18" fontId="8" fillId="0" borderId="0" xfId="9" applyNumberFormat="1" applyFont="1" applyFill="1"/>
    <xf numFmtId="40" fontId="8" fillId="0" borderId="0" xfId="9" applyNumberFormat="1" applyFont="1" applyFill="1" applyBorder="1"/>
    <xf numFmtId="169" fontId="8" fillId="0" borderId="0" xfId="9" applyNumberFormat="1" applyFont="1" applyFill="1"/>
    <xf numFmtId="0" fontId="12" fillId="0" borderId="0" xfId="0" applyFont="1"/>
    <xf numFmtId="0" fontId="7" fillId="0" borderId="0" xfId="0" applyFont="1" applyFill="1" applyBorder="1" applyAlignment="1">
      <alignment horizontal="center"/>
    </xf>
    <xf numFmtId="43" fontId="8" fillId="0" borderId="0" xfId="6" applyFont="1" applyFill="1" applyBorder="1" applyAlignment="1">
      <alignment horizontal="left"/>
    </xf>
    <xf numFmtId="44" fontId="8" fillId="0" borderId="0" xfId="7" applyFont="1" applyFill="1" applyBorder="1" applyAlignment="1">
      <alignment horizontal="left"/>
    </xf>
    <xf numFmtId="0" fontId="13" fillId="6" borderId="0" xfId="0" applyFont="1" applyFill="1" applyAlignment="1"/>
    <xf numFmtId="0" fontId="8" fillId="0" borderId="0" xfId="9" applyFont="1" applyFill="1" applyAlignment="1">
      <alignment horizontal="center"/>
    </xf>
    <xf numFmtId="170" fontId="14" fillId="4" borderId="2" xfId="0" applyNumberFormat="1" applyFont="1" applyFill="1" applyBorder="1" applyAlignment="1" applyProtection="1">
      <alignment horizontal="center" vertical="top"/>
    </xf>
    <xf numFmtId="15" fontId="14" fillId="4" borderId="2" xfId="0" applyNumberFormat="1" applyFont="1" applyFill="1" applyBorder="1" applyAlignment="1" applyProtection="1">
      <alignment horizontal="right" vertical="top"/>
    </xf>
    <xf numFmtId="0" fontId="14" fillId="4" borderId="2" xfId="0" applyFont="1" applyFill="1" applyBorder="1" applyAlignment="1" applyProtection="1">
      <alignment horizontal="right" vertical="top"/>
    </xf>
    <xf numFmtId="43" fontId="14" fillId="4" borderId="2" xfId="6" applyFont="1" applyFill="1" applyBorder="1" applyAlignment="1" applyProtection="1">
      <alignment horizontal="center" vertical="top"/>
    </xf>
    <xf numFmtId="0" fontId="15" fillId="0" borderId="0" xfId="0" applyFont="1" applyProtection="1"/>
    <xf numFmtId="0" fontId="15" fillId="0" borderId="0" xfId="0" applyFont="1" applyAlignment="1" applyProtection="1">
      <alignment shrinkToFit="1"/>
    </xf>
    <xf numFmtId="170" fontId="15" fillId="0" borderId="0" xfId="0" applyNumberFormat="1" applyFont="1" applyAlignment="1" applyProtection="1">
      <alignment horizontal="right"/>
    </xf>
    <xf numFmtId="164" fontId="15" fillId="0" borderId="0" xfId="0" applyNumberFormat="1" applyFont="1" applyProtection="1"/>
    <xf numFmtId="166" fontId="15" fillId="0" borderId="0" xfId="6" applyNumberFormat="1" applyFont="1" applyFill="1" applyProtection="1"/>
    <xf numFmtId="166" fontId="15" fillId="0" borderId="0" xfId="6" applyNumberFormat="1" applyFont="1" applyProtection="1"/>
    <xf numFmtId="164" fontId="15" fillId="0" borderId="0" xfId="6" applyNumberFormat="1" applyFont="1" applyProtection="1"/>
    <xf numFmtId="0" fontId="15" fillId="0" borderId="0" xfId="0" applyFont="1" applyAlignment="1" applyProtection="1"/>
    <xf numFmtId="166" fontId="15" fillId="0" borderId="0" xfId="6" applyNumberFormat="1" applyFont="1" applyFill="1" applyBorder="1" applyProtection="1"/>
    <xf numFmtId="164" fontId="15" fillId="0" borderId="0" xfId="0" applyNumberFormat="1" applyFont="1" applyBorder="1" applyProtection="1"/>
    <xf numFmtId="164" fontId="15" fillId="0" borderId="0" xfId="6" applyNumberFormat="1" applyFont="1" applyBorder="1" applyProtection="1"/>
    <xf numFmtId="170" fontId="15" fillId="0" borderId="0" xfId="0" applyNumberFormat="1" applyFont="1" applyProtection="1"/>
    <xf numFmtId="15" fontId="15" fillId="0" borderId="0" xfId="0" applyNumberFormat="1" applyFont="1" applyProtection="1"/>
    <xf numFmtId="0" fontId="15" fillId="0" borderId="0" xfId="0" applyFont="1" applyFill="1" applyProtection="1"/>
    <xf numFmtId="8" fontId="8" fillId="0" borderId="0" xfId="7" applyNumberFormat="1" applyFont="1" applyFill="1" applyBorder="1" applyAlignment="1">
      <alignment horizontal="right" vertical="top"/>
    </xf>
    <xf numFmtId="44" fontId="7" fillId="0" borderId="0" xfId="7" applyFont="1" applyFill="1" applyBorder="1" applyAlignment="1">
      <alignment horizontal="right"/>
    </xf>
    <xf numFmtId="0" fontId="17" fillId="0" borderId="0" xfId="7" applyNumberFormat="1" applyFont="1" applyFill="1" applyBorder="1" applyAlignment="1">
      <alignment horizontal="left"/>
    </xf>
    <xf numFmtId="167" fontId="18" fillId="0" borderId="0" xfId="9" applyNumberFormat="1" applyFont="1" applyFill="1" applyBorder="1"/>
    <xf numFmtId="0" fontId="18" fillId="0" borderId="12" xfId="4" applyFont="1" applyFill="1" applyBorder="1" applyAlignment="1"/>
    <xf numFmtId="167" fontId="18" fillId="0" borderId="0" xfId="7" applyNumberFormat="1" applyFont="1" applyFill="1" applyBorder="1" applyAlignment="1"/>
    <xf numFmtId="0" fontId="19" fillId="0" borderId="2" xfId="2" applyFont="1" applyFill="1" applyBorder="1"/>
    <xf numFmtId="166" fontId="8" fillId="0" borderId="13" xfId="5" applyNumberFormat="1" applyFont="1" applyFill="1" applyBorder="1" applyAlignment="1"/>
    <xf numFmtId="166" fontId="8" fillId="3" borderId="4" xfId="4" applyNumberFormat="1" applyFont="1" applyFill="1" applyBorder="1" applyAlignment="1"/>
    <xf numFmtId="166" fontId="7" fillId="5" borderId="14" xfId="2" applyNumberFormat="1" applyFont="1" applyFill="1" applyBorder="1" applyAlignment="1"/>
    <xf numFmtId="0" fontId="8" fillId="0" borderId="0" xfId="9" applyNumberFormat="1" applyFont="1" applyFill="1" applyBorder="1" applyAlignment="1">
      <alignment horizontal="left" indent="1"/>
    </xf>
    <xf numFmtId="166" fontId="8" fillId="0" borderId="0" xfId="9" applyNumberFormat="1" applyFont="1" applyFill="1" applyBorder="1" applyAlignment="1"/>
    <xf numFmtId="166" fontId="8" fillId="0" borderId="15" xfId="4" applyNumberFormat="1" applyFont="1" applyFill="1" applyBorder="1" applyAlignment="1"/>
    <xf numFmtId="166" fontId="7" fillId="0" borderId="16" xfId="2" applyNumberFormat="1" applyFont="1" applyFill="1" applyBorder="1" applyAlignment="1"/>
    <xf numFmtId="166" fontId="8" fillId="3" borderId="17" xfId="3" applyNumberFormat="1" applyFont="1" applyFill="1" applyBorder="1" applyAlignment="1"/>
    <xf numFmtId="166" fontId="7" fillId="5" borderId="17" xfId="2" applyNumberFormat="1" applyFont="1" applyFill="1" applyBorder="1" applyAlignment="1"/>
    <xf numFmtId="0" fontId="7" fillId="0" borderId="0" xfId="9" applyNumberFormat="1" applyFont="1"/>
    <xf numFmtId="168" fontId="8" fillId="0" borderId="12" xfId="4" applyNumberFormat="1" applyFont="1" applyFill="1" applyBorder="1" applyAlignment="1"/>
    <xf numFmtId="168" fontId="7" fillId="0" borderId="12" xfId="2" applyNumberFormat="1" applyFont="1" applyFill="1" applyBorder="1" applyAlignment="1"/>
    <xf numFmtId="0" fontId="20" fillId="0" borderId="0" xfId="7" applyNumberFormat="1" applyFont="1" applyFill="1" applyBorder="1" applyAlignment="1">
      <alignment horizontal="left"/>
    </xf>
    <xf numFmtId="168" fontId="8" fillId="0" borderId="15" xfId="4" applyNumberFormat="1" applyFont="1" applyFill="1" applyBorder="1" applyAlignment="1"/>
    <xf numFmtId="168" fontId="7" fillId="0" borderId="15" xfId="2" applyNumberFormat="1" applyFont="1" applyFill="1" applyBorder="1" applyAlignment="1"/>
    <xf numFmtId="168" fontId="7" fillId="0" borderId="2" xfId="1" applyNumberFormat="1" applyFont="1" applyFill="1" applyBorder="1" applyAlignment="1"/>
    <xf numFmtId="168" fontId="7" fillId="3" borderId="2" xfId="1" applyNumberFormat="1" applyFont="1" applyFill="1" applyBorder="1" applyAlignment="1"/>
    <xf numFmtId="168" fontId="7" fillId="5" borderId="2" xfId="1" applyNumberFormat="1" applyFont="1" applyFill="1" applyBorder="1" applyAlignment="1"/>
    <xf numFmtId="0" fontId="7" fillId="0" borderId="0" xfId="9" applyFont="1" applyFill="1" applyBorder="1" applyAlignment="1">
      <alignment horizontal="right"/>
    </xf>
    <xf numFmtId="0" fontId="7" fillId="0" borderId="0" xfId="9" applyFont="1" applyFill="1" applyAlignment="1">
      <alignment horizontal="right" vertical="top"/>
    </xf>
    <xf numFmtId="0" fontId="8" fillId="0" borderId="0" xfId="7" applyNumberFormat="1" applyFont="1" applyFill="1" applyBorder="1" applyAlignment="1">
      <alignment horizontal="left"/>
    </xf>
    <xf numFmtId="0" fontId="8" fillId="0" borderId="0" xfId="7" applyNumberFormat="1" applyFont="1" applyFill="1" applyBorder="1" applyAlignment="1">
      <alignment horizontal="left" indent="3"/>
    </xf>
    <xf numFmtId="0" fontId="7" fillId="0" borderId="0" xfId="5" applyNumberFormat="1" applyFont="1" applyFill="1" applyBorder="1" applyAlignment="1">
      <alignment horizontal="left" indent="1"/>
    </xf>
    <xf numFmtId="0" fontId="7" fillId="0" borderId="0" xfId="1" applyNumberFormat="1" applyFont="1" applyFill="1" applyBorder="1" applyAlignment="1">
      <alignment horizontal="left"/>
    </xf>
    <xf numFmtId="0" fontId="14" fillId="4" borderId="2" xfId="0" applyFont="1" applyFill="1" applyBorder="1" applyAlignment="1" applyProtection="1">
      <alignment horizontal="left" vertical="top"/>
    </xf>
    <xf numFmtId="9" fontId="15" fillId="0" borderId="0" xfId="10" applyFont="1" applyAlignment="1" applyProtection="1">
      <alignment horizontal="center"/>
    </xf>
    <xf numFmtId="9" fontId="14" fillId="4" borderId="2" xfId="10" applyFont="1" applyFill="1" applyBorder="1" applyAlignment="1" applyProtection="1">
      <alignment horizontal="center" vertical="top"/>
    </xf>
  </cellXfs>
  <cellStyles count="12">
    <cellStyle name="ColLevel_1" xfId="2" builtinId="2" iLevel="0"/>
    <cellStyle name="ColLevel_2" xfId="4" builtinId="2" iLevel="1"/>
    <cellStyle name="Comma" xfId="6" builtinId="3"/>
    <cellStyle name="Currency" xfId="7" builtinId="4"/>
    <cellStyle name="MyBlue" xfId="8"/>
    <cellStyle name="Normal" xfId="0" builtinId="0"/>
    <cellStyle name="Normal 2" xfId="9"/>
    <cellStyle name="Normal 3" xfId="11"/>
    <cellStyle name="Percent" xfId="10" builtinId="5"/>
    <cellStyle name="RowLevel_1" xfId="1" builtinId="1" iLevel="0"/>
    <cellStyle name="RowLevel_2" xfId="3" builtinId="1" iLevel="1"/>
    <cellStyle name="RowLevel_3" xfId="5" builtinId="1" iLevel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B3:O15"/>
  <sheetViews>
    <sheetView tabSelected="1" workbookViewId="0">
      <selection activeCell="H8" sqref="H8:N8"/>
    </sheetView>
  </sheetViews>
  <sheetFormatPr defaultRowHeight="12.75" x14ac:dyDescent="0.2"/>
  <cols>
    <col min="2" max="4" width="26.85546875" customWidth="1"/>
    <col min="7" max="7" width="16.42578125" bestFit="1" customWidth="1"/>
    <col min="8" max="15" width="13.28515625" customWidth="1"/>
  </cols>
  <sheetData>
    <row r="3" spans="2:15" ht="53.45" customHeight="1" x14ac:dyDescent="0.2">
      <c r="B3" s="48" t="s">
        <v>51</v>
      </c>
      <c r="C3" s="54" t="s">
        <v>57</v>
      </c>
      <c r="D3" s="52" t="s">
        <v>54</v>
      </c>
    </row>
    <row r="4" spans="2:15" ht="53.45" customHeight="1" x14ac:dyDescent="0.2">
      <c r="B4" s="51" t="s">
        <v>53</v>
      </c>
      <c r="C4" s="49" t="s">
        <v>58</v>
      </c>
      <c r="D4" s="55" t="s">
        <v>55</v>
      </c>
    </row>
    <row r="5" spans="2:15" ht="53.45" customHeight="1" x14ac:dyDescent="0.2">
      <c r="B5" s="47" t="s">
        <v>52</v>
      </c>
      <c r="C5" s="50" t="s">
        <v>59</v>
      </c>
      <c r="D5" s="53" t="s">
        <v>56</v>
      </c>
    </row>
    <row r="7" spans="2:15" x14ac:dyDescent="0.2">
      <c r="G7" s="12"/>
      <c r="H7" s="72" t="s">
        <v>31</v>
      </c>
      <c r="I7" s="72" t="s">
        <v>32</v>
      </c>
      <c r="J7" s="72" t="s">
        <v>33</v>
      </c>
      <c r="K7" s="72" t="s">
        <v>34</v>
      </c>
      <c r="L7" s="72" t="s">
        <v>35</v>
      </c>
      <c r="M7" s="72" t="s">
        <v>36</v>
      </c>
      <c r="N7" s="72" t="s">
        <v>37</v>
      </c>
      <c r="O7" s="72" t="s">
        <v>38</v>
      </c>
    </row>
    <row r="8" spans="2:15" x14ac:dyDescent="0.2">
      <c r="G8" s="15" t="s">
        <v>29</v>
      </c>
      <c r="H8" s="95" t="s">
        <v>210</v>
      </c>
      <c r="I8" s="95">
        <v>180</v>
      </c>
      <c r="J8" s="95">
        <v>250</v>
      </c>
      <c r="K8" s="95">
        <v>240</v>
      </c>
      <c r="L8" s="95">
        <v>300</v>
      </c>
      <c r="M8" s="95">
        <v>450</v>
      </c>
      <c r="N8" s="95">
        <f>SUM(H8:M8)</f>
        <v>1420</v>
      </c>
      <c r="O8" s="74">
        <f>AVERAGE(H8:M8)</f>
        <v>284</v>
      </c>
    </row>
    <row r="9" spans="2:15" x14ac:dyDescent="0.2">
      <c r="G9" s="15" t="s">
        <v>39</v>
      </c>
      <c r="H9" s="73">
        <v>100</v>
      </c>
      <c r="I9" s="73">
        <v>130</v>
      </c>
      <c r="J9" s="73">
        <v>120</v>
      </c>
      <c r="K9" s="73">
        <v>220</v>
      </c>
      <c r="L9" s="73">
        <v>260</v>
      </c>
      <c r="M9" s="73">
        <v>350</v>
      </c>
      <c r="N9" s="73">
        <f>SUM(H9:M9)</f>
        <v>1180</v>
      </c>
      <c r="O9" s="73">
        <f>AVERAGE(H9:M9)</f>
        <v>196.66666666666666</v>
      </c>
    </row>
    <row r="10" spans="2:15" x14ac:dyDescent="0.2">
      <c r="G10" s="15" t="s">
        <v>40</v>
      </c>
      <c r="H10" s="73" t="e">
        <f t="shared" ref="H10:M10" si="0">H8-H9</f>
        <v>#VALUE!</v>
      </c>
      <c r="I10" s="73">
        <f t="shared" si="0"/>
        <v>50</v>
      </c>
      <c r="J10" s="73">
        <f t="shared" si="0"/>
        <v>130</v>
      </c>
      <c r="K10" s="73">
        <f t="shared" si="0"/>
        <v>20</v>
      </c>
      <c r="L10" s="73">
        <f t="shared" si="0"/>
        <v>40</v>
      </c>
      <c r="M10" s="73">
        <f t="shared" si="0"/>
        <v>100</v>
      </c>
      <c r="N10" s="73" t="e">
        <f>SUM(H10:M10)</f>
        <v>#VALUE!</v>
      </c>
      <c r="O10" s="73" t="e">
        <f>AVERAGE(H10:M10)</f>
        <v>#VALUE!</v>
      </c>
    </row>
    <row r="11" spans="2:15" x14ac:dyDescent="0.2">
      <c r="G11" s="15" t="s">
        <v>41</v>
      </c>
      <c r="H11" s="73" t="e">
        <f>H10</f>
        <v>#VALUE!</v>
      </c>
      <c r="I11" s="73" t="e">
        <f>I10+H11</f>
        <v>#VALUE!</v>
      </c>
      <c r="J11" s="73" t="e">
        <f>J10+I11</f>
        <v>#VALUE!</v>
      </c>
      <c r="K11" s="73" t="e">
        <f>K10+J11</f>
        <v>#VALUE!</v>
      </c>
      <c r="L11" s="73" t="e">
        <f>L10+K11</f>
        <v>#VALUE!</v>
      </c>
      <c r="M11" s="73" t="e">
        <f>M10+L11</f>
        <v>#VALUE!</v>
      </c>
      <c r="N11" s="73"/>
      <c r="O11" s="73"/>
    </row>
    <row r="12" spans="2:15" x14ac:dyDescent="0.2">
      <c r="G12" s="15" t="s">
        <v>42</v>
      </c>
      <c r="H12" s="20"/>
      <c r="I12" s="20"/>
      <c r="J12" s="20"/>
      <c r="K12" s="20"/>
      <c r="L12" s="20"/>
      <c r="M12" s="20"/>
      <c r="N12" s="7"/>
      <c r="O12" s="7"/>
    </row>
    <row r="13" spans="2:15" x14ac:dyDescent="0.2">
      <c r="G13" s="11" t="s">
        <v>43</v>
      </c>
      <c r="H13" s="13"/>
      <c r="I13" s="21" t="e">
        <f t="shared" ref="I13:M14" si="1">(I8-H8)/H8</f>
        <v>#VALUE!</v>
      </c>
      <c r="J13" s="21">
        <f t="shared" si="1"/>
        <v>0.3888888888888889</v>
      </c>
      <c r="K13" s="21">
        <f t="shared" si="1"/>
        <v>-0.04</v>
      </c>
      <c r="L13" s="21">
        <f t="shared" si="1"/>
        <v>0.25</v>
      </c>
      <c r="M13" s="21">
        <f t="shared" si="1"/>
        <v>0.5</v>
      </c>
      <c r="N13" s="21" t="e">
        <f>(M8-H8)/H8</f>
        <v>#VALUE!</v>
      </c>
      <c r="O13" s="22" t="e">
        <f>(M8/H8)^(1/5)-1</f>
        <v>#VALUE!</v>
      </c>
    </row>
    <row r="14" spans="2:15" x14ac:dyDescent="0.2">
      <c r="G14" s="11" t="s">
        <v>44</v>
      </c>
      <c r="H14" s="13"/>
      <c r="I14" s="21">
        <f t="shared" si="1"/>
        <v>0.3</v>
      </c>
      <c r="J14" s="21">
        <f t="shared" si="1"/>
        <v>-7.6923076923076927E-2</v>
      </c>
      <c r="K14" s="21">
        <f t="shared" si="1"/>
        <v>0.83333333333333337</v>
      </c>
      <c r="L14" s="21">
        <f t="shared" si="1"/>
        <v>0.18181818181818182</v>
      </c>
      <c r="M14" s="21">
        <f t="shared" si="1"/>
        <v>0.34615384615384615</v>
      </c>
      <c r="N14" s="21">
        <f>(M9-H9)/H9</f>
        <v>2.5</v>
      </c>
      <c r="O14" s="22">
        <f>(M9/H9)^(1/5)-1</f>
        <v>0.28473515712343933</v>
      </c>
    </row>
    <row r="15" spans="2:15" x14ac:dyDescent="0.2">
      <c r="G15" s="11" t="s">
        <v>45</v>
      </c>
      <c r="H15" s="13"/>
      <c r="I15" s="21" t="e">
        <f>(I10-H10)/H10</f>
        <v>#VALUE!</v>
      </c>
      <c r="J15" s="21">
        <f>(J10-I10)/I10</f>
        <v>1.6</v>
      </c>
      <c r="K15" s="21">
        <f>(K10-J10)/J10</f>
        <v>-0.84615384615384615</v>
      </c>
      <c r="L15" s="21">
        <f>(L10-K10)/K10</f>
        <v>1</v>
      </c>
      <c r="M15" s="21">
        <f>(M10-L10)/L10</f>
        <v>1.5</v>
      </c>
      <c r="N15" s="21" t="e">
        <f>(M10-H10)/H10</f>
        <v>#VALUE!</v>
      </c>
      <c r="O15" s="22" t="e">
        <f>(M10/H10)^(1/5)-1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11"/>
  </sheetPr>
  <dimension ref="A1:Z32"/>
  <sheetViews>
    <sheetView topLeftCell="B1" zoomScale="115" zoomScaleNormal="115" workbookViewId="0">
      <selection activeCell="E13" sqref="E13"/>
    </sheetView>
  </sheetViews>
  <sheetFormatPr defaultColWidth="9.140625" defaultRowHeight="12.75" x14ac:dyDescent="0.2"/>
  <cols>
    <col min="1" max="1" width="16.140625" style="6" bestFit="1" customWidth="1"/>
    <col min="2" max="7" width="8.5703125" style="6" bestFit="1" customWidth="1"/>
    <col min="8" max="8" width="10" style="6" bestFit="1" customWidth="1"/>
    <col min="9" max="9" width="8.5703125" style="6" bestFit="1" customWidth="1"/>
    <col min="10" max="11" width="9.140625" style="6"/>
    <col min="12" max="12" width="70.85546875" style="6" customWidth="1"/>
    <col min="13" max="13" width="5.28515625" style="6" bestFit="1" customWidth="1"/>
    <col min="14" max="14" width="9.85546875" style="6" bestFit="1" customWidth="1"/>
    <col min="15" max="26" width="6.5703125" style="6" bestFit="1" customWidth="1"/>
    <col min="27" max="16384" width="9.140625" style="6"/>
  </cols>
  <sheetData>
    <row r="1" spans="1:26" ht="26.25" x14ac:dyDescent="0.4">
      <c r="A1" s="5" t="s">
        <v>192</v>
      </c>
      <c r="B1" s="5"/>
      <c r="C1" s="5"/>
      <c r="D1" s="5"/>
      <c r="E1" s="5"/>
      <c r="F1" s="5"/>
      <c r="G1" s="5"/>
      <c r="H1" s="5"/>
      <c r="I1" s="5"/>
    </row>
    <row r="2" spans="1:26" x14ac:dyDescent="0.2">
      <c r="A2" s="12"/>
      <c r="B2" s="72" t="s">
        <v>31</v>
      </c>
      <c r="C2" s="72" t="s">
        <v>32</v>
      </c>
      <c r="D2" s="72" t="s">
        <v>33</v>
      </c>
      <c r="E2" s="72" t="s">
        <v>34</v>
      </c>
      <c r="F2" s="72" t="s">
        <v>35</v>
      </c>
      <c r="G2" s="72" t="s">
        <v>36</v>
      </c>
      <c r="H2" s="72" t="s">
        <v>37</v>
      </c>
      <c r="I2" s="72" t="s">
        <v>38</v>
      </c>
      <c r="J2" s="13"/>
      <c r="K2" s="13"/>
      <c r="L2" s="13"/>
      <c r="M2" s="14"/>
    </row>
    <row r="3" spans="1:26" x14ac:dyDescent="0.2">
      <c r="A3" s="15" t="s">
        <v>29</v>
      </c>
      <c r="B3" s="16">
        <v>120</v>
      </c>
      <c r="C3" s="16">
        <v>180</v>
      </c>
      <c r="D3" s="16">
        <v>250</v>
      </c>
      <c r="E3" s="16">
        <v>240</v>
      </c>
      <c r="F3" s="16">
        <v>300</v>
      </c>
      <c r="G3" s="16">
        <v>450</v>
      </c>
      <c r="H3" s="16">
        <f>SUM(B3:G3)</f>
        <v>1540</v>
      </c>
      <c r="I3" s="16">
        <f>AVERAGE(B3:G3)</f>
        <v>256.66666666666669</v>
      </c>
      <c r="J3" s="13"/>
      <c r="K3" s="13"/>
      <c r="L3" s="13"/>
      <c r="M3" s="13"/>
    </row>
    <row r="4" spans="1:26" x14ac:dyDescent="0.2">
      <c r="A4" s="15" t="s">
        <v>39</v>
      </c>
      <c r="B4" s="17">
        <v>100</v>
      </c>
      <c r="C4" s="17">
        <v>130</v>
      </c>
      <c r="D4" s="17">
        <v>120</v>
      </c>
      <c r="E4" s="17">
        <v>220</v>
      </c>
      <c r="F4" s="17">
        <v>260</v>
      </c>
      <c r="G4" s="17">
        <v>350</v>
      </c>
      <c r="H4" s="17">
        <f>SUM(B4:G4)</f>
        <v>1180</v>
      </c>
      <c r="I4" s="17">
        <f>AVERAGE(B4:G4)</f>
        <v>196.66666666666666</v>
      </c>
      <c r="J4" s="13"/>
      <c r="K4" s="13"/>
      <c r="L4" s="13"/>
      <c r="M4" s="18"/>
    </row>
    <row r="5" spans="1:26" x14ac:dyDescent="0.2">
      <c r="A5" s="15" t="s">
        <v>40</v>
      </c>
      <c r="B5" s="17">
        <f t="shared" ref="B5:G5" si="0">B3-B4</f>
        <v>20</v>
      </c>
      <c r="C5" s="17">
        <f t="shared" si="0"/>
        <v>50</v>
      </c>
      <c r="D5" s="17">
        <f t="shared" si="0"/>
        <v>130</v>
      </c>
      <c r="E5" s="17">
        <f t="shared" si="0"/>
        <v>20</v>
      </c>
      <c r="F5" s="17">
        <f t="shared" si="0"/>
        <v>40</v>
      </c>
      <c r="G5" s="17">
        <f t="shared" si="0"/>
        <v>100</v>
      </c>
      <c r="H5" s="17">
        <f>SUM(B5:G5)</f>
        <v>360</v>
      </c>
      <c r="I5" s="17">
        <f>AVERAGE(B5:G5)</f>
        <v>60</v>
      </c>
      <c r="J5" s="13"/>
      <c r="K5" s="13"/>
      <c r="L5" s="13"/>
      <c r="M5" s="19"/>
    </row>
    <row r="6" spans="1:26" x14ac:dyDescent="0.2">
      <c r="A6" s="15" t="s">
        <v>41</v>
      </c>
      <c r="B6" s="17">
        <f>B5</f>
        <v>20</v>
      </c>
      <c r="C6" s="17">
        <f>C5+B6</f>
        <v>70</v>
      </c>
      <c r="D6" s="17">
        <f>D5+C6</f>
        <v>200</v>
      </c>
      <c r="E6" s="17">
        <f>E5+D6</f>
        <v>220</v>
      </c>
      <c r="F6" s="17">
        <f>F5+E6</f>
        <v>260</v>
      </c>
      <c r="G6" s="17">
        <f>G5+F6</f>
        <v>360</v>
      </c>
      <c r="H6" s="17"/>
      <c r="I6" s="17"/>
      <c r="J6" s="13"/>
      <c r="K6" s="13"/>
      <c r="L6" s="13"/>
      <c r="M6" s="13"/>
    </row>
    <row r="7" spans="1:26" ht="20.25" customHeight="1" x14ac:dyDescent="0.2">
      <c r="A7" s="15" t="s">
        <v>42</v>
      </c>
      <c r="B7" s="20"/>
      <c r="C7" s="20"/>
      <c r="D7" s="20"/>
      <c r="E7" s="20"/>
      <c r="F7" s="20"/>
      <c r="G7" s="20"/>
      <c r="H7" s="7"/>
      <c r="I7" s="7"/>
      <c r="J7" s="13"/>
      <c r="K7" s="13"/>
      <c r="L7" s="13"/>
      <c r="M7" s="13"/>
    </row>
    <row r="8" spans="1:26" x14ac:dyDescent="0.2">
      <c r="A8" s="11" t="s">
        <v>43</v>
      </c>
      <c r="B8" s="13"/>
      <c r="C8" s="21">
        <f t="shared" ref="C8:G9" si="1">(C3-B3)/B3</f>
        <v>0.5</v>
      </c>
      <c r="D8" s="21">
        <f t="shared" si="1"/>
        <v>0.3888888888888889</v>
      </c>
      <c r="E8" s="21">
        <f t="shared" si="1"/>
        <v>-0.04</v>
      </c>
      <c r="F8" s="21">
        <f t="shared" si="1"/>
        <v>0.25</v>
      </c>
      <c r="G8" s="21">
        <f t="shared" si="1"/>
        <v>0.5</v>
      </c>
      <c r="H8" s="21">
        <f>(G3-B3)/B3</f>
        <v>2.75</v>
      </c>
      <c r="I8" s="22">
        <f>(G3/B3)^(1/5)-1</f>
        <v>0.30258554234867607</v>
      </c>
      <c r="J8" s="13"/>
      <c r="K8" s="13"/>
      <c r="L8" s="13"/>
      <c r="M8" s="13"/>
    </row>
    <row r="9" spans="1:26" x14ac:dyDescent="0.2">
      <c r="A9" s="11" t="s">
        <v>44</v>
      </c>
      <c r="B9" s="13"/>
      <c r="C9" s="21">
        <f t="shared" si="1"/>
        <v>0.3</v>
      </c>
      <c r="D9" s="21">
        <f t="shared" si="1"/>
        <v>-7.6923076923076927E-2</v>
      </c>
      <c r="E9" s="21">
        <f t="shared" si="1"/>
        <v>0.83333333333333337</v>
      </c>
      <c r="F9" s="21">
        <f t="shared" si="1"/>
        <v>0.18181818181818182</v>
      </c>
      <c r="G9" s="21">
        <f t="shared" si="1"/>
        <v>0.34615384615384615</v>
      </c>
      <c r="H9" s="21">
        <f>(G4-B4)/B4</f>
        <v>2.5</v>
      </c>
      <c r="I9" s="22">
        <f>(G4/B4)^(1/5)-1</f>
        <v>0.28473515712343933</v>
      </c>
      <c r="J9" s="13"/>
      <c r="K9" s="13"/>
      <c r="L9" s="13"/>
      <c r="M9" s="13"/>
    </row>
    <row r="10" spans="1:26" x14ac:dyDescent="0.2">
      <c r="A10" s="11" t="s">
        <v>45</v>
      </c>
      <c r="B10" s="13"/>
      <c r="C10" s="21">
        <f>(C5-B5)/B5</f>
        <v>1.5</v>
      </c>
      <c r="D10" s="21">
        <f>(D5-C5)/C5</f>
        <v>1.6</v>
      </c>
      <c r="E10" s="21">
        <f>(E5-D5)/D5</f>
        <v>-0.84615384615384615</v>
      </c>
      <c r="F10" s="21">
        <f>(F5-E5)/E5</f>
        <v>1</v>
      </c>
      <c r="G10" s="21">
        <f>(G5-F5)/F5</f>
        <v>1.5</v>
      </c>
      <c r="H10" s="21">
        <f>(G5-B5)/B5</f>
        <v>4</v>
      </c>
      <c r="I10" s="22">
        <f>(G5/B5)^(1/5)-1</f>
        <v>0.3797296614612149</v>
      </c>
      <c r="J10" s="13"/>
      <c r="K10" s="13"/>
      <c r="L10" s="13"/>
      <c r="M10" s="13"/>
    </row>
    <row r="11" spans="1:26" ht="59.25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57" t="s">
        <v>49</v>
      </c>
      <c r="O11" s="60" t="s">
        <v>92</v>
      </c>
      <c r="P11" s="60" t="s">
        <v>91</v>
      </c>
      <c r="Q11" s="60" t="s">
        <v>90</v>
      </c>
      <c r="R11" s="60" t="s">
        <v>89</v>
      </c>
      <c r="S11" s="60" t="s">
        <v>88</v>
      </c>
      <c r="T11" s="60" t="s">
        <v>87</v>
      </c>
      <c r="U11" s="60" t="s">
        <v>86</v>
      </c>
      <c r="V11" s="60" t="s">
        <v>85</v>
      </c>
      <c r="W11" s="60" t="s">
        <v>84</v>
      </c>
      <c r="X11" s="60" t="s">
        <v>83</v>
      </c>
      <c r="Y11" s="60" t="s">
        <v>82</v>
      </c>
      <c r="Z11" s="60" t="s">
        <v>81</v>
      </c>
    </row>
    <row r="12" spans="1:26" x14ac:dyDescent="0.2">
      <c r="A12" s="11"/>
      <c r="B12" s="23"/>
      <c r="C12" s="23"/>
      <c r="D12" s="23"/>
      <c r="E12" s="23"/>
      <c r="F12" s="23"/>
      <c r="G12" s="23"/>
      <c r="H12" s="23"/>
      <c r="I12" s="13"/>
      <c r="J12" s="13"/>
      <c r="K12" s="13"/>
      <c r="L12" s="13"/>
      <c r="M12" s="13"/>
      <c r="N12" s="58" t="s">
        <v>80</v>
      </c>
      <c r="O12" s="45">
        <v>5014</v>
      </c>
      <c r="P12" s="45">
        <v>3148</v>
      </c>
      <c r="Q12" s="45">
        <v>3074</v>
      </c>
      <c r="R12" s="45">
        <v>4019</v>
      </c>
      <c r="S12" s="45">
        <v>4124</v>
      </c>
      <c r="T12" s="45">
        <v>4526</v>
      </c>
      <c r="U12" s="45">
        <v>2893</v>
      </c>
      <c r="V12" s="45">
        <v>4729</v>
      </c>
      <c r="W12" s="45">
        <v>7113</v>
      </c>
      <c r="X12" s="45">
        <v>3919</v>
      </c>
      <c r="Y12" s="45">
        <v>4042</v>
      </c>
      <c r="Z12" s="59">
        <v>3956</v>
      </c>
    </row>
    <row r="13" spans="1:26" x14ac:dyDescent="0.2">
      <c r="A13" s="11"/>
      <c r="B13" s="23"/>
      <c r="C13" s="23"/>
      <c r="D13" s="23"/>
      <c r="E13" s="23"/>
      <c r="F13" s="23"/>
      <c r="G13" s="23"/>
      <c r="H13" s="23"/>
      <c r="I13" s="13"/>
      <c r="J13" s="13"/>
      <c r="K13" s="13"/>
      <c r="L13" s="13"/>
      <c r="M13" s="13"/>
      <c r="N13" s="58" t="s">
        <v>79</v>
      </c>
      <c r="O13" s="45">
        <v>3883</v>
      </c>
      <c r="P13" s="45">
        <v>4783</v>
      </c>
      <c r="Q13" s="45">
        <v>3662</v>
      </c>
      <c r="R13" s="45">
        <v>5719</v>
      </c>
      <c r="S13" s="45">
        <v>6407</v>
      </c>
      <c r="T13" s="45">
        <v>5693</v>
      </c>
      <c r="U13" s="45">
        <v>2332</v>
      </c>
      <c r="V13" s="45">
        <v>4488</v>
      </c>
      <c r="W13" s="45">
        <v>7846</v>
      </c>
      <c r="X13" s="45">
        <v>3329</v>
      </c>
      <c r="Y13" s="45">
        <v>6559</v>
      </c>
      <c r="Z13" s="59">
        <v>6577</v>
      </c>
    </row>
    <row r="14" spans="1:26" x14ac:dyDescent="0.2">
      <c r="A14" s="11"/>
      <c r="B14" s="23"/>
      <c r="C14" s="23"/>
      <c r="D14" s="23"/>
      <c r="E14" s="23"/>
      <c r="F14" s="23"/>
      <c r="G14" s="23"/>
      <c r="H14" s="23"/>
      <c r="I14" s="13"/>
      <c r="J14" s="13"/>
      <c r="K14" s="13"/>
      <c r="L14" s="13"/>
      <c r="M14" s="13"/>
      <c r="N14" s="58" t="s">
        <v>78</v>
      </c>
      <c r="O14" s="45">
        <v>8160</v>
      </c>
      <c r="P14" s="45">
        <v>7631</v>
      </c>
      <c r="Q14" s="45">
        <v>7692</v>
      </c>
      <c r="R14" s="45">
        <v>5711</v>
      </c>
      <c r="S14" s="45">
        <v>4875</v>
      </c>
      <c r="T14" s="45">
        <v>7099</v>
      </c>
      <c r="U14" s="45">
        <v>2735</v>
      </c>
      <c r="V14" s="45">
        <v>2749</v>
      </c>
      <c r="W14" s="45">
        <v>6960</v>
      </c>
      <c r="X14" s="45">
        <v>4480</v>
      </c>
      <c r="Y14" s="45">
        <v>5308</v>
      </c>
      <c r="Z14" s="59">
        <v>4520</v>
      </c>
    </row>
    <row r="15" spans="1:26" x14ac:dyDescent="0.2">
      <c r="N15" s="58" t="s">
        <v>77</v>
      </c>
      <c r="O15" s="45">
        <v>5738</v>
      </c>
      <c r="P15" s="45">
        <v>5981</v>
      </c>
      <c r="Q15" s="45">
        <v>7869</v>
      </c>
      <c r="R15" s="45">
        <v>6543</v>
      </c>
      <c r="S15" s="45">
        <v>4840</v>
      </c>
      <c r="T15" s="45">
        <v>7885</v>
      </c>
      <c r="U15" s="45">
        <v>2806</v>
      </c>
      <c r="V15" s="45">
        <v>4511</v>
      </c>
      <c r="W15" s="45">
        <v>6296</v>
      </c>
      <c r="X15" s="45">
        <v>3341</v>
      </c>
      <c r="Y15" s="45">
        <v>6292</v>
      </c>
      <c r="Z15" s="59">
        <v>4530</v>
      </c>
    </row>
    <row r="16" spans="1:26" x14ac:dyDescent="0.2">
      <c r="N16" s="58" t="s">
        <v>76</v>
      </c>
      <c r="O16" s="45">
        <v>4792</v>
      </c>
      <c r="P16" s="45">
        <v>5476</v>
      </c>
      <c r="Q16" s="45">
        <v>5367</v>
      </c>
      <c r="R16" s="45">
        <v>5239</v>
      </c>
      <c r="S16" s="45">
        <v>4745</v>
      </c>
      <c r="T16" s="45">
        <v>4832</v>
      </c>
      <c r="U16" s="45">
        <v>1888</v>
      </c>
      <c r="V16" s="45">
        <v>4958</v>
      </c>
      <c r="W16" s="45">
        <v>5739</v>
      </c>
      <c r="X16" s="45">
        <v>4749</v>
      </c>
      <c r="Y16" s="45">
        <v>4884</v>
      </c>
      <c r="Z16" s="59">
        <v>5287</v>
      </c>
    </row>
    <row r="17" spans="14:26" x14ac:dyDescent="0.2">
      <c r="N17" s="58" t="s">
        <v>75</v>
      </c>
      <c r="O17" s="45">
        <v>4218</v>
      </c>
      <c r="P17" s="45">
        <v>4802</v>
      </c>
      <c r="Q17" s="45">
        <v>4966</v>
      </c>
      <c r="R17" s="45">
        <v>3286</v>
      </c>
      <c r="S17" s="45">
        <v>5691</v>
      </c>
      <c r="T17" s="45">
        <v>3343</v>
      </c>
      <c r="U17" s="45">
        <v>2881</v>
      </c>
      <c r="V17" s="45">
        <v>2664</v>
      </c>
      <c r="W17" s="45">
        <v>5657</v>
      </c>
      <c r="X17" s="45">
        <v>2397</v>
      </c>
      <c r="Y17" s="45">
        <v>3874</v>
      </c>
      <c r="Z17" s="59">
        <v>2684</v>
      </c>
    </row>
    <row r="18" spans="14:26" x14ac:dyDescent="0.2">
      <c r="N18" s="58" t="s">
        <v>74</v>
      </c>
      <c r="O18" s="45">
        <v>4404</v>
      </c>
      <c r="P18" s="45">
        <v>3551</v>
      </c>
      <c r="Q18" s="45">
        <v>4792</v>
      </c>
      <c r="R18" s="45">
        <v>3768</v>
      </c>
      <c r="S18" s="45">
        <v>5866</v>
      </c>
      <c r="T18" s="45">
        <v>3951</v>
      </c>
      <c r="U18" s="45">
        <v>2145</v>
      </c>
      <c r="V18" s="45">
        <v>4376</v>
      </c>
      <c r="W18" s="45">
        <v>7989</v>
      </c>
      <c r="X18" s="45">
        <v>2240</v>
      </c>
      <c r="Y18" s="45">
        <v>4962</v>
      </c>
      <c r="Z18" s="59">
        <v>2181</v>
      </c>
    </row>
    <row r="19" spans="14:26" x14ac:dyDescent="0.2">
      <c r="N19" s="58" t="s">
        <v>73</v>
      </c>
      <c r="O19" s="45">
        <v>5909</v>
      </c>
      <c r="P19" s="45">
        <v>3512</v>
      </c>
      <c r="Q19" s="45">
        <v>8795</v>
      </c>
      <c r="R19" s="45">
        <v>6875</v>
      </c>
      <c r="S19" s="45">
        <v>4607</v>
      </c>
      <c r="T19" s="45">
        <v>2967</v>
      </c>
      <c r="U19" s="45">
        <v>2411</v>
      </c>
      <c r="V19" s="45">
        <v>4380</v>
      </c>
      <c r="W19" s="45">
        <v>5869</v>
      </c>
      <c r="X19" s="45">
        <v>4544</v>
      </c>
      <c r="Y19" s="45">
        <v>3532</v>
      </c>
      <c r="Z19" s="59">
        <v>5941</v>
      </c>
    </row>
    <row r="20" spans="14:26" x14ac:dyDescent="0.2">
      <c r="N20" s="58" t="s">
        <v>72</v>
      </c>
      <c r="O20" s="45">
        <v>6613</v>
      </c>
      <c r="P20" s="45">
        <v>6854</v>
      </c>
      <c r="Q20" s="45">
        <v>8164</v>
      </c>
      <c r="R20" s="45">
        <v>8131</v>
      </c>
      <c r="S20" s="45">
        <v>6170</v>
      </c>
      <c r="T20" s="45">
        <v>8578</v>
      </c>
      <c r="U20" s="45">
        <v>2153</v>
      </c>
      <c r="V20" s="45">
        <v>4628</v>
      </c>
      <c r="W20" s="45">
        <v>6558</v>
      </c>
      <c r="X20" s="45">
        <v>3472</v>
      </c>
      <c r="Y20" s="45">
        <v>3885</v>
      </c>
      <c r="Z20" s="59">
        <v>4675</v>
      </c>
    </row>
    <row r="21" spans="14:26" x14ac:dyDescent="0.2">
      <c r="N21" s="58" t="s">
        <v>71</v>
      </c>
      <c r="O21" s="45">
        <v>6219</v>
      </c>
      <c r="P21" s="45">
        <v>5586</v>
      </c>
      <c r="Q21" s="45">
        <v>5481</v>
      </c>
      <c r="R21" s="45">
        <v>5781</v>
      </c>
      <c r="S21" s="45">
        <v>4957</v>
      </c>
      <c r="T21" s="45">
        <v>5422</v>
      </c>
      <c r="U21" s="45">
        <v>2224</v>
      </c>
      <c r="V21" s="45">
        <v>5058</v>
      </c>
      <c r="W21" s="45">
        <v>6807</v>
      </c>
      <c r="X21" s="45">
        <v>4780</v>
      </c>
      <c r="Y21" s="45">
        <v>4913</v>
      </c>
      <c r="Z21" s="59">
        <v>2250</v>
      </c>
    </row>
    <row r="22" spans="14:26" x14ac:dyDescent="0.2">
      <c r="N22" s="58" t="s">
        <v>70</v>
      </c>
      <c r="O22" s="45">
        <v>6499</v>
      </c>
      <c r="P22" s="45">
        <v>2464</v>
      </c>
      <c r="Q22" s="45">
        <v>5560</v>
      </c>
      <c r="R22" s="45">
        <v>8220</v>
      </c>
      <c r="S22" s="45">
        <v>5315</v>
      </c>
      <c r="T22" s="45">
        <v>5221</v>
      </c>
      <c r="U22" s="45">
        <v>2630</v>
      </c>
      <c r="V22" s="45">
        <v>2792</v>
      </c>
      <c r="W22" s="45">
        <v>6964</v>
      </c>
      <c r="X22" s="45">
        <v>2747</v>
      </c>
      <c r="Y22" s="45">
        <v>3662</v>
      </c>
      <c r="Z22" s="59">
        <v>2760</v>
      </c>
    </row>
    <row r="23" spans="14:26" x14ac:dyDescent="0.2">
      <c r="N23" s="58" t="s">
        <v>69</v>
      </c>
      <c r="O23" s="45">
        <v>4224</v>
      </c>
      <c r="P23" s="45">
        <v>5822</v>
      </c>
      <c r="Q23" s="45">
        <v>4549</v>
      </c>
      <c r="R23" s="45">
        <v>3557</v>
      </c>
      <c r="S23" s="45">
        <v>6958</v>
      </c>
      <c r="T23" s="45">
        <v>3361</v>
      </c>
      <c r="U23" s="45">
        <v>1871</v>
      </c>
      <c r="V23" s="45">
        <v>2534</v>
      </c>
      <c r="W23" s="45">
        <v>7231</v>
      </c>
      <c r="X23" s="45">
        <v>2964</v>
      </c>
      <c r="Y23" s="45">
        <v>8126</v>
      </c>
      <c r="Z23" s="59">
        <v>8144</v>
      </c>
    </row>
    <row r="24" spans="14:26" x14ac:dyDescent="0.2">
      <c r="N24" s="58" t="s">
        <v>68</v>
      </c>
      <c r="O24" s="45">
        <v>4324</v>
      </c>
      <c r="P24" s="45">
        <v>8614</v>
      </c>
      <c r="Q24" s="45">
        <v>8329</v>
      </c>
      <c r="R24" s="45">
        <v>6368</v>
      </c>
      <c r="S24" s="45">
        <v>7804</v>
      </c>
      <c r="T24" s="45">
        <v>5221</v>
      </c>
      <c r="U24" s="45">
        <v>2681</v>
      </c>
      <c r="V24" s="45">
        <v>2882</v>
      </c>
      <c r="W24" s="45">
        <v>6459</v>
      </c>
      <c r="X24" s="45">
        <v>2965</v>
      </c>
      <c r="Y24" s="45">
        <v>3019</v>
      </c>
      <c r="Z24" s="59">
        <v>3006</v>
      </c>
    </row>
    <row r="25" spans="14:26" x14ac:dyDescent="0.2">
      <c r="N25" s="58" t="s">
        <v>67</v>
      </c>
      <c r="O25" s="45">
        <v>4216</v>
      </c>
      <c r="P25" s="45">
        <v>4432</v>
      </c>
      <c r="Q25" s="45">
        <v>4301</v>
      </c>
      <c r="R25" s="45">
        <v>3084</v>
      </c>
      <c r="S25" s="45">
        <v>5929</v>
      </c>
      <c r="T25" s="45">
        <v>7912</v>
      </c>
      <c r="U25" s="45">
        <v>1872</v>
      </c>
      <c r="V25" s="45">
        <v>2870</v>
      </c>
      <c r="W25" s="45">
        <v>7005</v>
      </c>
      <c r="X25" s="45">
        <v>2206</v>
      </c>
      <c r="Y25" s="45">
        <v>5763</v>
      </c>
      <c r="Z25" s="59">
        <v>2909</v>
      </c>
    </row>
    <row r="26" spans="14:26" x14ac:dyDescent="0.2">
      <c r="N26" s="58" t="s">
        <v>66</v>
      </c>
      <c r="O26" s="45">
        <v>4284</v>
      </c>
      <c r="P26" s="45">
        <v>9301</v>
      </c>
      <c r="Q26" s="45">
        <v>7550</v>
      </c>
      <c r="R26" s="45">
        <v>6730</v>
      </c>
      <c r="S26" s="45">
        <v>9614</v>
      </c>
      <c r="T26" s="45">
        <v>5173</v>
      </c>
      <c r="U26" s="45">
        <v>2957</v>
      </c>
      <c r="V26" s="45">
        <v>5217</v>
      </c>
      <c r="W26" s="45">
        <v>7095</v>
      </c>
      <c r="X26" s="45">
        <v>4928</v>
      </c>
      <c r="Y26" s="45">
        <v>7621</v>
      </c>
      <c r="Z26" s="59">
        <v>4302</v>
      </c>
    </row>
    <row r="27" spans="14:26" x14ac:dyDescent="0.2">
      <c r="N27" s="58" t="s">
        <v>65</v>
      </c>
      <c r="O27" s="45">
        <v>2776</v>
      </c>
      <c r="P27" s="45">
        <v>2979</v>
      </c>
      <c r="Q27" s="45">
        <v>7681</v>
      </c>
      <c r="R27" s="45">
        <v>7540</v>
      </c>
      <c r="S27" s="45">
        <v>7290</v>
      </c>
      <c r="T27" s="45">
        <v>3208</v>
      </c>
      <c r="U27" s="45">
        <v>2993</v>
      </c>
      <c r="V27" s="45">
        <v>3785</v>
      </c>
      <c r="W27" s="45">
        <v>6985</v>
      </c>
      <c r="X27" s="45">
        <v>2572</v>
      </c>
      <c r="Y27" s="45">
        <v>6404</v>
      </c>
      <c r="Z27" s="59">
        <v>7305</v>
      </c>
    </row>
    <row r="28" spans="14:26" x14ac:dyDescent="0.2">
      <c r="N28" s="58" t="s">
        <v>64</v>
      </c>
      <c r="O28" s="45">
        <v>3852</v>
      </c>
      <c r="P28" s="45">
        <v>2920</v>
      </c>
      <c r="Q28" s="45">
        <v>4422</v>
      </c>
      <c r="R28" s="45">
        <v>3414</v>
      </c>
      <c r="S28" s="45">
        <v>5171</v>
      </c>
      <c r="T28" s="45">
        <v>3028</v>
      </c>
      <c r="U28" s="45">
        <v>2975</v>
      </c>
      <c r="V28" s="45">
        <v>5530</v>
      </c>
      <c r="W28" s="45">
        <v>6532</v>
      </c>
      <c r="X28" s="45">
        <v>2606</v>
      </c>
      <c r="Y28" s="45">
        <v>4231</v>
      </c>
      <c r="Z28" s="59">
        <v>3426</v>
      </c>
    </row>
    <row r="29" spans="14:26" x14ac:dyDescent="0.2">
      <c r="N29" s="58" t="s">
        <v>63</v>
      </c>
      <c r="O29" s="45">
        <v>2542</v>
      </c>
      <c r="P29" s="45">
        <v>4428</v>
      </c>
      <c r="Q29" s="45">
        <v>7405</v>
      </c>
      <c r="R29" s="45">
        <v>6217</v>
      </c>
      <c r="S29" s="45">
        <v>4978</v>
      </c>
      <c r="T29" s="45">
        <v>4533</v>
      </c>
      <c r="U29" s="45">
        <v>1976</v>
      </c>
      <c r="V29" s="45">
        <v>4944</v>
      </c>
      <c r="W29" s="45">
        <v>6028</v>
      </c>
      <c r="X29" s="45">
        <v>4282</v>
      </c>
      <c r="Y29" s="45">
        <v>8024</v>
      </c>
      <c r="Z29" s="59">
        <v>4577</v>
      </c>
    </row>
    <row r="30" spans="14:26" x14ac:dyDescent="0.2">
      <c r="N30" s="58" t="s">
        <v>62</v>
      </c>
      <c r="O30" s="45">
        <v>3808</v>
      </c>
      <c r="P30" s="45">
        <v>4754</v>
      </c>
      <c r="Q30" s="45">
        <v>4300</v>
      </c>
      <c r="R30" s="45">
        <v>3037</v>
      </c>
      <c r="S30" s="45">
        <v>4851</v>
      </c>
      <c r="T30" s="45">
        <v>3681</v>
      </c>
      <c r="U30" s="45">
        <v>1995</v>
      </c>
      <c r="V30" s="45">
        <v>4702</v>
      </c>
      <c r="W30" s="45">
        <v>7699</v>
      </c>
      <c r="X30" s="45">
        <v>3663</v>
      </c>
      <c r="Y30" s="45">
        <v>4721</v>
      </c>
      <c r="Z30" s="59">
        <v>3834</v>
      </c>
    </row>
    <row r="31" spans="14:26" x14ac:dyDescent="0.2">
      <c r="N31" s="58" t="s">
        <v>61</v>
      </c>
      <c r="O31" s="45">
        <v>3039</v>
      </c>
      <c r="P31" s="45">
        <v>5414</v>
      </c>
      <c r="Q31" s="45">
        <v>2914</v>
      </c>
      <c r="R31" s="45">
        <v>3611</v>
      </c>
      <c r="S31" s="45">
        <v>4181</v>
      </c>
      <c r="T31" s="45">
        <v>4209</v>
      </c>
      <c r="U31" s="45">
        <v>1984</v>
      </c>
      <c r="V31" s="45">
        <v>4984</v>
      </c>
      <c r="W31" s="45">
        <v>5881</v>
      </c>
      <c r="X31" s="45">
        <v>2755</v>
      </c>
      <c r="Y31" s="45">
        <v>6024</v>
      </c>
      <c r="Z31" s="59">
        <v>3655</v>
      </c>
    </row>
    <row r="32" spans="14:26" x14ac:dyDescent="0.2">
      <c r="N32" s="58" t="s">
        <v>60</v>
      </c>
      <c r="O32" s="45">
        <v>4197</v>
      </c>
      <c r="P32" s="45">
        <v>2733</v>
      </c>
      <c r="Q32" s="45">
        <v>3152</v>
      </c>
      <c r="R32" s="45">
        <v>4913</v>
      </c>
      <c r="S32" s="45">
        <v>4254</v>
      </c>
      <c r="T32" s="45">
        <v>4934</v>
      </c>
      <c r="U32" s="45">
        <v>2699</v>
      </c>
      <c r="V32" s="45">
        <v>4299</v>
      </c>
      <c r="W32" s="45">
        <v>7988</v>
      </c>
      <c r="X32" s="45">
        <v>3828</v>
      </c>
      <c r="Y32" s="45">
        <v>4992</v>
      </c>
      <c r="Z32" s="59">
        <v>4978</v>
      </c>
    </row>
  </sheetData>
  <customSheetViews>
    <customSheetView guid="{32E1B1E0-F29A-4FB3-9E7F-F78F245BC75E}" showRuler="0">
      <selection activeCell="B30" sqref="B30"/>
      <pageMargins left="0.75" right="0.75" top="1" bottom="1" header="0.5" footer="0.5"/>
      <printOptions gridLines="1"/>
      <pageSetup orientation="portrait" horizontalDpi="4294967292" verticalDpi="4294967292" r:id="rId1"/>
      <headerFooter alignWithMargins="0">
        <oddHeader>&amp;F</oddHeader>
        <oddFooter>Page &amp;P</oddFooter>
      </headerFooter>
    </customSheetView>
  </customSheetViews>
  <mergeCells count="1">
    <mergeCell ref="A1:I1"/>
  </mergeCells>
  <phoneticPr fontId="0" type="noConversion"/>
  <printOptions gridLines="1" gridLinesSet="0"/>
  <pageMargins left="0.75" right="0.75" top="1" bottom="1" header="0.5" footer="0.5"/>
  <pageSetup orientation="portrait" horizontalDpi="4294967292" verticalDpi="4294967292" r:id="rId2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R58"/>
  <sheetViews>
    <sheetView zoomScale="115" zoomScaleNormal="115" workbookViewId="0">
      <selection activeCell="A15" sqref="A15"/>
    </sheetView>
  </sheetViews>
  <sheetFormatPr defaultColWidth="9.140625" defaultRowHeight="12.75" x14ac:dyDescent="0.2"/>
  <cols>
    <col min="1" max="1" width="18.140625" style="44" bestFit="1" customWidth="1"/>
    <col min="2" max="9" width="9.5703125" style="44" customWidth="1"/>
    <col min="10" max="10" width="10" style="44" customWidth="1"/>
    <col min="11" max="17" width="9.5703125" style="44" customWidth="1"/>
    <col min="18" max="18" width="11" style="44" bestFit="1" customWidth="1"/>
    <col min="19" max="16384" width="9.140625" style="44"/>
  </cols>
  <sheetData>
    <row r="1" spans="1:18" ht="27" thickBot="1" x14ac:dyDescent="0.45">
      <c r="A1" s="3" t="s">
        <v>192</v>
      </c>
      <c r="B1" s="1"/>
      <c r="C1" s="1"/>
      <c r="D1" s="1"/>
      <c r="E1" s="1"/>
      <c r="F1" s="1"/>
      <c r="G1" s="1"/>
      <c r="H1" s="1"/>
      <c r="I1" s="4"/>
    </row>
    <row r="3" spans="1:18" ht="21" x14ac:dyDescent="0.35">
      <c r="A3" s="2" t="s">
        <v>206</v>
      </c>
      <c r="B3" s="2"/>
      <c r="C3" s="2"/>
      <c r="D3" s="67"/>
      <c r="E3" s="25"/>
      <c r="F3" s="96"/>
      <c r="G3" s="67"/>
      <c r="H3" s="67"/>
      <c r="I3" s="25"/>
      <c r="J3" s="96"/>
      <c r="K3" s="67"/>
      <c r="L3" s="67"/>
      <c r="M3" s="25"/>
      <c r="N3" s="96"/>
      <c r="O3" s="67"/>
      <c r="P3" s="67"/>
      <c r="Q3" s="25"/>
      <c r="R3" s="26"/>
    </row>
    <row r="4" spans="1:18" ht="13.5" thickBot="1" x14ac:dyDescent="0.25">
      <c r="B4" s="27" t="s">
        <v>196</v>
      </c>
      <c r="C4" s="27" t="s">
        <v>32</v>
      </c>
      <c r="D4" s="27" t="s">
        <v>33</v>
      </c>
      <c r="E4" s="28" t="s">
        <v>0</v>
      </c>
      <c r="F4" s="27" t="s">
        <v>34</v>
      </c>
      <c r="G4" s="27" t="s">
        <v>35</v>
      </c>
      <c r="H4" s="27" t="s">
        <v>36</v>
      </c>
      <c r="I4" s="28" t="s">
        <v>1</v>
      </c>
      <c r="J4" s="27" t="s">
        <v>23</v>
      </c>
      <c r="K4" s="27" t="s">
        <v>24</v>
      </c>
      <c r="L4" s="27" t="s">
        <v>25</v>
      </c>
      <c r="M4" s="28" t="s">
        <v>2</v>
      </c>
      <c r="N4" s="27" t="s">
        <v>26</v>
      </c>
      <c r="O4" s="27" t="s">
        <v>27</v>
      </c>
      <c r="P4" s="27" t="s">
        <v>28</v>
      </c>
      <c r="Q4" s="28" t="s">
        <v>3</v>
      </c>
      <c r="R4" s="29" t="s">
        <v>30</v>
      </c>
    </row>
    <row r="5" spans="1:18" x14ac:dyDescent="0.2">
      <c r="A5" s="97" t="s">
        <v>197</v>
      </c>
      <c r="B5" s="98">
        <v>0.01</v>
      </c>
      <c r="C5" s="98"/>
      <c r="D5" s="98"/>
      <c r="E5" s="99"/>
      <c r="F5" s="100">
        <v>0.03</v>
      </c>
      <c r="G5" s="100"/>
      <c r="H5" s="100"/>
      <c r="I5" s="99"/>
      <c r="J5" s="100">
        <v>0.02</v>
      </c>
      <c r="K5" s="100"/>
      <c r="L5" s="100"/>
      <c r="M5" s="99"/>
      <c r="N5" s="100">
        <v>0.03</v>
      </c>
      <c r="O5" s="100"/>
      <c r="P5" s="100"/>
      <c r="Q5" s="99"/>
      <c r="R5" s="101"/>
    </row>
    <row r="6" spans="1:18" x14ac:dyDescent="0.2">
      <c r="A6" s="123" t="s">
        <v>29</v>
      </c>
      <c r="B6" s="30">
        <v>137000</v>
      </c>
      <c r="C6" s="30">
        <f>ROUND(B6*(1+$B$5),-1)</f>
        <v>138370</v>
      </c>
      <c r="D6" s="30">
        <f>ROUND(C6*(1+$B$5),-1)</f>
        <v>139750</v>
      </c>
      <c r="E6" s="31">
        <f>SUM(B6:D6)</f>
        <v>415120</v>
      </c>
      <c r="F6" s="30">
        <f>ROUND(D6*(1+$F$5),-1)</f>
        <v>143940</v>
      </c>
      <c r="G6" s="30">
        <f>ROUND(F6*(1+$F$5),-1)</f>
        <v>148260</v>
      </c>
      <c r="H6" s="30">
        <f>ROUND(G6*(1+$F$5),-1)</f>
        <v>152710</v>
      </c>
      <c r="I6" s="31">
        <f>SUM(F6:H6)</f>
        <v>444910</v>
      </c>
      <c r="J6" s="30">
        <f>ROUND(H6*(1+$J$5),-1)</f>
        <v>155760</v>
      </c>
      <c r="K6" s="30">
        <f>ROUND(J6*(1+$J$5),-1)</f>
        <v>158880</v>
      </c>
      <c r="L6" s="30">
        <f>ROUND(K6*(1+$J$5),-1)</f>
        <v>162060</v>
      </c>
      <c r="M6" s="31">
        <f>SUM(J6:L6)</f>
        <v>476700</v>
      </c>
      <c r="N6" s="30">
        <f>ROUND(L6*(1+$N$5),-1)</f>
        <v>166920</v>
      </c>
      <c r="O6" s="30">
        <f>ROUND(N6*(1+$N$5),-1)</f>
        <v>171930</v>
      </c>
      <c r="P6" s="30">
        <f>ROUND(O6*(1+$N$5),-1)</f>
        <v>177090</v>
      </c>
      <c r="Q6" s="31">
        <f>SUM(N6:P6)</f>
        <v>515940</v>
      </c>
      <c r="R6" s="32">
        <f>SUBTOTAL(9,E6,I6,M6,Q6)</f>
        <v>1852670</v>
      </c>
    </row>
    <row r="7" spans="1:18" x14ac:dyDescent="0.2">
      <c r="A7" s="123" t="s">
        <v>198</v>
      </c>
      <c r="B7" s="33">
        <v>26700</v>
      </c>
      <c r="C7" s="33">
        <f>ROUND(B7*(1+$B$5),-1)</f>
        <v>26970</v>
      </c>
      <c r="D7" s="33">
        <f>ROUND(C7*(1+$B$5),-1)</f>
        <v>27240</v>
      </c>
      <c r="E7" s="34">
        <f>SUM(B7:D7)</f>
        <v>80910</v>
      </c>
      <c r="F7" s="33">
        <f>ROUND(D7*(1+$F$5),-1)</f>
        <v>28060</v>
      </c>
      <c r="G7" s="33">
        <f>ROUND(F7*(1+$F$5),-1)</f>
        <v>28900</v>
      </c>
      <c r="H7" s="33">
        <f>ROUND(G7*(1+$F$5),-1)</f>
        <v>29770</v>
      </c>
      <c r="I7" s="34">
        <f>SUM(F7:H7)</f>
        <v>86730</v>
      </c>
      <c r="J7" s="33">
        <f>ROUND(H7*(1+$J$5),-1)</f>
        <v>30370</v>
      </c>
      <c r="K7" s="33">
        <f>ROUND(J7*(1+$J$5),-1)</f>
        <v>30980</v>
      </c>
      <c r="L7" s="33">
        <f>ROUND(K7*(1+$J$5),-1)</f>
        <v>31600</v>
      </c>
      <c r="M7" s="34">
        <f>SUM(J7:L7)</f>
        <v>92950</v>
      </c>
      <c r="N7" s="33">
        <f>ROUND(L7*(1+$N$5),-1)</f>
        <v>32550</v>
      </c>
      <c r="O7" s="33">
        <f>ROUND(N7*(1+$N$5),-1)</f>
        <v>33530</v>
      </c>
      <c r="P7" s="33">
        <f>ROUND(O7*(1+$N$5),-1)</f>
        <v>34540</v>
      </c>
      <c r="Q7" s="34">
        <f>SUM(N7:P7)</f>
        <v>100620</v>
      </c>
      <c r="R7" s="35">
        <f>SUBTOTAL(9,E7,I7,M7,Q7)</f>
        <v>361210</v>
      </c>
    </row>
    <row r="8" spans="1:18" ht="13.5" thickBot="1" x14ac:dyDescent="0.25">
      <c r="A8" s="124" t="s">
        <v>197</v>
      </c>
      <c r="B8" s="102">
        <f t="shared" ref="B8:R8" si="0">SUM(B6:B7)</f>
        <v>163700</v>
      </c>
      <c r="C8" s="102">
        <f t="shared" si="0"/>
        <v>165340</v>
      </c>
      <c r="D8" s="102">
        <f t="shared" si="0"/>
        <v>166990</v>
      </c>
      <c r="E8" s="103">
        <f t="shared" si="0"/>
        <v>496030</v>
      </c>
      <c r="F8" s="102">
        <f t="shared" si="0"/>
        <v>172000</v>
      </c>
      <c r="G8" s="102">
        <f t="shared" si="0"/>
        <v>177160</v>
      </c>
      <c r="H8" s="102">
        <f t="shared" si="0"/>
        <v>182480</v>
      </c>
      <c r="I8" s="103">
        <f t="shared" si="0"/>
        <v>531640</v>
      </c>
      <c r="J8" s="102">
        <f t="shared" si="0"/>
        <v>186130</v>
      </c>
      <c r="K8" s="102">
        <f t="shared" si="0"/>
        <v>189860</v>
      </c>
      <c r="L8" s="102">
        <f t="shared" si="0"/>
        <v>193660</v>
      </c>
      <c r="M8" s="103">
        <f t="shared" si="0"/>
        <v>569650</v>
      </c>
      <c r="N8" s="102">
        <f t="shared" si="0"/>
        <v>199470</v>
      </c>
      <c r="O8" s="102">
        <f t="shared" si="0"/>
        <v>205460</v>
      </c>
      <c r="P8" s="102">
        <f t="shared" si="0"/>
        <v>211630</v>
      </c>
      <c r="Q8" s="103">
        <f t="shared" si="0"/>
        <v>616560</v>
      </c>
      <c r="R8" s="104">
        <f t="shared" si="0"/>
        <v>2213880</v>
      </c>
    </row>
    <row r="9" spans="1:18" x14ac:dyDescent="0.2">
      <c r="A9" s="105"/>
      <c r="B9" s="106"/>
      <c r="C9" s="106"/>
      <c r="D9" s="106"/>
      <c r="E9" s="107"/>
      <c r="F9" s="106"/>
      <c r="G9" s="106"/>
      <c r="H9" s="106"/>
      <c r="I9" s="107"/>
      <c r="J9" s="106"/>
      <c r="K9" s="106"/>
      <c r="L9" s="106"/>
      <c r="M9" s="107"/>
      <c r="N9" s="106"/>
      <c r="O9" s="106"/>
      <c r="P9" s="106"/>
      <c r="Q9" s="107"/>
      <c r="R9" s="108"/>
    </row>
    <row r="10" spans="1:18" x14ac:dyDescent="0.2">
      <c r="A10" s="97" t="s">
        <v>199</v>
      </c>
      <c r="B10" s="30"/>
      <c r="C10" s="30"/>
      <c r="D10" s="30"/>
      <c r="E10" s="36"/>
      <c r="F10" s="30"/>
      <c r="G10" s="30"/>
      <c r="H10" s="30"/>
      <c r="I10" s="36"/>
      <c r="J10" s="30"/>
      <c r="K10" s="30"/>
      <c r="L10" s="30"/>
      <c r="M10" s="36"/>
      <c r="N10" s="30"/>
      <c r="O10" s="30"/>
      <c r="P10" s="30"/>
      <c r="Q10" s="36"/>
      <c r="R10" s="37"/>
    </row>
    <row r="11" spans="1:18" x14ac:dyDescent="0.2">
      <c r="A11" s="123" t="s">
        <v>200</v>
      </c>
      <c r="B11" s="30">
        <v>76500</v>
      </c>
      <c r="C11" s="30">
        <f t="shared" ref="C11:D13" si="1">ROUND(B11*(1+$B$5),-1)</f>
        <v>77270</v>
      </c>
      <c r="D11" s="30">
        <f t="shared" si="1"/>
        <v>78040</v>
      </c>
      <c r="E11" s="31">
        <f>SUM(B11:D11)</f>
        <v>231810</v>
      </c>
      <c r="F11" s="30">
        <f>ROUND(D11*(1+$F$5),-1)</f>
        <v>80380</v>
      </c>
      <c r="G11" s="30">
        <f t="shared" ref="G11:H13" si="2">ROUND(F11*(1+$F$5),-1)</f>
        <v>82790</v>
      </c>
      <c r="H11" s="30">
        <f t="shared" si="2"/>
        <v>85270</v>
      </c>
      <c r="I11" s="31">
        <f>SUM(F11:H11)</f>
        <v>248440</v>
      </c>
      <c r="J11" s="30">
        <f>ROUND(H11*(1+$J$5),-1)</f>
        <v>86980</v>
      </c>
      <c r="K11" s="30">
        <f t="shared" ref="K11:L13" si="3">ROUND(J11*(1+$J$5),-1)</f>
        <v>88720</v>
      </c>
      <c r="L11" s="30">
        <f t="shared" si="3"/>
        <v>90490</v>
      </c>
      <c r="M11" s="31">
        <f>SUM(J11:L11)</f>
        <v>266190</v>
      </c>
      <c r="N11" s="30">
        <f>ROUND(L11*(1+$N$5),-1)</f>
        <v>93200</v>
      </c>
      <c r="O11" s="30">
        <f t="shared" ref="O11:P13" si="4">ROUND(N11*(1+$N$5),-1)</f>
        <v>96000</v>
      </c>
      <c r="P11" s="30">
        <f t="shared" si="4"/>
        <v>98880</v>
      </c>
      <c r="Q11" s="31">
        <f>SUM(N11:P11)</f>
        <v>288080</v>
      </c>
      <c r="R11" s="32">
        <f>SUBTOTAL(9,E11,I11,M11,Q11)</f>
        <v>1034520</v>
      </c>
    </row>
    <row r="12" spans="1:18" x14ac:dyDescent="0.2">
      <c r="A12" s="123" t="s">
        <v>201</v>
      </c>
      <c r="B12" s="33">
        <v>1300</v>
      </c>
      <c r="C12" s="33">
        <f t="shared" si="1"/>
        <v>1310</v>
      </c>
      <c r="D12" s="33">
        <f t="shared" si="1"/>
        <v>1320</v>
      </c>
      <c r="E12" s="38">
        <f>SUM(B12:D12)</f>
        <v>3930</v>
      </c>
      <c r="F12" s="33">
        <f>ROUND(D12*(1+$F$5),-1)</f>
        <v>1360</v>
      </c>
      <c r="G12" s="33">
        <f t="shared" si="2"/>
        <v>1400</v>
      </c>
      <c r="H12" s="33">
        <f t="shared" si="2"/>
        <v>1440</v>
      </c>
      <c r="I12" s="38">
        <f>SUM(F12:H12)</f>
        <v>4200</v>
      </c>
      <c r="J12" s="33">
        <f>ROUND(H12*(1+$J$5),-1)</f>
        <v>1470</v>
      </c>
      <c r="K12" s="33">
        <f t="shared" si="3"/>
        <v>1500</v>
      </c>
      <c r="L12" s="33">
        <f t="shared" si="3"/>
        <v>1530</v>
      </c>
      <c r="M12" s="38">
        <f>SUM(J12:L12)</f>
        <v>4500</v>
      </c>
      <c r="N12" s="33">
        <f>ROUND(L12*(1+$N$5),-1)</f>
        <v>1580</v>
      </c>
      <c r="O12" s="33">
        <f t="shared" si="4"/>
        <v>1630</v>
      </c>
      <c r="P12" s="33">
        <f t="shared" si="4"/>
        <v>1680</v>
      </c>
      <c r="Q12" s="38">
        <f>SUM(N12:P12)</f>
        <v>4890</v>
      </c>
      <c r="R12" s="39">
        <f>SUBTOTAL(9,E12,I12,M12,Q12)</f>
        <v>17520</v>
      </c>
    </row>
    <row r="13" spans="1:18" x14ac:dyDescent="0.2">
      <c r="A13" s="123" t="s">
        <v>202</v>
      </c>
      <c r="B13" s="9">
        <v>500</v>
      </c>
      <c r="C13" s="33">
        <f t="shared" si="1"/>
        <v>510</v>
      </c>
      <c r="D13" s="33">
        <f t="shared" si="1"/>
        <v>520</v>
      </c>
      <c r="E13" s="34">
        <f>SUM(B13:D13)</f>
        <v>1530</v>
      </c>
      <c r="F13" s="33">
        <f>ROUND(D13*(1+$F$5),-1)</f>
        <v>540</v>
      </c>
      <c r="G13" s="33">
        <f t="shared" si="2"/>
        <v>560</v>
      </c>
      <c r="H13" s="33">
        <f t="shared" si="2"/>
        <v>580</v>
      </c>
      <c r="I13" s="34">
        <f>SUM(F13:H13)</f>
        <v>1680</v>
      </c>
      <c r="J13" s="33">
        <f>ROUND(H13*(1+$J$5),-1)</f>
        <v>590</v>
      </c>
      <c r="K13" s="33">
        <f t="shared" si="3"/>
        <v>600</v>
      </c>
      <c r="L13" s="33">
        <f t="shared" si="3"/>
        <v>610</v>
      </c>
      <c r="M13" s="34">
        <f>SUM(J13:L13)</f>
        <v>1800</v>
      </c>
      <c r="N13" s="33">
        <f>ROUND(L13*(1+$N$5),-1)</f>
        <v>630</v>
      </c>
      <c r="O13" s="33">
        <f t="shared" si="4"/>
        <v>650</v>
      </c>
      <c r="P13" s="33">
        <f t="shared" si="4"/>
        <v>670</v>
      </c>
      <c r="Q13" s="34">
        <f>SUM(N13:P13)</f>
        <v>1950</v>
      </c>
      <c r="R13" s="35">
        <f>SUBTOTAL(9,E13,I13,M13,Q13)</f>
        <v>6960</v>
      </c>
    </row>
    <row r="14" spans="1:18" ht="13.5" thickBot="1" x14ac:dyDescent="0.25">
      <c r="A14" s="124" t="s">
        <v>203</v>
      </c>
      <c r="B14" s="102">
        <f t="shared" ref="B14:R14" si="5">SUM(B11:B13)</f>
        <v>78300</v>
      </c>
      <c r="C14" s="102">
        <f t="shared" si="5"/>
        <v>79090</v>
      </c>
      <c r="D14" s="102">
        <f t="shared" si="5"/>
        <v>79880</v>
      </c>
      <c r="E14" s="103">
        <f t="shared" si="5"/>
        <v>237270</v>
      </c>
      <c r="F14" s="102">
        <f t="shared" si="5"/>
        <v>82280</v>
      </c>
      <c r="G14" s="102">
        <f t="shared" si="5"/>
        <v>84750</v>
      </c>
      <c r="H14" s="102">
        <f t="shared" si="5"/>
        <v>87290</v>
      </c>
      <c r="I14" s="103">
        <f t="shared" si="5"/>
        <v>254320</v>
      </c>
      <c r="J14" s="102">
        <f t="shared" si="5"/>
        <v>89040</v>
      </c>
      <c r="K14" s="102">
        <f t="shared" si="5"/>
        <v>90820</v>
      </c>
      <c r="L14" s="102">
        <f t="shared" si="5"/>
        <v>92630</v>
      </c>
      <c r="M14" s="103">
        <f t="shared" si="5"/>
        <v>272490</v>
      </c>
      <c r="N14" s="102">
        <f t="shared" si="5"/>
        <v>95410</v>
      </c>
      <c r="O14" s="102">
        <f t="shared" si="5"/>
        <v>98280</v>
      </c>
      <c r="P14" s="102">
        <f t="shared" si="5"/>
        <v>101230</v>
      </c>
      <c r="Q14" s="103">
        <f t="shared" si="5"/>
        <v>294920</v>
      </c>
      <c r="R14" s="104">
        <f t="shared" si="5"/>
        <v>1059000</v>
      </c>
    </row>
    <row r="15" spans="1:18" ht="13.5" thickBot="1" x14ac:dyDescent="0.25">
      <c r="A15" s="97" t="s">
        <v>204</v>
      </c>
      <c r="B15" s="40">
        <f t="shared" ref="B15:R15" si="6">B8-B14</f>
        <v>85400</v>
      </c>
      <c r="C15" s="40">
        <f t="shared" si="6"/>
        <v>86250</v>
      </c>
      <c r="D15" s="40">
        <f t="shared" si="6"/>
        <v>87110</v>
      </c>
      <c r="E15" s="109">
        <f t="shared" si="6"/>
        <v>258760</v>
      </c>
      <c r="F15" s="40">
        <f t="shared" si="6"/>
        <v>89720</v>
      </c>
      <c r="G15" s="40">
        <f t="shared" si="6"/>
        <v>92410</v>
      </c>
      <c r="H15" s="40">
        <f t="shared" si="6"/>
        <v>95190</v>
      </c>
      <c r="I15" s="109">
        <f t="shared" si="6"/>
        <v>277320</v>
      </c>
      <c r="J15" s="40">
        <f t="shared" si="6"/>
        <v>97090</v>
      </c>
      <c r="K15" s="40">
        <f t="shared" si="6"/>
        <v>99040</v>
      </c>
      <c r="L15" s="40">
        <f t="shared" si="6"/>
        <v>101030</v>
      </c>
      <c r="M15" s="109">
        <f t="shared" si="6"/>
        <v>297160</v>
      </c>
      <c r="N15" s="40">
        <f t="shared" si="6"/>
        <v>104060</v>
      </c>
      <c r="O15" s="40">
        <f t="shared" si="6"/>
        <v>107180</v>
      </c>
      <c r="P15" s="40">
        <f t="shared" si="6"/>
        <v>110400</v>
      </c>
      <c r="Q15" s="109">
        <f t="shared" si="6"/>
        <v>321640</v>
      </c>
      <c r="R15" s="110">
        <f t="shared" si="6"/>
        <v>1154880</v>
      </c>
    </row>
    <row r="16" spans="1:18" ht="13.5" thickTop="1" x14ac:dyDescent="0.2">
      <c r="A16" s="111"/>
      <c r="B16" s="30"/>
      <c r="C16" s="30"/>
      <c r="D16" s="30"/>
      <c r="E16" s="112"/>
      <c r="F16" s="30"/>
      <c r="G16" s="30"/>
      <c r="H16" s="30"/>
      <c r="I16" s="112"/>
      <c r="J16" s="30"/>
      <c r="K16" s="30"/>
      <c r="L16" s="30"/>
      <c r="M16" s="112"/>
      <c r="N16" s="30"/>
      <c r="O16" s="30"/>
      <c r="P16" s="30"/>
      <c r="Q16" s="112"/>
      <c r="R16" s="113"/>
    </row>
    <row r="17" spans="1:18" x14ac:dyDescent="0.2">
      <c r="A17" s="97" t="s">
        <v>39</v>
      </c>
      <c r="B17" s="30"/>
      <c r="C17" s="30"/>
      <c r="D17" s="30"/>
      <c r="E17" s="36"/>
      <c r="F17" s="30"/>
      <c r="G17" s="30"/>
      <c r="H17" s="30"/>
      <c r="I17" s="36"/>
      <c r="J17" s="30"/>
      <c r="K17" s="30"/>
      <c r="L17" s="30"/>
      <c r="M17" s="36"/>
      <c r="N17" s="30"/>
      <c r="O17" s="30"/>
      <c r="P17" s="30"/>
      <c r="Q17" s="36"/>
      <c r="R17" s="37"/>
    </row>
    <row r="18" spans="1:18" x14ac:dyDescent="0.2">
      <c r="A18" s="122" t="s">
        <v>4</v>
      </c>
      <c r="B18" s="8">
        <v>18400</v>
      </c>
      <c r="C18" s="30">
        <f t="shared" ref="C18:D33" si="7">ROUND(B18*(1+$B$5),-1)</f>
        <v>18580</v>
      </c>
      <c r="D18" s="30">
        <f t="shared" si="7"/>
        <v>18770</v>
      </c>
      <c r="E18" s="31">
        <f t="shared" ref="E18:E33" si="8">SUM(B18:D18)</f>
        <v>55750</v>
      </c>
      <c r="F18" s="30">
        <f t="shared" ref="F18:F33" si="9">ROUND(D18*(1+$F$5),-1)</f>
        <v>19330</v>
      </c>
      <c r="G18" s="30">
        <f t="shared" ref="G18:H33" si="10">ROUND(F18*(1+$F$5),-1)</f>
        <v>19910</v>
      </c>
      <c r="H18" s="30">
        <f t="shared" si="10"/>
        <v>20510</v>
      </c>
      <c r="I18" s="31">
        <f t="shared" ref="I18:I33" si="11">SUM(F18:H18)</f>
        <v>59750</v>
      </c>
      <c r="J18" s="30">
        <f t="shared" ref="J18:J33" si="12">ROUND(H18*(1+$J$5),-1)</f>
        <v>20920</v>
      </c>
      <c r="K18" s="30">
        <f t="shared" ref="K18:L33" si="13">ROUND(J18*(1+$J$5),-1)</f>
        <v>21340</v>
      </c>
      <c r="L18" s="30">
        <f t="shared" si="13"/>
        <v>21770</v>
      </c>
      <c r="M18" s="31">
        <f t="shared" ref="M18:M33" si="14">SUM(J18:L18)</f>
        <v>64030</v>
      </c>
      <c r="N18" s="30">
        <f t="shared" ref="N18:N33" si="15">ROUND(L18*(1+$N$5),-1)</f>
        <v>22420</v>
      </c>
      <c r="O18" s="30">
        <f t="shared" ref="O18:P33" si="16">ROUND(N18*(1+$N$5),-1)</f>
        <v>23090</v>
      </c>
      <c r="P18" s="30">
        <f t="shared" si="16"/>
        <v>23780</v>
      </c>
      <c r="Q18" s="31">
        <f t="shared" ref="Q18:Q33" si="17">SUM(N18:P18)</f>
        <v>69290</v>
      </c>
      <c r="R18" s="32">
        <f t="shared" ref="R18:R33" si="18">SUBTOTAL(9,E18,I18,M18,Q18)</f>
        <v>248820</v>
      </c>
    </row>
    <row r="19" spans="1:18" x14ac:dyDescent="0.2">
      <c r="A19" s="122" t="s">
        <v>5</v>
      </c>
      <c r="B19" s="9">
        <v>175</v>
      </c>
      <c r="C19" s="33">
        <f t="shared" si="7"/>
        <v>180</v>
      </c>
      <c r="D19" s="33">
        <f t="shared" si="7"/>
        <v>180</v>
      </c>
      <c r="E19" s="38">
        <f t="shared" si="8"/>
        <v>535</v>
      </c>
      <c r="F19" s="33">
        <f t="shared" si="9"/>
        <v>190</v>
      </c>
      <c r="G19" s="33">
        <f t="shared" si="10"/>
        <v>200</v>
      </c>
      <c r="H19" s="33">
        <f t="shared" si="10"/>
        <v>210</v>
      </c>
      <c r="I19" s="38">
        <f t="shared" si="11"/>
        <v>600</v>
      </c>
      <c r="J19" s="33">
        <f t="shared" si="12"/>
        <v>210</v>
      </c>
      <c r="K19" s="33">
        <f t="shared" si="13"/>
        <v>210</v>
      </c>
      <c r="L19" s="33">
        <f t="shared" si="13"/>
        <v>210</v>
      </c>
      <c r="M19" s="38">
        <f t="shared" si="14"/>
        <v>630</v>
      </c>
      <c r="N19" s="33">
        <f t="shared" si="15"/>
        <v>220</v>
      </c>
      <c r="O19" s="33">
        <f t="shared" si="16"/>
        <v>230</v>
      </c>
      <c r="P19" s="33">
        <f t="shared" si="16"/>
        <v>240</v>
      </c>
      <c r="Q19" s="38">
        <f t="shared" si="17"/>
        <v>690</v>
      </c>
      <c r="R19" s="39">
        <f t="shared" si="18"/>
        <v>2455</v>
      </c>
    </row>
    <row r="20" spans="1:18" x14ac:dyDescent="0.2">
      <c r="A20" s="122" t="s">
        <v>6</v>
      </c>
      <c r="B20" s="9">
        <v>200</v>
      </c>
      <c r="C20" s="33">
        <f t="shared" si="7"/>
        <v>200</v>
      </c>
      <c r="D20" s="33">
        <f t="shared" si="7"/>
        <v>200</v>
      </c>
      <c r="E20" s="38">
        <f t="shared" si="8"/>
        <v>600</v>
      </c>
      <c r="F20" s="33">
        <f t="shared" si="9"/>
        <v>210</v>
      </c>
      <c r="G20" s="33">
        <f t="shared" si="10"/>
        <v>220</v>
      </c>
      <c r="H20" s="33">
        <f t="shared" si="10"/>
        <v>230</v>
      </c>
      <c r="I20" s="38">
        <f t="shared" si="11"/>
        <v>660</v>
      </c>
      <c r="J20" s="33">
        <f t="shared" si="12"/>
        <v>230</v>
      </c>
      <c r="K20" s="33">
        <f t="shared" si="13"/>
        <v>230</v>
      </c>
      <c r="L20" s="33">
        <f t="shared" si="13"/>
        <v>230</v>
      </c>
      <c r="M20" s="38">
        <f t="shared" si="14"/>
        <v>690</v>
      </c>
      <c r="N20" s="33">
        <f t="shared" si="15"/>
        <v>240</v>
      </c>
      <c r="O20" s="33">
        <f t="shared" si="16"/>
        <v>250</v>
      </c>
      <c r="P20" s="33">
        <f t="shared" si="16"/>
        <v>260</v>
      </c>
      <c r="Q20" s="38">
        <f t="shared" si="17"/>
        <v>750</v>
      </c>
      <c r="R20" s="39">
        <f t="shared" si="18"/>
        <v>2700</v>
      </c>
    </row>
    <row r="21" spans="1:18" x14ac:dyDescent="0.2">
      <c r="A21" s="122" t="s">
        <v>7</v>
      </c>
      <c r="B21" s="9">
        <v>162</v>
      </c>
      <c r="C21" s="33">
        <f t="shared" si="7"/>
        <v>160</v>
      </c>
      <c r="D21" s="33">
        <f t="shared" si="7"/>
        <v>160</v>
      </c>
      <c r="E21" s="38">
        <f t="shared" si="8"/>
        <v>482</v>
      </c>
      <c r="F21" s="33">
        <f t="shared" si="9"/>
        <v>160</v>
      </c>
      <c r="G21" s="33">
        <f t="shared" si="10"/>
        <v>160</v>
      </c>
      <c r="H21" s="33">
        <f t="shared" si="10"/>
        <v>160</v>
      </c>
      <c r="I21" s="38">
        <f t="shared" si="11"/>
        <v>480</v>
      </c>
      <c r="J21" s="33">
        <f t="shared" si="12"/>
        <v>160</v>
      </c>
      <c r="K21" s="33">
        <f t="shared" si="13"/>
        <v>160</v>
      </c>
      <c r="L21" s="33">
        <f t="shared" si="13"/>
        <v>160</v>
      </c>
      <c r="M21" s="38">
        <f t="shared" si="14"/>
        <v>480</v>
      </c>
      <c r="N21" s="33">
        <f t="shared" si="15"/>
        <v>160</v>
      </c>
      <c r="O21" s="33">
        <f t="shared" si="16"/>
        <v>160</v>
      </c>
      <c r="P21" s="33">
        <f t="shared" si="16"/>
        <v>160</v>
      </c>
      <c r="Q21" s="38">
        <f t="shared" si="17"/>
        <v>480</v>
      </c>
      <c r="R21" s="39">
        <f t="shared" si="18"/>
        <v>1922</v>
      </c>
    </row>
    <row r="22" spans="1:18" x14ac:dyDescent="0.2">
      <c r="A22" s="122" t="s">
        <v>8</v>
      </c>
      <c r="B22" s="9">
        <v>200</v>
      </c>
      <c r="C22" s="33">
        <f t="shared" si="7"/>
        <v>200</v>
      </c>
      <c r="D22" s="33">
        <f t="shared" si="7"/>
        <v>200</v>
      </c>
      <c r="E22" s="38">
        <f t="shared" si="8"/>
        <v>600</v>
      </c>
      <c r="F22" s="33">
        <f t="shared" si="9"/>
        <v>210</v>
      </c>
      <c r="G22" s="33">
        <f t="shared" si="10"/>
        <v>220</v>
      </c>
      <c r="H22" s="33">
        <f t="shared" si="10"/>
        <v>230</v>
      </c>
      <c r="I22" s="38">
        <f t="shared" si="11"/>
        <v>660</v>
      </c>
      <c r="J22" s="33">
        <f t="shared" si="12"/>
        <v>230</v>
      </c>
      <c r="K22" s="33">
        <f t="shared" si="13"/>
        <v>230</v>
      </c>
      <c r="L22" s="33">
        <f t="shared" si="13"/>
        <v>230</v>
      </c>
      <c r="M22" s="38">
        <f t="shared" si="14"/>
        <v>690</v>
      </c>
      <c r="N22" s="33">
        <f t="shared" si="15"/>
        <v>240</v>
      </c>
      <c r="O22" s="33">
        <f t="shared" si="16"/>
        <v>250</v>
      </c>
      <c r="P22" s="33">
        <f t="shared" si="16"/>
        <v>260</v>
      </c>
      <c r="Q22" s="38">
        <f t="shared" si="17"/>
        <v>750</v>
      </c>
      <c r="R22" s="39">
        <f t="shared" si="18"/>
        <v>2700</v>
      </c>
    </row>
    <row r="23" spans="1:18" x14ac:dyDescent="0.2">
      <c r="A23" s="122" t="s">
        <v>9</v>
      </c>
      <c r="B23" s="9">
        <v>3800</v>
      </c>
      <c r="C23" s="33">
        <f t="shared" si="7"/>
        <v>3840</v>
      </c>
      <c r="D23" s="33">
        <f t="shared" si="7"/>
        <v>3880</v>
      </c>
      <c r="E23" s="38">
        <f t="shared" si="8"/>
        <v>11520</v>
      </c>
      <c r="F23" s="33">
        <f t="shared" si="9"/>
        <v>4000</v>
      </c>
      <c r="G23" s="33">
        <f t="shared" si="10"/>
        <v>4120</v>
      </c>
      <c r="H23" s="33">
        <f t="shared" si="10"/>
        <v>4240</v>
      </c>
      <c r="I23" s="38">
        <f t="shared" si="11"/>
        <v>12360</v>
      </c>
      <c r="J23" s="33">
        <f t="shared" si="12"/>
        <v>4320</v>
      </c>
      <c r="K23" s="33">
        <f t="shared" si="13"/>
        <v>4410</v>
      </c>
      <c r="L23" s="33">
        <f t="shared" si="13"/>
        <v>4500</v>
      </c>
      <c r="M23" s="38">
        <f t="shared" si="14"/>
        <v>13230</v>
      </c>
      <c r="N23" s="33">
        <f t="shared" si="15"/>
        <v>4640</v>
      </c>
      <c r="O23" s="33">
        <f t="shared" si="16"/>
        <v>4780</v>
      </c>
      <c r="P23" s="33">
        <f t="shared" si="16"/>
        <v>4920</v>
      </c>
      <c r="Q23" s="38">
        <f t="shared" si="17"/>
        <v>14340</v>
      </c>
      <c r="R23" s="39">
        <f t="shared" si="18"/>
        <v>51450</v>
      </c>
    </row>
    <row r="24" spans="1:18" x14ac:dyDescent="0.2">
      <c r="A24" s="122" t="s">
        <v>10</v>
      </c>
      <c r="B24" s="9">
        <v>300</v>
      </c>
      <c r="C24" s="33">
        <f t="shared" si="7"/>
        <v>300</v>
      </c>
      <c r="D24" s="33">
        <f t="shared" si="7"/>
        <v>300</v>
      </c>
      <c r="E24" s="38">
        <f t="shared" si="8"/>
        <v>900</v>
      </c>
      <c r="F24" s="33">
        <f t="shared" si="9"/>
        <v>310</v>
      </c>
      <c r="G24" s="33">
        <f t="shared" si="10"/>
        <v>320</v>
      </c>
      <c r="H24" s="33">
        <f t="shared" si="10"/>
        <v>330</v>
      </c>
      <c r="I24" s="38">
        <f t="shared" si="11"/>
        <v>960</v>
      </c>
      <c r="J24" s="33">
        <f t="shared" si="12"/>
        <v>340</v>
      </c>
      <c r="K24" s="33">
        <f t="shared" si="13"/>
        <v>350</v>
      </c>
      <c r="L24" s="33">
        <f t="shared" si="13"/>
        <v>360</v>
      </c>
      <c r="M24" s="38">
        <f t="shared" si="14"/>
        <v>1050</v>
      </c>
      <c r="N24" s="33">
        <f t="shared" si="15"/>
        <v>370</v>
      </c>
      <c r="O24" s="33">
        <f t="shared" si="16"/>
        <v>380</v>
      </c>
      <c r="P24" s="33">
        <f t="shared" si="16"/>
        <v>390</v>
      </c>
      <c r="Q24" s="38">
        <f t="shared" si="17"/>
        <v>1140</v>
      </c>
      <c r="R24" s="39">
        <f t="shared" si="18"/>
        <v>4050</v>
      </c>
    </row>
    <row r="25" spans="1:18" x14ac:dyDescent="0.2">
      <c r="A25" s="122" t="s">
        <v>11</v>
      </c>
      <c r="B25" s="9">
        <v>700</v>
      </c>
      <c r="C25" s="33">
        <f t="shared" si="7"/>
        <v>710</v>
      </c>
      <c r="D25" s="33">
        <f t="shared" si="7"/>
        <v>720</v>
      </c>
      <c r="E25" s="38">
        <f t="shared" si="8"/>
        <v>2130</v>
      </c>
      <c r="F25" s="33">
        <f t="shared" si="9"/>
        <v>740</v>
      </c>
      <c r="G25" s="33">
        <f t="shared" si="10"/>
        <v>760</v>
      </c>
      <c r="H25" s="33">
        <f t="shared" si="10"/>
        <v>780</v>
      </c>
      <c r="I25" s="38">
        <f t="shared" si="11"/>
        <v>2280</v>
      </c>
      <c r="J25" s="33">
        <f t="shared" si="12"/>
        <v>800</v>
      </c>
      <c r="K25" s="33">
        <f t="shared" si="13"/>
        <v>820</v>
      </c>
      <c r="L25" s="33">
        <f t="shared" si="13"/>
        <v>840</v>
      </c>
      <c r="M25" s="38">
        <f t="shared" si="14"/>
        <v>2460</v>
      </c>
      <c r="N25" s="33">
        <f t="shared" si="15"/>
        <v>870</v>
      </c>
      <c r="O25" s="33">
        <f t="shared" si="16"/>
        <v>900</v>
      </c>
      <c r="P25" s="33">
        <f t="shared" si="16"/>
        <v>930</v>
      </c>
      <c r="Q25" s="38">
        <f t="shared" si="17"/>
        <v>2700</v>
      </c>
      <c r="R25" s="39">
        <f t="shared" si="18"/>
        <v>9570</v>
      </c>
    </row>
    <row r="26" spans="1:18" x14ac:dyDescent="0.2">
      <c r="A26" s="122" t="s">
        <v>12</v>
      </c>
      <c r="B26" s="9">
        <v>2300</v>
      </c>
      <c r="C26" s="33">
        <f t="shared" si="7"/>
        <v>2320</v>
      </c>
      <c r="D26" s="33">
        <f t="shared" si="7"/>
        <v>2340</v>
      </c>
      <c r="E26" s="38">
        <f t="shared" si="8"/>
        <v>6960</v>
      </c>
      <c r="F26" s="33">
        <f t="shared" si="9"/>
        <v>2410</v>
      </c>
      <c r="G26" s="33">
        <f t="shared" si="10"/>
        <v>2480</v>
      </c>
      <c r="H26" s="33">
        <f t="shared" si="10"/>
        <v>2550</v>
      </c>
      <c r="I26" s="38">
        <f t="shared" si="11"/>
        <v>7440</v>
      </c>
      <c r="J26" s="33">
        <f t="shared" si="12"/>
        <v>2600</v>
      </c>
      <c r="K26" s="33">
        <f t="shared" si="13"/>
        <v>2650</v>
      </c>
      <c r="L26" s="33">
        <f t="shared" si="13"/>
        <v>2700</v>
      </c>
      <c r="M26" s="38">
        <f t="shared" si="14"/>
        <v>7950</v>
      </c>
      <c r="N26" s="33">
        <f t="shared" si="15"/>
        <v>2780</v>
      </c>
      <c r="O26" s="33">
        <f t="shared" si="16"/>
        <v>2860</v>
      </c>
      <c r="P26" s="33">
        <f t="shared" si="16"/>
        <v>2950</v>
      </c>
      <c r="Q26" s="38">
        <f t="shared" si="17"/>
        <v>8590</v>
      </c>
      <c r="R26" s="39">
        <f t="shared" si="18"/>
        <v>30940</v>
      </c>
    </row>
    <row r="27" spans="1:18" x14ac:dyDescent="0.2">
      <c r="A27" s="122" t="s">
        <v>13</v>
      </c>
      <c r="B27" s="9">
        <v>21600</v>
      </c>
      <c r="C27" s="33">
        <f t="shared" si="7"/>
        <v>21820</v>
      </c>
      <c r="D27" s="33">
        <f t="shared" si="7"/>
        <v>22040</v>
      </c>
      <c r="E27" s="38">
        <f t="shared" si="8"/>
        <v>65460</v>
      </c>
      <c r="F27" s="33">
        <f t="shared" si="9"/>
        <v>22700</v>
      </c>
      <c r="G27" s="33">
        <f t="shared" si="10"/>
        <v>23380</v>
      </c>
      <c r="H27" s="33">
        <f t="shared" si="10"/>
        <v>24080</v>
      </c>
      <c r="I27" s="38">
        <f t="shared" si="11"/>
        <v>70160</v>
      </c>
      <c r="J27" s="33">
        <f t="shared" si="12"/>
        <v>24560</v>
      </c>
      <c r="K27" s="33">
        <f t="shared" si="13"/>
        <v>25050</v>
      </c>
      <c r="L27" s="33">
        <f t="shared" si="13"/>
        <v>25550</v>
      </c>
      <c r="M27" s="38">
        <f t="shared" si="14"/>
        <v>75160</v>
      </c>
      <c r="N27" s="33">
        <f t="shared" si="15"/>
        <v>26320</v>
      </c>
      <c r="O27" s="33">
        <f t="shared" si="16"/>
        <v>27110</v>
      </c>
      <c r="P27" s="33">
        <f t="shared" si="16"/>
        <v>27920</v>
      </c>
      <c r="Q27" s="38">
        <f t="shared" si="17"/>
        <v>81350</v>
      </c>
      <c r="R27" s="39">
        <f t="shared" si="18"/>
        <v>292130</v>
      </c>
    </row>
    <row r="28" spans="1:18" x14ac:dyDescent="0.2">
      <c r="A28" s="122" t="s">
        <v>14</v>
      </c>
      <c r="B28" s="9">
        <v>1100</v>
      </c>
      <c r="C28" s="33">
        <f t="shared" si="7"/>
        <v>1110</v>
      </c>
      <c r="D28" s="33">
        <f t="shared" si="7"/>
        <v>1120</v>
      </c>
      <c r="E28" s="38">
        <f t="shared" si="8"/>
        <v>3330</v>
      </c>
      <c r="F28" s="33">
        <f t="shared" si="9"/>
        <v>1150</v>
      </c>
      <c r="G28" s="33">
        <f t="shared" si="10"/>
        <v>1180</v>
      </c>
      <c r="H28" s="33">
        <f t="shared" si="10"/>
        <v>1220</v>
      </c>
      <c r="I28" s="38">
        <f t="shared" si="11"/>
        <v>3550</v>
      </c>
      <c r="J28" s="33">
        <f t="shared" si="12"/>
        <v>1240</v>
      </c>
      <c r="K28" s="33">
        <f t="shared" si="13"/>
        <v>1260</v>
      </c>
      <c r="L28" s="33">
        <f t="shared" si="13"/>
        <v>1290</v>
      </c>
      <c r="M28" s="38">
        <f t="shared" si="14"/>
        <v>3790</v>
      </c>
      <c r="N28" s="33">
        <f t="shared" si="15"/>
        <v>1330</v>
      </c>
      <c r="O28" s="33">
        <f t="shared" si="16"/>
        <v>1370</v>
      </c>
      <c r="P28" s="33">
        <f t="shared" si="16"/>
        <v>1410</v>
      </c>
      <c r="Q28" s="38">
        <f t="shared" si="17"/>
        <v>4110</v>
      </c>
      <c r="R28" s="39">
        <f t="shared" si="18"/>
        <v>14780</v>
      </c>
    </row>
    <row r="29" spans="1:18" x14ac:dyDescent="0.2">
      <c r="A29" s="122" t="s">
        <v>15</v>
      </c>
      <c r="B29" s="9">
        <v>1300</v>
      </c>
      <c r="C29" s="33">
        <f t="shared" si="7"/>
        <v>1310</v>
      </c>
      <c r="D29" s="33">
        <f t="shared" si="7"/>
        <v>1320</v>
      </c>
      <c r="E29" s="38">
        <f t="shared" si="8"/>
        <v>3930</v>
      </c>
      <c r="F29" s="33">
        <f t="shared" si="9"/>
        <v>1360</v>
      </c>
      <c r="G29" s="33">
        <f t="shared" si="10"/>
        <v>1400</v>
      </c>
      <c r="H29" s="33">
        <f t="shared" si="10"/>
        <v>1440</v>
      </c>
      <c r="I29" s="38">
        <f t="shared" si="11"/>
        <v>4200</v>
      </c>
      <c r="J29" s="33">
        <f t="shared" si="12"/>
        <v>1470</v>
      </c>
      <c r="K29" s="33">
        <f t="shared" si="13"/>
        <v>1500</v>
      </c>
      <c r="L29" s="33">
        <f t="shared" si="13"/>
        <v>1530</v>
      </c>
      <c r="M29" s="38">
        <f t="shared" si="14"/>
        <v>4500</v>
      </c>
      <c r="N29" s="33">
        <f t="shared" si="15"/>
        <v>1580</v>
      </c>
      <c r="O29" s="33">
        <f t="shared" si="16"/>
        <v>1630</v>
      </c>
      <c r="P29" s="33">
        <f t="shared" si="16"/>
        <v>1680</v>
      </c>
      <c r="Q29" s="38">
        <f t="shared" si="17"/>
        <v>4890</v>
      </c>
      <c r="R29" s="39">
        <f t="shared" si="18"/>
        <v>17520</v>
      </c>
    </row>
    <row r="30" spans="1:18" x14ac:dyDescent="0.2">
      <c r="A30" s="122" t="s">
        <v>16</v>
      </c>
      <c r="B30" s="9">
        <v>500</v>
      </c>
      <c r="C30" s="33">
        <f t="shared" si="7"/>
        <v>510</v>
      </c>
      <c r="D30" s="33">
        <f t="shared" si="7"/>
        <v>520</v>
      </c>
      <c r="E30" s="38">
        <f t="shared" si="8"/>
        <v>1530</v>
      </c>
      <c r="F30" s="33">
        <f t="shared" si="9"/>
        <v>540</v>
      </c>
      <c r="G30" s="33">
        <f t="shared" si="10"/>
        <v>560</v>
      </c>
      <c r="H30" s="33">
        <f t="shared" si="10"/>
        <v>580</v>
      </c>
      <c r="I30" s="38">
        <f t="shared" si="11"/>
        <v>1680</v>
      </c>
      <c r="J30" s="33">
        <f t="shared" si="12"/>
        <v>590</v>
      </c>
      <c r="K30" s="33">
        <f t="shared" si="13"/>
        <v>600</v>
      </c>
      <c r="L30" s="33">
        <f t="shared" si="13"/>
        <v>610</v>
      </c>
      <c r="M30" s="38">
        <f t="shared" si="14"/>
        <v>1800</v>
      </c>
      <c r="N30" s="33">
        <f t="shared" si="15"/>
        <v>630</v>
      </c>
      <c r="O30" s="33">
        <f t="shared" si="16"/>
        <v>650</v>
      </c>
      <c r="P30" s="33">
        <f t="shared" si="16"/>
        <v>670</v>
      </c>
      <c r="Q30" s="38">
        <f t="shared" si="17"/>
        <v>1950</v>
      </c>
      <c r="R30" s="39">
        <f t="shared" si="18"/>
        <v>6960</v>
      </c>
    </row>
    <row r="31" spans="1:18" x14ac:dyDescent="0.2">
      <c r="A31" s="122" t="s">
        <v>17</v>
      </c>
      <c r="B31" s="9">
        <v>900</v>
      </c>
      <c r="C31" s="33">
        <f t="shared" si="7"/>
        <v>910</v>
      </c>
      <c r="D31" s="33">
        <f t="shared" si="7"/>
        <v>920</v>
      </c>
      <c r="E31" s="38">
        <f t="shared" si="8"/>
        <v>2730</v>
      </c>
      <c r="F31" s="33">
        <f t="shared" si="9"/>
        <v>950</v>
      </c>
      <c r="G31" s="33">
        <f t="shared" si="10"/>
        <v>980</v>
      </c>
      <c r="H31" s="33">
        <f t="shared" si="10"/>
        <v>1010</v>
      </c>
      <c r="I31" s="38">
        <f t="shared" si="11"/>
        <v>2940</v>
      </c>
      <c r="J31" s="33">
        <f t="shared" si="12"/>
        <v>1030</v>
      </c>
      <c r="K31" s="33">
        <f t="shared" si="13"/>
        <v>1050</v>
      </c>
      <c r="L31" s="33">
        <f t="shared" si="13"/>
        <v>1070</v>
      </c>
      <c r="M31" s="38">
        <f t="shared" si="14"/>
        <v>3150</v>
      </c>
      <c r="N31" s="33">
        <f t="shared" si="15"/>
        <v>1100</v>
      </c>
      <c r="O31" s="33">
        <f t="shared" si="16"/>
        <v>1130</v>
      </c>
      <c r="P31" s="33">
        <f t="shared" si="16"/>
        <v>1160</v>
      </c>
      <c r="Q31" s="38">
        <f t="shared" si="17"/>
        <v>3390</v>
      </c>
      <c r="R31" s="39">
        <f t="shared" si="18"/>
        <v>12210</v>
      </c>
    </row>
    <row r="32" spans="1:18" x14ac:dyDescent="0.2">
      <c r="A32" s="122" t="s">
        <v>18</v>
      </c>
      <c r="B32" s="9">
        <v>300</v>
      </c>
      <c r="C32" s="33">
        <f t="shared" si="7"/>
        <v>300</v>
      </c>
      <c r="D32" s="33">
        <f t="shared" si="7"/>
        <v>300</v>
      </c>
      <c r="E32" s="38">
        <f t="shared" si="8"/>
        <v>900</v>
      </c>
      <c r="F32" s="33">
        <f t="shared" si="9"/>
        <v>310</v>
      </c>
      <c r="G32" s="33">
        <f t="shared" si="10"/>
        <v>320</v>
      </c>
      <c r="H32" s="33">
        <f t="shared" si="10"/>
        <v>330</v>
      </c>
      <c r="I32" s="38">
        <f t="shared" si="11"/>
        <v>960</v>
      </c>
      <c r="J32" s="33">
        <f t="shared" si="12"/>
        <v>340</v>
      </c>
      <c r="K32" s="33">
        <f t="shared" si="13"/>
        <v>350</v>
      </c>
      <c r="L32" s="33">
        <f t="shared" si="13"/>
        <v>360</v>
      </c>
      <c r="M32" s="38">
        <f t="shared" si="14"/>
        <v>1050</v>
      </c>
      <c r="N32" s="33">
        <f t="shared" si="15"/>
        <v>370</v>
      </c>
      <c r="O32" s="33">
        <f t="shared" si="16"/>
        <v>380</v>
      </c>
      <c r="P32" s="33">
        <f t="shared" si="16"/>
        <v>390</v>
      </c>
      <c r="Q32" s="38">
        <f t="shared" si="17"/>
        <v>1140</v>
      </c>
      <c r="R32" s="39">
        <f t="shared" si="18"/>
        <v>4050</v>
      </c>
    </row>
    <row r="33" spans="1:18" x14ac:dyDescent="0.2">
      <c r="A33" s="122" t="s">
        <v>19</v>
      </c>
      <c r="B33" s="9">
        <v>165</v>
      </c>
      <c r="C33" s="33">
        <f t="shared" si="7"/>
        <v>170</v>
      </c>
      <c r="D33" s="33">
        <f t="shared" si="7"/>
        <v>170</v>
      </c>
      <c r="E33" s="34">
        <f t="shared" si="8"/>
        <v>505</v>
      </c>
      <c r="F33" s="33">
        <f t="shared" si="9"/>
        <v>180</v>
      </c>
      <c r="G33" s="33">
        <f t="shared" si="10"/>
        <v>190</v>
      </c>
      <c r="H33" s="33">
        <f t="shared" si="10"/>
        <v>200</v>
      </c>
      <c r="I33" s="34">
        <f t="shared" si="11"/>
        <v>570</v>
      </c>
      <c r="J33" s="33">
        <f t="shared" si="12"/>
        <v>200</v>
      </c>
      <c r="K33" s="33">
        <f t="shared" si="13"/>
        <v>200</v>
      </c>
      <c r="L33" s="33">
        <f t="shared" si="13"/>
        <v>200</v>
      </c>
      <c r="M33" s="34">
        <f t="shared" si="14"/>
        <v>600</v>
      </c>
      <c r="N33" s="33">
        <f t="shared" si="15"/>
        <v>210</v>
      </c>
      <c r="O33" s="33">
        <f t="shared" si="16"/>
        <v>220</v>
      </c>
      <c r="P33" s="33">
        <f t="shared" si="16"/>
        <v>230</v>
      </c>
      <c r="Q33" s="34">
        <f t="shared" si="17"/>
        <v>660</v>
      </c>
      <c r="R33" s="35">
        <f t="shared" si="18"/>
        <v>2335</v>
      </c>
    </row>
    <row r="34" spans="1:18" ht="13.5" thickBot="1" x14ac:dyDescent="0.25">
      <c r="A34" s="97" t="s">
        <v>20</v>
      </c>
      <c r="B34" s="40">
        <f t="shared" ref="B34:R34" si="19">SUM(B18:B33)</f>
        <v>52102</v>
      </c>
      <c r="C34" s="40">
        <f t="shared" si="19"/>
        <v>52620</v>
      </c>
      <c r="D34" s="40">
        <f t="shared" si="19"/>
        <v>53140</v>
      </c>
      <c r="E34" s="42">
        <f t="shared" si="19"/>
        <v>157862</v>
      </c>
      <c r="F34" s="40">
        <f t="shared" si="19"/>
        <v>54750</v>
      </c>
      <c r="G34" s="40">
        <f t="shared" si="19"/>
        <v>56400</v>
      </c>
      <c r="H34" s="40">
        <f t="shared" si="19"/>
        <v>58100</v>
      </c>
      <c r="I34" s="42">
        <f t="shared" si="19"/>
        <v>169250</v>
      </c>
      <c r="J34" s="40">
        <f t="shared" si="19"/>
        <v>59240</v>
      </c>
      <c r="K34" s="40">
        <f t="shared" si="19"/>
        <v>60410</v>
      </c>
      <c r="L34" s="40">
        <f t="shared" si="19"/>
        <v>61610</v>
      </c>
      <c r="M34" s="42">
        <f t="shared" si="19"/>
        <v>181260</v>
      </c>
      <c r="N34" s="40">
        <f t="shared" si="19"/>
        <v>63480</v>
      </c>
      <c r="O34" s="40">
        <f t="shared" si="19"/>
        <v>65390</v>
      </c>
      <c r="P34" s="40">
        <f t="shared" si="19"/>
        <v>67350</v>
      </c>
      <c r="Q34" s="42">
        <f t="shared" si="19"/>
        <v>196220</v>
      </c>
      <c r="R34" s="43">
        <f t="shared" si="19"/>
        <v>704592</v>
      </c>
    </row>
    <row r="35" spans="1:18" ht="13.5" thickTop="1" x14ac:dyDescent="0.2">
      <c r="A35" s="114"/>
      <c r="B35" s="30"/>
      <c r="C35" s="30"/>
      <c r="D35" s="30"/>
      <c r="E35" s="115"/>
      <c r="F35" s="30"/>
      <c r="G35" s="30"/>
      <c r="H35" s="30"/>
      <c r="I35" s="115"/>
      <c r="J35" s="30"/>
      <c r="K35" s="30"/>
      <c r="L35" s="30"/>
      <c r="M35" s="115"/>
      <c r="N35" s="30"/>
      <c r="O35" s="30"/>
      <c r="P35" s="30"/>
      <c r="Q35" s="115"/>
      <c r="R35" s="116"/>
    </row>
    <row r="36" spans="1:18" x14ac:dyDescent="0.2">
      <c r="A36" s="125" t="s">
        <v>205</v>
      </c>
      <c r="B36" s="117">
        <f t="shared" ref="B36:R36" si="20">B15-B34</f>
        <v>33298</v>
      </c>
      <c r="C36" s="117">
        <f t="shared" si="20"/>
        <v>33630</v>
      </c>
      <c r="D36" s="117">
        <f t="shared" si="20"/>
        <v>33970</v>
      </c>
      <c r="E36" s="118">
        <f t="shared" si="20"/>
        <v>100898</v>
      </c>
      <c r="F36" s="117">
        <f t="shared" si="20"/>
        <v>34970</v>
      </c>
      <c r="G36" s="117">
        <f t="shared" si="20"/>
        <v>36010</v>
      </c>
      <c r="H36" s="117">
        <f t="shared" si="20"/>
        <v>37090</v>
      </c>
      <c r="I36" s="118">
        <f t="shared" si="20"/>
        <v>108070</v>
      </c>
      <c r="J36" s="117">
        <f t="shared" si="20"/>
        <v>37850</v>
      </c>
      <c r="K36" s="117">
        <f t="shared" si="20"/>
        <v>38630</v>
      </c>
      <c r="L36" s="117">
        <f t="shared" si="20"/>
        <v>39420</v>
      </c>
      <c r="M36" s="118">
        <f t="shared" si="20"/>
        <v>115900</v>
      </c>
      <c r="N36" s="117">
        <f t="shared" si="20"/>
        <v>40580</v>
      </c>
      <c r="O36" s="117">
        <f t="shared" si="20"/>
        <v>41790</v>
      </c>
      <c r="P36" s="117">
        <f t="shared" si="20"/>
        <v>43050</v>
      </c>
      <c r="Q36" s="118">
        <f t="shared" si="20"/>
        <v>125420</v>
      </c>
      <c r="R36" s="119">
        <f t="shared" si="20"/>
        <v>450288</v>
      </c>
    </row>
    <row r="46" spans="1:18" x14ac:dyDescent="0.2">
      <c r="A46" s="63"/>
      <c r="B46" s="120" t="s">
        <v>31</v>
      </c>
      <c r="C46" s="120" t="s">
        <v>32</v>
      </c>
      <c r="D46" s="120" t="s">
        <v>33</v>
      </c>
      <c r="E46" s="121" t="s">
        <v>0</v>
      </c>
      <c r="F46" s="120" t="s">
        <v>34</v>
      </c>
      <c r="G46" s="120" t="s">
        <v>35</v>
      </c>
      <c r="H46" s="120" t="s">
        <v>36</v>
      </c>
      <c r="I46" s="121" t="s">
        <v>1</v>
      </c>
      <c r="J46" s="120" t="s">
        <v>37</v>
      </c>
      <c r="K46" s="120" t="s">
        <v>38</v>
      </c>
    </row>
    <row r="47" spans="1:18" x14ac:dyDescent="0.2">
      <c r="A47" s="65" t="s">
        <v>29</v>
      </c>
      <c r="B47" s="16">
        <v>120</v>
      </c>
      <c r="C47" s="16">
        <v>180</v>
      </c>
      <c r="D47" s="16">
        <v>250</v>
      </c>
      <c r="E47" s="16">
        <f t="shared" ref="E47:E49" si="21">SUM(B47:D47)</f>
        <v>550</v>
      </c>
      <c r="F47" s="16">
        <v>240</v>
      </c>
      <c r="G47" s="16">
        <v>300</v>
      </c>
      <c r="H47" s="16">
        <v>450</v>
      </c>
      <c r="I47" s="16">
        <f t="shared" ref="I47:I49" si="22">SUM(F47:H47)</f>
        <v>990</v>
      </c>
      <c r="J47" s="16">
        <f>I47+E47</f>
        <v>1540</v>
      </c>
      <c r="K47" s="16">
        <f>AVERAGE(B47:D47,F47:H47)</f>
        <v>256.66666666666669</v>
      </c>
    </row>
    <row r="48" spans="1:18" x14ac:dyDescent="0.2">
      <c r="A48" s="65" t="s">
        <v>39</v>
      </c>
      <c r="B48" s="17">
        <v>100</v>
      </c>
      <c r="C48" s="17">
        <v>130</v>
      </c>
      <c r="D48" s="17">
        <v>120</v>
      </c>
      <c r="E48" s="17">
        <f t="shared" si="21"/>
        <v>350</v>
      </c>
      <c r="F48" s="17">
        <v>220</v>
      </c>
      <c r="G48" s="17">
        <v>260</v>
      </c>
      <c r="H48" s="17">
        <v>350</v>
      </c>
      <c r="I48" s="17">
        <f t="shared" si="22"/>
        <v>830</v>
      </c>
      <c r="J48" s="16">
        <f t="shared" ref="J48:J49" si="23">I48+E48</f>
        <v>1180</v>
      </c>
      <c r="K48" s="16">
        <f>AVERAGE(B48:D48,F48:H48)</f>
        <v>196.66666666666666</v>
      </c>
    </row>
    <row r="49" spans="1:11" x14ac:dyDescent="0.2">
      <c r="A49" s="65" t="s">
        <v>40</v>
      </c>
      <c r="B49" s="17">
        <f t="shared" ref="B49:H49" si="24">B47-B48</f>
        <v>20</v>
      </c>
      <c r="C49" s="17">
        <f t="shared" si="24"/>
        <v>50</v>
      </c>
      <c r="D49" s="17">
        <f t="shared" si="24"/>
        <v>130</v>
      </c>
      <c r="E49" s="17">
        <f t="shared" si="21"/>
        <v>200</v>
      </c>
      <c r="F49" s="17">
        <f t="shared" si="24"/>
        <v>20</v>
      </c>
      <c r="G49" s="17">
        <f t="shared" si="24"/>
        <v>40</v>
      </c>
      <c r="H49" s="17">
        <f t="shared" si="24"/>
        <v>100</v>
      </c>
      <c r="I49" s="17">
        <f t="shared" si="22"/>
        <v>160</v>
      </c>
      <c r="J49" s="16">
        <f t="shared" si="23"/>
        <v>360</v>
      </c>
      <c r="K49" s="16">
        <f>AVERAGE(B49:D49,F49:H49)</f>
        <v>60</v>
      </c>
    </row>
    <row r="50" spans="1:11" x14ac:dyDescent="0.2">
      <c r="A50" s="65" t="s">
        <v>41</v>
      </c>
      <c r="B50" s="17">
        <f>B49</f>
        <v>20</v>
      </c>
      <c r="C50" s="17">
        <f>C49+B50</f>
        <v>70</v>
      </c>
      <c r="D50" s="17">
        <f>D49+C50</f>
        <v>200</v>
      </c>
      <c r="E50" s="17"/>
      <c r="F50" s="17">
        <f>F49+D50</f>
        <v>220</v>
      </c>
      <c r="G50" s="17">
        <f>G49+F50</f>
        <v>260</v>
      </c>
      <c r="H50" s="17">
        <f>H49+G50</f>
        <v>360</v>
      </c>
      <c r="I50" s="17"/>
      <c r="J50" s="17"/>
      <c r="K50" s="17"/>
    </row>
    <row r="51" spans="1:11" x14ac:dyDescent="0.2">
      <c r="A51" s="65" t="s">
        <v>42</v>
      </c>
      <c r="B51" s="69"/>
      <c r="C51" s="69"/>
      <c r="D51" s="69"/>
      <c r="E51" s="69"/>
      <c r="F51" s="69"/>
      <c r="G51" s="69"/>
      <c r="H51" s="69"/>
      <c r="I51" s="69"/>
      <c r="J51" s="67"/>
      <c r="K51" s="67"/>
    </row>
    <row r="52" spans="1:11" x14ac:dyDescent="0.2">
      <c r="A52" s="46" t="s">
        <v>43</v>
      </c>
      <c r="B52" s="61"/>
      <c r="C52" s="21">
        <f t="shared" ref="C52:H53" si="25">(C47-B47)/B47</f>
        <v>0.5</v>
      </c>
      <c r="D52" s="21">
        <f t="shared" si="25"/>
        <v>0.3888888888888889</v>
      </c>
      <c r="E52" s="21"/>
      <c r="F52" s="21">
        <f>(F47-D47)/D47</f>
        <v>-0.04</v>
      </c>
      <c r="G52" s="21">
        <f t="shared" si="25"/>
        <v>0.25</v>
      </c>
      <c r="H52" s="21">
        <f t="shared" si="25"/>
        <v>0.5</v>
      </c>
      <c r="I52" s="21"/>
      <c r="J52" s="21">
        <f>(H47-B47)/B47</f>
        <v>2.75</v>
      </c>
      <c r="K52" s="70">
        <f>(H47/B47)^(1/5)-1</f>
        <v>0.30258554234867607</v>
      </c>
    </row>
    <row r="53" spans="1:11" x14ac:dyDescent="0.2">
      <c r="A53" s="46" t="s">
        <v>44</v>
      </c>
      <c r="B53" s="61"/>
      <c r="C53" s="21">
        <f t="shared" si="25"/>
        <v>0.3</v>
      </c>
      <c r="D53" s="21">
        <f t="shared" si="25"/>
        <v>-7.6923076923076927E-2</v>
      </c>
      <c r="E53" s="21"/>
      <c r="F53" s="21">
        <f>(F48-D48)/D48</f>
        <v>0.83333333333333337</v>
      </c>
      <c r="G53" s="21">
        <f t="shared" si="25"/>
        <v>0.18181818181818182</v>
      </c>
      <c r="H53" s="21">
        <f t="shared" si="25"/>
        <v>0.34615384615384615</v>
      </c>
      <c r="I53" s="21"/>
      <c r="J53" s="21">
        <f>(H48-B48)/B48</f>
        <v>2.5</v>
      </c>
      <c r="K53" s="70">
        <f>(H48/B48)^(1/5)-1</f>
        <v>0.28473515712343933</v>
      </c>
    </row>
    <row r="54" spans="1:11" x14ac:dyDescent="0.2">
      <c r="A54" s="46" t="s">
        <v>45</v>
      </c>
      <c r="B54" s="61"/>
      <c r="C54" s="21">
        <f>(C49-B49)/B49</f>
        <v>1.5</v>
      </c>
      <c r="D54" s="21">
        <f>(D49-C49)/C49</f>
        <v>1.6</v>
      </c>
      <c r="E54" s="21"/>
      <c r="F54" s="21">
        <f>(F49-D49)/D49</f>
        <v>-0.84615384615384615</v>
      </c>
      <c r="G54" s="21">
        <f>(G49-F49)/F49</f>
        <v>1</v>
      </c>
      <c r="H54" s="21">
        <f>(H49-G49)/G49</f>
        <v>1.5</v>
      </c>
      <c r="I54" s="21"/>
      <c r="J54" s="21">
        <f>(H49-B49)/B49</f>
        <v>4</v>
      </c>
      <c r="K54" s="70">
        <f>(H49/B49)^(1/5)-1</f>
        <v>0.3797296614612149</v>
      </c>
    </row>
    <row r="55" spans="1:11" x14ac:dyDescent="0.2"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46" t="s">
        <v>46</v>
      </c>
      <c r="B56" s="23">
        <f t="shared" ref="B56:J56" si="26">B47/B48</f>
        <v>1.2</v>
      </c>
      <c r="C56" s="23">
        <f t="shared" si="26"/>
        <v>1.3846153846153846</v>
      </c>
      <c r="D56" s="23">
        <f t="shared" si="26"/>
        <v>2.0833333333333335</v>
      </c>
      <c r="E56" s="23"/>
      <c r="F56" s="23">
        <f t="shared" si="26"/>
        <v>1.0909090909090908</v>
      </c>
      <c r="G56" s="23">
        <f t="shared" si="26"/>
        <v>1.1538461538461537</v>
      </c>
      <c r="H56" s="23">
        <f t="shared" si="26"/>
        <v>1.2857142857142858</v>
      </c>
      <c r="I56" s="23"/>
      <c r="J56" s="23">
        <f t="shared" si="26"/>
        <v>1.3050847457627119</v>
      </c>
      <c r="K56" s="61"/>
    </row>
    <row r="57" spans="1:11" x14ac:dyDescent="0.2">
      <c r="A57" s="46" t="s">
        <v>47</v>
      </c>
      <c r="B57" s="23">
        <f t="shared" ref="B57:J57" si="27">B47/B49</f>
        <v>6</v>
      </c>
      <c r="C57" s="23">
        <f t="shared" si="27"/>
        <v>3.6</v>
      </c>
      <c r="D57" s="23">
        <f t="shared" si="27"/>
        <v>1.9230769230769231</v>
      </c>
      <c r="E57" s="23"/>
      <c r="F57" s="23">
        <f t="shared" si="27"/>
        <v>12</v>
      </c>
      <c r="G57" s="23">
        <f t="shared" si="27"/>
        <v>7.5</v>
      </c>
      <c r="H57" s="23">
        <f t="shared" si="27"/>
        <v>4.5</v>
      </c>
      <c r="I57" s="23"/>
      <c r="J57" s="23">
        <f t="shared" si="27"/>
        <v>4.2777777777777777</v>
      </c>
      <c r="K57" s="61"/>
    </row>
    <row r="58" spans="1:11" x14ac:dyDescent="0.2">
      <c r="A58" s="46" t="s">
        <v>48</v>
      </c>
      <c r="B58" s="23">
        <f t="shared" ref="B58:J58" si="28">B48/B49</f>
        <v>5</v>
      </c>
      <c r="C58" s="23">
        <f t="shared" si="28"/>
        <v>2.6</v>
      </c>
      <c r="D58" s="23">
        <f t="shared" si="28"/>
        <v>0.92307692307692313</v>
      </c>
      <c r="E58" s="23"/>
      <c r="F58" s="23">
        <f t="shared" si="28"/>
        <v>11</v>
      </c>
      <c r="G58" s="23">
        <f t="shared" si="28"/>
        <v>6.5</v>
      </c>
      <c r="H58" s="23">
        <f t="shared" si="28"/>
        <v>3.5</v>
      </c>
      <c r="I58" s="23"/>
      <c r="J58" s="23">
        <f t="shared" si="28"/>
        <v>3.2777777777777777</v>
      </c>
      <c r="K58" s="61"/>
    </row>
  </sheetData>
  <mergeCells count="2">
    <mergeCell ref="A1:I1"/>
    <mergeCell ref="A3:C3"/>
  </mergeCell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F0"/>
  </sheetPr>
  <dimension ref="A1:P21"/>
  <sheetViews>
    <sheetView zoomScale="115" zoomScaleNormal="115" workbookViewId="0">
      <selection activeCell="L1" sqref="L1"/>
    </sheetView>
  </sheetViews>
  <sheetFormatPr defaultColWidth="9.140625" defaultRowHeight="12.75" x14ac:dyDescent="0.2"/>
  <cols>
    <col min="1" max="1" width="16.140625" style="44" bestFit="1" customWidth="1"/>
    <col min="2" max="7" width="8.5703125" style="44" bestFit="1" customWidth="1"/>
    <col min="8" max="8" width="10" style="44" bestFit="1" customWidth="1"/>
    <col min="9" max="9" width="8.5703125" style="44" bestFit="1" customWidth="1"/>
    <col min="10" max="10" width="9.140625" style="44" customWidth="1"/>
    <col min="11" max="11" width="12.7109375" style="44" bestFit="1" customWidth="1"/>
    <col min="12" max="12" width="14.85546875" style="44" customWidth="1"/>
    <col min="13" max="16" width="8.5703125" style="44" bestFit="1" customWidth="1"/>
    <col min="17" max="16384" width="9.140625" style="44"/>
  </cols>
  <sheetData>
    <row r="1" spans="1:16" ht="26.25" customHeight="1" x14ac:dyDescent="0.4">
      <c r="A1" s="75" t="s">
        <v>192</v>
      </c>
      <c r="B1" s="75"/>
      <c r="C1" s="75"/>
      <c r="D1" s="75"/>
      <c r="E1" s="75"/>
      <c r="F1" s="75"/>
      <c r="G1" s="75"/>
      <c r="H1" s="75"/>
      <c r="I1" s="75"/>
      <c r="J1" s="61"/>
      <c r="K1" s="14"/>
      <c r="L1" s="24" t="s">
        <v>193</v>
      </c>
      <c r="M1" s="7"/>
      <c r="N1" s="7"/>
      <c r="O1" s="7"/>
      <c r="P1" s="25"/>
    </row>
    <row r="2" spans="1:16" ht="13.5" thickBot="1" x14ac:dyDescent="0.25">
      <c r="A2" s="56" t="s">
        <v>194</v>
      </c>
      <c r="B2" s="76"/>
      <c r="D2" s="76"/>
      <c r="E2" s="76"/>
      <c r="F2" s="76"/>
      <c r="G2" s="76"/>
      <c r="H2" s="76"/>
      <c r="I2" s="76"/>
      <c r="J2" s="61"/>
      <c r="K2" s="62"/>
      <c r="L2" s="10"/>
      <c r="M2" s="27" t="s">
        <v>31</v>
      </c>
      <c r="N2" s="27" t="s">
        <v>32</v>
      </c>
      <c r="O2" s="27" t="s">
        <v>33</v>
      </c>
      <c r="P2" s="28" t="s">
        <v>0</v>
      </c>
    </row>
    <row r="3" spans="1:16" ht="15.75" x14ac:dyDescent="0.25">
      <c r="A3" s="63"/>
      <c r="B3" s="64" t="s">
        <v>31</v>
      </c>
      <c r="C3" s="64" t="s">
        <v>32</v>
      </c>
      <c r="D3" s="64" t="s">
        <v>33</v>
      </c>
      <c r="E3" s="64" t="s">
        <v>34</v>
      </c>
      <c r="F3" s="64" t="s">
        <v>35</v>
      </c>
      <c r="G3" s="64" t="s">
        <v>36</v>
      </c>
      <c r="H3" s="64" t="s">
        <v>37</v>
      </c>
      <c r="I3" s="64" t="s">
        <v>38</v>
      </c>
      <c r="J3" s="61"/>
      <c r="K3" s="14"/>
      <c r="L3" s="71" t="s">
        <v>39</v>
      </c>
      <c r="M3" s="30"/>
      <c r="N3" s="30"/>
      <c r="O3" s="30"/>
      <c r="P3" s="36"/>
    </row>
    <row r="4" spans="1:16" ht="15.75" customHeight="1" x14ac:dyDescent="0.2">
      <c r="A4" s="65" t="s">
        <v>29</v>
      </c>
      <c r="B4" s="16">
        <v>120</v>
      </c>
      <c r="C4" s="16">
        <v>180</v>
      </c>
      <c r="D4" s="16">
        <v>250</v>
      </c>
      <c r="E4" s="16">
        <v>240</v>
      </c>
      <c r="F4" s="16">
        <v>300</v>
      </c>
      <c r="G4" s="16">
        <v>450</v>
      </c>
      <c r="H4" s="16">
        <f>SUM(B4:G4)</f>
        <v>1540</v>
      </c>
      <c r="I4" s="16">
        <f>AVERAGE(B4:G4)</f>
        <v>256.66666666666669</v>
      </c>
      <c r="J4" s="61"/>
      <c r="K4" s="61"/>
      <c r="L4" s="41" t="s">
        <v>4</v>
      </c>
      <c r="M4" s="8">
        <v>18400</v>
      </c>
      <c r="N4" s="30">
        <v>18580</v>
      </c>
      <c r="O4" s="30">
        <v>18770</v>
      </c>
      <c r="P4" s="31">
        <f t="shared" ref="P4:P19" si="0">SUM(M4:O4)</f>
        <v>55750</v>
      </c>
    </row>
    <row r="5" spans="1:16" x14ac:dyDescent="0.2">
      <c r="A5" s="65" t="s">
        <v>39</v>
      </c>
      <c r="B5" s="17">
        <v>100</v>
      </c>
      <c r="C5" s="17">
        <v>130</v>
      </c>
      <c r="D5" s="17">
        <v>120</v>
      </c>
      <c r="E5" s="17">
        <v>220</v>
      </c>
      <c r="F5" s="17">
        <v>260</v>
      </c>
      <c r="G5" s="17">
        <v>350</v>
      </c>
      <c r="H5" s="17">
        <f>SUM(B5:G5)</f>
        <v>1180</v>
      </c>
      <c r="I5" s="17">
        <f>AVERAGE(B5:G5)</f>
        <v>196.66666666666666</v>
      </c>
      <c r="J5" s="61"/>
      <c r="K5" s="66"/>
      <c r="L5" s="41" t="s">
        <v>5</v>
      </c>
      <c r="M5" s="9">
        <v>175</v>
      </c>
      <c r="N5" s="33">
        <v>180</v>
      </c>
      <c r="O5" s="33">
        <v>180</v>
      </c>
      <c r="P5" s="38">
        <f t="shared" si="0"/>
        <v>535</v>
      </c>
    </row>
    <row r="6" spans="1:16" x14ac:dyDescent="0.2">
      <c r="A6" s="65" t="s">
        <v>40</v>
      </c>
      <c r="B6" s="17">
        <f t="shared" ref="B6:G6" si="1">B4-B5</f>
        <v>20</v>
      </c>
      <c r="C6" s="17">
        <f t="shared" si="1"/>
        <v>50</v>
      </c>
      <c r="D6" s="17">
        <f t="shared" si="1"/>
        <v>130</v>
      </c>
      <c r="E6" s="17">
        <f t="shared" si="1"/>
        <v>20</v>
      </c>
      <c r="F6" s="17">
        <f t="shared" si="1"/>
        <v>40</v>
      </c>
      <c r="G6" s="17">
        <f t="shared" si="1"/>
        <v>100</v>
      </c>
      <c r="H6" s="17">
        <f>SUM(B6:G6)</f>
        <v>360</v>
      </c>
      <c r="I6" s="17">
        <f>AVERAGE(B6:G6)</f>
        <v>60</v>
      </c>
      <c r="J6" s="61"/>
      <c r="K6" s="68"/>
      <c r="L6" s="41" t="s">
        <v>6</v>
      </c>
      <c r="M6" s="9">
        <v>200</v>
      </c>
      <c r="N6" s="33">
        <v>200</v>
      </c>
      <c r="O6" s="33">
        <v>200</v>
      </c>
      <c r="P6" s="38">
        <f t="shared" si="0"/>
        <v>600</v>
      </c>
    </row>
    <row r="7" spans="1:16" x14ac:dyDescent="0.2">
      <c r="A7" s="65" t="s">
        <v>41</v>
      </c>
      <c r="B7" s="17">
        <f>B6</f>
        <v>20</v>
      </c>
      <c r="C7" s="17">
        <f>C6+B7</f>
        <v>70</v>
      </c>
      <c r="D7" s="17">
        <f>D6+C7</f>
        <v>200</v>
      </c>
      <c r="E7" s="17">
        <f>E6+D7</f>
        <v>220</v>
      </c>
      <c r="F7" s="17">
        <f>F6+E7</f>
        <v>260</v>
      </c>
      <c r="G7" s="17">
        <f>G6+F7</f>
        <v>360</v>
      </c>
      <c r="H7" s="17"/>
      <c r="I7" s="17"/>
      <c r="J7" s="61"/>
      <c r="K7" s="61"/>
      <c r="L7" s="41" t="s">
        <v>7</v>
      </c>
      <c r="M7" s="9">
        <v>162</v>
      </c>
      <c r="N7" s="33">
        <v>160</v>
      </c>
      <c r="O7" s="33">
        <v>160</v>
      </c>
      <c r="P7" s="38">
        <f t="shared" si="0"/>
        <v>482</v>
      </c>
    </row>
    <row r="8" spans="1:16" x14ac:dyDescent="0.2">
      <c r="A8" s="65" t="s">
        <v>42</v>
      </c>
      <c r="B8" s="69"/>
      <c r="C8" s="69"/>
      <c r="D8" s="69"/>
      <c r="E8" s="69"/>
      <c r="F8" s="69"/>
      <c r="G8" s="69"/>
      <c r="H8" s="67"/>
      <c r="I8" s="67"/>
      <c r="J8" s="61"/>
      <c r="K8" s="61"/>
      <c r="L8" s="41" t="s">
        <v>8</v>
      </c>
      <c r="M8" s="9">
        <v>200</v>
      </c>
      <c r="N8" s="33">
        <v>200</v>
      </c>
      <c r="O8" s="33">
        <v>200</v>
      </c>
      <c r="P8" s="38">
        <f t="shared" si="0"/>
        <v>600</v>
      </c>
    </row>
    <row r="9" spans="1:16" x14ac:dyDescent="0.2">
      <c r="A9" s="46" t="s">
        <v>43</v>
      </c>
      <c r="B9" s="61"/>
      <c r="C9" s="21">
        <f t="shared" ref="C9:G10" si="2">(C4-B4)/B4</f>
        <v>0.5</v>
      </c>
      <c r="D9" s="21">
        <f t="shared" si="2"/>
        <v>0.3888888888888889</v>
      </c>
      <c r="E9" s="21">
        <f t="shared" si="2"/>
        <v>-0.04</v>
      </c>
      <c r="F9" s="21">
        <f t="shared" si="2"/>
        <v>0.25</v>
      </c>
      <c r="G9" s="21">
        <f t="shared" si="2"/>
        <v>0.5</v>
      </c>
      <c r="H9" s="21">
        <f>(G4-B4)/B4</f>
        <v>2.75</v>
      </c>
      <c r="I9" s="70">
        <f>(G4/B4)^(1/5)-1</f>
        <v>0.30258554234867607</v>
      </c>
      <c r="J9" s="61"/>
      <c r="K9" s="61"/>
      <c r="L9" s="41" t="s">
        <v>9</v>
      </c>
      <c r="M9" s="9">
        <v>3800</v>
      </c>
      <c r="N9" s="33">
        <v>3840</v>
      </c>
      <c r="O9" s="33">
        <v>3880</v>
      </c>
      <c r="P9" s="38">
        <f t="shared" si="0"/>
        <v>11520</v>
      </c>
    </row>
    <row r="10" spans="1:16" x14ac:dyDescent="0.2">
      <c r="A10" s="46" t="s">
        <v>44</v>
      </c>
      <c r="B10" s="61"/>
      <c r="C10" s="21">
        <f t="shared" si="2"/>
        <v>0.3</v>
      </c>
      <c r="D10" s="21">
        <f t="shared" si="2"/>
        <v>-7.6923076923076927E-2</v>
      </c>
      <c r="E10" s="21">
        <f t="shared" si="2"/>
        <v>0.83333333333333337</v>
      </c>
      <c r="F10" s="21">
        <f t="shared" si="2"/>
        <v>0.18181818181818182</v>
      </c>
      <c r="G10" s="21">
        <f t="shared" si="2"/>
        <v>0.34615384615384615</v>
      </c>
      <c r="H10" s="21">
        <f>(G5-B5)/B5</f>
        <v>2.5</v>
      </c>
      <c r="I10" s="70">
        <f>(G5/B5)^(1/5)-1</f>
        <v>0.28473515712343933</v>
      </c>
      <c r="J10" s="61"/>
      <c r="K10" s="61"/>
      <c r="L10" s="41" t="s">
        <v>10</v>
      </c>
      <c r="M10" s="9">
        <v>300</v>
      </c>
      <c r="N10" s="33">
        <v>300</v>
      </c>
      <c r="O10" s="33">
        <v>300</v>
      </c>
      <c r="P10" s="38">
        <f t="shared" si="0"/>
        <v>900</v>
      </c>
    </row>
    <row r="11" spans="1:16" x14ac:dyDescent="0.2">
      <c r="A11" s="46" t="s">
        <v>45</v>
      </c>
      <c r="B11" s="61"/>
      <c r="C11" s="21">
        <f>(C6-B6)/B6</f>
        <v>1.5</v>
      </c>
      <c r="D11" s="21">
        <f>(D6-C6)/C6</f>
        <v>1.6</v>
      </c>
      <c r="E11" s="21">
        <f>(E6-D6)/D6</f>
        <v>-0.84615384615384615</v>
      </c>
      <c r="F11" s="21">
        <f>(F6-E6)/E6</f>
        <v>1</v>
      </c>
      <c r="G11" s="21">
        <f>(G6-F6)/F6</f>
        <v>1.5</v>
      </c>
      <c r="H11" s="21">
        <f>(G6-B6)/B6</f>
        <v>4</v>
      </c>
      <c r="I11" s="70">
        <f>(G6/B6)^(1/5)-1</f>
        <v>0.3797296614612149</v>
      </c>
      <c r="J11" s="61"/>
      <c r="K11" s="61"/>
      <c r="L11" s="41" t="s">
        <v>11</v>
      </c>
      <c r="M11" s="9">
        <v>700</v>
      </c>
      <c r="N11" s="33">
        <v>710</v>
      </c>
      <c r="O11" s="33">
        <v>720</v>
      </c>
      <c r="P11" s="38">
        <f t="shared" si="0"/>
        <v>2130</v>
      </c>
    </row>
    <row r="12" spans="1:16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41" t="s">
        <v>12</v>
      </c>
      <c r="M12" s="9">
        <v>2300</v>
      </c>
      <c r="N12" s="33">
        <v>2320</v>
      </c>
      <c r="O12" s="33">
        <v>2340</v>
      </c>
      <c r="P12" s="38">
        <f t="shared" si="0"/>
        <v>6960</v>
      </c>
    </row>
    <row r="13" spans="1:16" x14ac:dyDescent="0.2">
      <c r="A13" s="46" t="s">
        <v>46</v>
      </c>
      <c r="B13" s="23">
        <f t="shared" ref="B13:H13" si="3">B4/B5</f>
        <v>1.2</v>
      </c>
      <c r="C13" s="23">
        <f t="shared" si="3"/>
        <v>1.3846153846153846</v>
      </c>
      <c r="D13" s="23">
        <f t="shared" si="3"/>
        <v>2.0833333333333335</v>
      </c>
      <c r="E13" s="23">
        <f t="shared" si="3"/>
        <v>1.0909090909090908</v>
      </c>
      <c r="F13" s="23">
        <f t="shared" si="3"/>
        <v>1.1538461538461537</v>
      </c>
      <c r="G13" s="23">
        <f t="shared" si="3"/>
        <v>1.2857142857142858</v>
      </c>
      <c r="H13" s="23">
        <f t="shared" si="3"/>
        <v>1.3050847457627119</v>
      </c>
      <c r="I13" s="61"/>
      <c r="J13" s="61"/>
      <c r="K13" s="61"/>
      <c r="L13" s="41" t="s">
        <v>13</v>
      </c>
      <c r="M13" s="9">
        <v>21600</v>
      </c>
      <c r="N13" s="33">
        <v>21820</v>
      </c>
      <c r="O13" s="33">
        <v>22040</v>
      </c>
      <c r="P13" s="38">
        <f t="shared" si="0"/>
        <v>65460</v>
      </c>
    </row>
    <row r="14" spans="1:16" x14ac:dyDescent="0.2">
      <c r="A14" s="46" t="s">
        <v>47</v>
      </c>
      <c r="B14" s="23">
        <f t="shared" ref="B14:H14" si="4">B4/B6</f>
        <v>6</v>
      </c>
      <c r="C14" s="23">
        <f t="shared" si="4"/>
        <v>3.6</v>
      </c>
      <c r="D14" s="23">
        <f t="shared" si="4"/>
        <v>1.9230769230769231</v>
      </c>
      <c r="E14" s="23">
        <f t="shared" si="4"/>
        <v>12</v>
      </c>
      <c r="F14" s="23">
        <f t="shared" si="4"/>
        <v>7.5</v>
      </c>
      <c r="G14" s="23">
        <f t="shared" si="4"/>
        <v>4.5</v>
      </c>
      <c r="H14" s="23">
        <f t="shared" si="4"/>
        <v>4.2777777777777777</v>
      </c>
      <c r="I14" s="61"/>
      <c r="J14" s="61"/>
      <c r="K14" s="61"/>
      <c r="L14" s="41" t="s">
        <v>14</v>
      </c>
      <c r="M14" s="9">
        <v>1100</v>
      </c>
      <c r="N14" s="33">
        <v>1110</v>
      </c>
      <c r="O14" s="33">
        <v>1120</v>
      </c>
      <c r="P14" s="38">
        <f t="shared" si="0"/>
        <v>3330</v>
      </c>
    </row>
    <row r="15" spans="1:16" x14ac:dyDescent="0.2">
      <c r="A15" s="46" t="s">
        <v>48</v>
      </c>
      <c r="B15" s="23">
        <f t="shared" ref="B15:H15" si="5">B5/B6</f>
        <v>5</v>
      </c>
      <c r="C15" s="23">
        <f t="shared" si="5"/>
        <v>2.6</v>
      </c>
      <c r="D15" s="23">
        <f t="shared" si="5"/>
        <v>0.92307692307692313</v>
      </c>
      <c r="E15" s="23">
        <f t="shared" si="5"/>
        <v>11</v>
      </c>
      <c r="F15" s="23">
        <f t="shared" si="5"/>
        <v>6.5</v>
      </c>
      <c r="G15" s="23">
        <f t="shared" si="5"/>
        <v>3.5</v>
      </c>
      <c r="H15" s="23">
        <f t="shared" si="5"/>
        <v>3.2777777777777777</v>
      </c>
      <c r="I15" s="61"/>
      <c r="J15" s="61"/>
      <c r="K15" s="61"/>
      <c r="L15" s="41" t="s">
        <v>15</v>
      </c>
      <c r="M15" s="9">
        <v>1300</v>
      </c>
      <c r="N15" s="33">
        <v>1310</v>
      </c>
      <c r="O15" s="33">
        <v>1320</v>
      </c>
      <c r="P15" s="38">
        <f t="shared" si="0"/>
        <v>3930</v>
      </c>
    </row>
    <row r="16" spans="1:16" x14ac:dyDescent="0.2">
      <c r="L16" s="41" t="s">
        <v>16</v>
      </c>
      <c r="M16" s="9">
        <v>500</v>
      </c>
      <c r="N16" s="33">
        <v>510</v>
      </c>
      <c r="O16" s="33">
        <v>520</v>
      </c>
      <c r="P16" s="38">
        <f t="shared" si="0"/>
        <v>1530</v>
      </c>
    </row>
    <row r="17" spans="12:16" x14ac:dyDescent="0.2">
      <c r="L17" s="41" t="s">
        <v>17</v>
      </c>
      <c r="M17" s="9">
        <v>900</v>
      </c>
      <c r="N17" s="33">
        <v>910</v>
      </c>
      <c r="O17" s="33">
        <v>920</v>
      </c>
      <c r="P17" s="38">
        <f t="shared" si="0"/>
        <v>2730</v>
      </c>
    </row>
    <row r="18" spans="12:16" x14ac:dyDescent="0.2">
      <c r="L18" s="41" t="s">
        <v>18</v>
      </c>
      <c r="M18" s="9">
        <v>300</v>
      </c>
      <c r="N18" s="33">
        <v>300</v>
      </c>
      <c r="O18" s="33">
        <v>300</v>
      </c>
      <c r="P18" s="38">
        <f t="shared" si="0"/>
        <v>900</v>
      </c>
    </row>
    <row r="19" spans="12:16" x14ac:dyDescent="0.2">
      <c r="L19" s="41" t="s">
        <v>19</v>
      </c>
      <c r="M19" s="9">
        <v>165</v>
      </c>
      <c r="N19" s="33">
        <v>170</v>
      </c>
      <c r="O19" s="33">
        <v>170</v>
      </c>
      <c r="P19" s="34">
        <f t="shared" si="0"/>
        <v>505</v>
      </c>
    </row>
    <row r="20" spans="12:16" ht="16.5" thickBot="1" x14ac:dyDescent="0.3">
      <c r="L20" s="71" t="s">
        <v>20</v>
      </c>
      <c r="M20" s="40">
        <f t="shared" ref="M20:P20" si="6">SUM(M4:M19)</f>
        <v>52102</v>
      </c>
      <c r="N20" s="40">
        <f t="shared" si="6"/>
        <v>52620</v>
      </c>
      <c r="O20" s="40">
        <f t="shared" si="6"/>
        <v>53140</v>
      </c>
      <c r="P20" s="42">
        <f t="shared" si="6"/>
        <v>157862</v>
      </c>
    </row>
    <row r="21" spans="12:16" ht="13.5" thickTop="1" x14ac:dyDescent="0.2"/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rgb="FFFF0000"/>
    <pageSetUpPr autoPageBreaks="0"/>
  </sheetPr>
  <dimension ref="A1:F101"/>
  <sheetViews>
    <sheetView zoomScale="145" zoomScaleNormal="145" zoomScaleSheetLayoutView="100" workbookViewId="0"/>
  </sheetViews>
  <sheetFormatPr defaultColWidth="19.85546875" defaultRowHeight="15" x14ac:dyDescent="0.25"/>
  <cols>
    <col min="1" max="1" width="19.7109375" style="82" customWidth="1"/>
    <col min="2" max="2" width="11.7109375" style="92" bestFit="1" customWidth="1"/>
    <col min="3" max="3" width="9.28515625" style="93" bestFit="1" customWidth="1"/>
    <col min="4" max="4" width="5.85546875" style="94" customWidth="1"/>
    <col min="5" max="5" width="12.140625" style="86" bestFit="1" customWidth="1"/>
    <col min="6" max="6" width="13.140625" style="127" customWidth="1"/>
    <col min="7" max="16384" width="19.85546875" style="81"/>
  </cols>
  <sheetData>
    <row r="1" spans="1:6" x14ac:dyDescent="0.25">
      <c r="A1" s="126" t="s">
        <v>208</v>
      </c>
      <c r="B1" s="77" t="s">
        <v>22</v>
      </c>
      <c r="C1" s="78" t="s">
        <v>50</v>
      </c>
      <c r="D1" s="79" t="s">
        <v>21</v>
      </c>
      <c r="E1" s="80" t="s">
        <v>195</v>
      </c>
      <c r="F1" s="128" t="s">
        <v>209</v>
      </c>
    </row>
    <row r="2" spans="1:6" x14ac:dyDescent="0.25">
      <c r="A2" s="82" t="s">
        <v>171</v>
      </c>
      <c r="B2" s="83">
        <v>102159909</v>
      </c>
      <c r="C2" s="84">
        <v>38715</v>
      </c>
      <c r="D2" s="85">
        <f t="shared" ref="D2:D33" ca="1" si="0">DATEDIF(C2,TODAY(),"Y")</f>
        <v>5</v>
      </c>
      <c r="E2" s="86">
        <v>87293</v>
      </c>
      <c r="F2" s="127">
        <v>0.09</v>
      </c>
    </row>
    <row r="3" spans="1:6" x14ac:dyDescent="0.25">
      <c r="A3" s="82" t="s">
        <v>119</v>
      </c>
      <c r="B3" s="83">
        <v>106966222</v>
      </c>
      <c r="C3" s="84">
        <v>33051</v>
      </c>
      <c r="D3" s="85">
        <f t="shared" ca="1" si="0"/>
        <v>20</v>
      </c>
      <c r="E3" s="86">
        <v>48650</v>
      </c>
      <c r="F3" s="127">
        <v>0.05</v>
      </c>
    </row>
    <row r="4" spans="1:6" x14ac:dyDescent="0.25">
      <c r="A4" s="82" t="s">
        <v>105</v>
      </c>
      <c r="B4" s="83">
        <v>113377726</v>
      </c>
      <c r="C4" s="84">
        <v>34971</v>
      </c>
      <c r="D4" s="85">
        <f t="shared" ca="1" si="0"/>
        <v>15</v>
      </c>
      <c r="E4" s="86">
        <v>81485</v>
      </c>
      <c r="F4" s="127">
        <v>0.08</v>
      </c>
    </row>
    <row r="5" spans="1:6" x14ac:dyDescent="0.25">
      <c r="A5" s="82" t="s">
        <v>159</v>
      </c>
      <c r="B5" s="83">
        <v>120361975</v>
      </c>
      <c r="C5" s="84">
        <v>35530</v>
      </c>
      <c r="D5" s="85">
        <f t="shared" ca="1" si="0"/>
        <v>13</v>
      </c>
      <c r="E5" s="86">
        <v>31476</v>
      </c>
      <c r="F5" s="127">
        <v>0.03</v>
      </c>
    </row>
    <row r="6" spans="1:6" x14ac:dyDescent="0.25">
      <c r="A6" s="82" t="s">
        <v>180</v>
      </c>
      <c r="B6" s="83">
        <v>132016163</v>
      </c>
      <c r="C6" s="84">
        <v>34071</v>
      </c>
      <c r="D6" s="85">
        <f t="shared" ca="1" si="0"/>
        <v>17</v>
      </c>
      <c r="E6" s="86">
        <v>46788</v>
      </c>
      <c r="F6" s="127">
        <v>0.05</v>
      </c>
    </row>
    <row r="7" spans="1:6" x14ac:dyDescent="0.25">
      <c r="A7" s="82" t="s">
        <v>111</v>
      </c>
      <c r="B7" s="83">
        <v>134557291</v>
      </c>
      <c r="C7" s="84">
        <v>34424</v>
      </c>
      <c r="D7" s="85">
        <f t="shared" ca="1" si="0"/>
        <v>16</v>
      </c>
      <c r="E7" s="86">
        <v>50610</v>
      </c>
      <c r="F7" s="127">
        <v>0.05</v>
      </c>
    </row>
    <row r="8" spans="1:6" x14ac:dyDescent="0.25">
      <c r="A8" s="82" t="s">
        <v>151</v>
      </c>
      <c r="B8" s="83">
        <v>136620388</v>
      </c>
      <c r="C8" s="84">
        <v>33336</v>
      </c>
      <c r="D8" s="85">
        <f t="shared" ca="1" si="0"/>
        <v>19</v>
      </c>
      <c r="E8" s="86">
        <v>37888</v>
      </c>
      <c r="F8" s="127">
        <v>0.04</v>
      </c>
    </row>
    <row r="9" spans="1:6" x14ac:dyDescent="0.25">
      <c r="A9" s="82" t="s">
        <v>136</v>
      </c>
      <c r="B9" s="83">
        <v>147261161</v>
      </c>
      <c r="C9" s="84">
        <v>37697</v>
      </c>
      <c r="D9" s="85">
        <f t="shared" ca="1" si="0"/>
        <v>7</v>
      </c>
      <c r="E9" s="86">
        <v>62288</v>
      </c>
      <c r="F9" s="127">
        <v>0.06</v>
      </c>
    </row>
    <row r="10" spans="1:6" x14ac:dyDescent="0.25">
      <c r="A10" s="82" t="s">
        <v>155</v>
      </c>
      <c r="B10" s="83">
        <v>159415552</v>
      </c>
      <c r="C10" s="84">
        <v>35868</v>
      </c>
      <c r="D10" s="85">
        <f t="shared" ca="1" si="0"/>
        <v>12</v>
      </c>
      <c r="E10" s="86">
        <v>44527</v>
      </c>
      <c r="F10" s="127">
        <v>0.04</v>
      </c>
    </row>
    <row r="11" spans="1:6" x14ac:dyDescent="0.25">
      <c r="A11" s="82" t="s">
        <v>101</v>
      </c>
      <c r="B11" s="83">
        <v>160662505</v>
      </c>
      <c r="C11" s="84">
        <v>34254</v>
      </c>
      <c r="D11" s="85">
        <f t="shared" ca="1" si="0"/>
        <v>17</v>
      </c>
      <c r="E11" s="86">
        <v>51088</v>
      </c>
      <c r="F11" s="127">
        <v>0.05</v>
      </c>
    </row>
    <row r="12" spans="1:6" x14ac:dyDescent="0.25">
      <c r="A12" s="82" t="s">
        <v>118</v>
      </c>
      <c r="B12" s="83">
        <v>165917010</v>
      </c>
      <c r="C12" s="84">
        <v>35689</v>
      </c>
      <c r="D12" s="85">
        <f t="shared" ca="1" si="0"/>
        <v>13</v>
      </c>
      <c r="E12" s="86">
        <v>64155</v>
      </c>
      <c r="F12" s="127">
        <v>0.06</v>
      </c>
    </row>
    <row r="13" spans="1:6" x14ac:dyDescent="0.25">
      <c r="A13" s="82" t="s">
        <v>123</v>
      </c>
      <c r="B13" s="83">
        <v>171868795</v>
      </c>
      <c r="C13" s="84">
        <v>35502</v>
      </c>
      <c r="D13" s="85">
        <f t="shared" ca="1" si="0"/>
        <v>13</v>
      </c>
      <c r="E13" s="86">
        <v>39161</v>
      </c>
      <c r="F13" s="127">
        <v>0.04</v>
      </c>
    </row>
    <row r="14" spans="1:6" x14ac:dyDescent="0.25">
      <c r="A14" s="82" t="s">
        <v>153</v>
      </c>
      <c r="B14" s="83">
        <v>177324163</v>
      </c>
      <c r="C14" s="84">
        <v>35488</v>
      </c>
      <c r="D14" s="85">
        <f t="shared" ca="1" si="0"/>
        <v>13</v>
      </c>
      <c r="E14" s="86">
        <v>71301</v>
      </c>
      <c r="F14" s="127">
        <v>7.0000000000000007E-2</v>
      </c>
    </row>
    <row r="15" spans="1:6" x14ac:dyDescent="0.25">
      <c r="A15" s="82" t="s">
        <v>184</v>
      </c>
      <c r="B15" s="83">
        <v>180095803</v>
      </c>
      <c r="C15" s="84">
        <v>35813</v>
      </c>
      <c r="D15" s="85">
        <f t="shared" ca="1" si="0"/>
        <v>13</v>
      </c>
      <c r="E15" s="86">
        <v>37162</v>
      </c>
      <c r="F15" s="127">
        <v>0.04</v>
      </c>
    </row>
    <row r="16" spans="1:6" x14ac:dyDescent="0.25">
      <c r="A16" s="82" t="s">
        <v>177</v>
      </c>
      <c r="B16" s="83">
        <v>207506781</v>
      </c>
      <c r="C16" s="84">
        <v>32848</v>
      </c>
      <c r="D16" s="85">
        <f t="shared" ca="1" si="0"/>
        <v>21</v>
      </c>
      <c r="E16" s="86">
        <v>66851</v>
      </c>
      <c r="F16" s="127">
        <v>7.0000000000000007E-2</v>
      </c>
    </row>
    <row r="17" spans="1:6" x14ac:dyDescent="0.25">
      <c r="A17" s="82" t="s">
        <v>124</v>
      </c>
      <c r="B17" s="83">
        <v>212558012</v>
      </c>
      <c r="C17" s="84">
        <v>35254</v>
      </c>
      <c r="D17" s="85">
        <f t="shared" ca="1" si="0"/>
        <v>14</v>
      </c>
      <c r="E17" s="86">
        <v>34442</v>
      </c>
      <c r="F17" s="127">
        <v>0.03</v>
      </c>
    </row>
    <row r="18" spans="1:6" x14ac:dyDescent="0.25">
      <c r="A18" s="82" t="s">
        <v>147</v>
      </c>
      <c r="B18" s="83">
        <v>232896341</v>
      </c>
      <c r="C18" s="84">
        <v>32644</v>
      </c>
      <c r="D18" s="85">
        <f t="shared" ca="1" si="0"/>
        <v>21</v>
      </c>
      <c r="E18" s="86">
        <v>31575</v>
      </c>
      <c r="F18" s="127">
        <v>0.03</v>
      </c>
    </row>
    <row r="19" spans="1:6" x14ac:dyDescent="0.25">
      <c r="A19" s="82" t="s">
        <v>191</v>
      </c>
      <c r="B19" s="83">
        <v>240241467</v>
      </c>
      <c r="C19" s="84">
        <v>38044</v>
      </c>
      <c r="D19" s="85">
        <f t="shared" ca="1" si="0"/>
        <v>6</v>
      </c>
      <c r="E19" s="86">
        <v>61531</v>
      </c>
      <c r="F19" s="127">
        <v>0.06</v>
      </c>
    </row>
    <row r="20" spans="1:6" x14ac:dyDescent="0.25">
      <c r="A20" s="82" t="s">
        <v>94</v>
      </c>
      <c r="B20" s="83">
        <v>247406371</v>
      </c>
      <c r="C20" s="84">
        <v>34159</v>
      </c>
      <c r="D20" s="85">
        <f t="shared" ca="1" si="0"/>
        <v>17</v>
      </c>
      <c r="E20" s="86">
        <v>52446</v>
      </c>
      <c r="F20" s="127">
        <v>0.05</v>
      </c>
    </row>
    <row r="21" spans="1:6" x14ac:dyDescent="0.25">
      <c r="A21" s="82" t="s">
        <v>138</v>
      </c>
      <c r="B21" s="83">
        <v>249929042</v>
      </c>
      <c r="C21" s="84">
        <v>34657</v>
      </c>
      <c r="D21" s="85">
        <f t="shared" ca="1" si="0"/>
        <v>16</v>
      </c>
      <c r="E21" s="86">
        <v>83092</v>
      </c>
      <c r="F21" s="127">
        <v>0.08</v>
      </c>
    </row>
    <row r="22" spans="1:6" x14ac:dyDescent="0.25">
      <c r="A22" s="82" t="s">
        <v>128</v>
      </c>
      <c r="B22" s="83">
        <v>252582122</v>
      </c>
      <c r="C22" s="84">
        <v>38699</v>
      </c>
      <c r="D22" s="85">
        <f t="shared" ca="1" si="0"/>
        <v>5</v>
      </c>
      <c r="E22" s="86">
        <v>36942</v>
      </c>
      <c r="F22" s="127">
        <v>0.04</v>
      </c>
    </row>
    <row r="23" spans="1:6" x14ac:dyDescent="0.25">
      <c r="A23" s="82" t="s">
        <v>134</v>
      </c>
      <c r="B23" s="83">
        <v>254201611</v>
      </c>
      <c r="C23" s="84">
        <v>32630</v>
      </c>
      <c r="D23" s="85">
        <f t="shared" ca="1" si="0"/>
        <v>21</v>
      </c>
      <c r="E23" s="86">
        <v>80603</v>
      </c>
      <c r="F23" s="127">
        <v>0.08</v>
      </c>
    </row>
    <row r="24" spans="1:6" x14ac:dyDescent="0.25">
      <c r="A24" s="82" t="s">
        <v>162</v>
      </c>
      <c r="B24" s="83">
        <v>280304785</v>
      </c>
      <c r="C24" s="84">
        <v>34002</v>
      </c>
      <c r="D24" s="85">
        <f t="shared" ca="1" si="0"/>
        <v>18</v>
      </c>
      <c r="E24" s="86">
        <v>33094</v>
      </c>
      <c r="F24" s="127">
        <v>0.03</v>
      </c>
    </row>
    <row r="25" spans="1:6" x14ac:dyDescent="0.25">
      <c r="A25" s="82" t="s">
        <v>176</v>
      </c>
      <c r="B25" s="83">
        <v>283476654</v>
      </c>
      <c r="C25" s="84">
        <v>34045</v>
      </c>
      <c r="D25" s="85">
        <f t="shared" ca="1" si="0"/>
        <v>17</v>
      </c>
      <c r="E25" s="86">
        <v>69403</v>
      </c>
      <c r="F25" s="127">
        <v>7.0000000000000007E-2</v>
      </c>
    </row>
    <row r="26" spans="1:6" x14ac:dyDescent="0.25">
      <c r="A26" s="82" t="s">
        <v>117</v>
      </c>
      <c r="B26" s="83">
        <v>285295419</v>
      </c>
      <c r="C26" s="84">
        <v>33574</v>
      </c>
      <c r="D26" s="85">
        <f t="shared" ca="1" si="0"/>
        <v>19</v>
      </c>
      <c r="E26" s="86">
        <v>45627</v>
      </c>
      <c r="F26" s="127">
        <v>0.05</v>
      </c>
    </row>
    <row r="27" spans="1:6" x14ac:dyDescent="0.25">
      <c r="A27" s="82" t="s">
        <v>186</v>
      </c>
      <c r="B27" s="83">
        <v>287476507</v>
      </c>
      <c r="C27" s="84">
        <v>35091</v>
      </c>
      <c r="D27" s="85">
        <f t="shared" ca="1" si="0"/>
        <v>15</v>
      </c>
      <c r="E27" s="86">
        <v>65680</v>
      </c>
      <c r="F27" s="127">
        <v>7.0000000000000007E-2</v>
      </c>
    </row>
    <row r="28" spans="1:6" x14ac:dyDescent="0.25">
      <c r="A28" s="82" t="s">
        <v>98</v>
      </c>
      <c r="B28" s="83">
        <v>290385638</v>
      </c>
      <c r="C28" s="84">
        <v>39296</v>
      </c>
      <c r="D28" s="85">
        <f t="shared" ca="1" si="0"/>
        <v>3</v>
      </c>
      <c r="E28" s="86">
        <v>41031</v>
      </c>
      <c r="F28" s="127">
        <v>0.04</v>
      </c>
    </row>
    <row r="29" spans="1:6" x14ac:dyDescent="0.25">
      <c r="A29" s="82" t="s">
        <v>187</v>
      </c>
      <c r="B29" s="83">
        <v>291841866</v>
      </c>
      <c r="C29" s="84">
        <v>38953</v>
      </c>
      <c r="D29" s="85">
        <f t="shared" ca="1" si="0"/>
        <v>4</v>
      </c>
      <c r="E29" s="86">
        <v>56003</v>
      </c>
      <c r="F29" s="127">
        <v>0.06</v>
      </c>
    </row>
    <row r="30" spans="1:6" x14ac:dyDescent="0.25">
      <c r="A30" s="82" t="s">
        <v>165</v>
      </c>
      <c r="B30" s="83">
        <v>308317457</v>
      </c>
      <c r="C30" s="84">
        <v>33164</v>
      </c>
      <c r="D30" s="85">
        <f t="shared" ca="1" si="0"/>
        <v>20</v>
      </c>
      <c r="E30" s="86">
        <v>39347</v>
      </c>
      <c r="F30" s="127">
        <v>0.04</v>
      </c>
    </row>
    <row r="31" spans="1:6" x14ac:dyDescent="0.25">
      <c r="A31" s="82" t="s">
        <v>143</v>
      </c>
      <c r="B31" s="83">
        <v>313128501</v>
      </c>
      <c r="C31" s="84">
        <v>39474</v>
      </c>
      <c r="D31" s="85">
        <f t="shared" ca="1" si="0"/>
        <v>3</v>
      </c>
      <c r="E31" s="86">
        <v>45446</v>
      </c>
      <c r="F31" s="127">
        <v>0.05</v>
      </c>
    </row>
    <row r="32" spans="1:6" x14ac:dyDescent="0.25">
      <c r="A32" s="82" t="s">
        <v>140</v>
      </c>
      <c r="B32" s="83">
        <v>330879921</v>
      </c>
      <c r="C32" s="84">
        <v>35313</v>
      </c>
      <c r="D32" s="85">
        <f t="shared" ca="1" si="0"/>
        <v>14</v>
      </c>
      <c r="E32" s="86">
        <v>74765</v>
      </c>
      <c r="F32" s="127">
        <v>7.0000000000000007E-2</v>
      </c>
    </row>
    <row r="33" spans="1:6" x14ac:dyDescent="0.25">
      <c r="A33" s="82" t="s">
        <v>160</v>
      </c>
      <c r="B33" s="83">
        <v>332289257</v>
      </c>
      <c r="C33" s="84">
        <v>37666</v>
      </c>
      <c r="D33" s="85">
        <f t="shared" ca="1" si="0"/>
        <v>7</v>
      </c>
      <c r="E33" s="86">
        <v>59654</v>
      </c>
      <c r="F33" s="127">
        <v>0.06</v>
      </c>
    </row>
    <row r="34" spans="1:6" x14ac:dyDescent="0.25">
      <c r="A34" s="82" t="s">
        <v>131</v>
      </c>
      <c r="B34" s="83">
        <v>344090854</v>
      </c>
      <c r="C34" s="84">
        <v>35520</v>
      </c>
      <c r="D34" s="85">
        <f t="shared" ref="D34:D65" ca="1" si="1">DATEDIF(C34,TODAY(),"Y")</f>
        <v>13</v>
      </c>
      <c r="E34" s="86">
        <v>28396</v>
      </c>
      <c r="F34" s="127">
        <v>0.03</v>
      </c>
    </row>
    <row r="35" spans="1:6" x14ac:dyDescent="0.25">
      <c r="A35" s="82" t="s">
        <v>154</v>
      </c>
      <c r="B35" s="83">
        <v>349979288</v>
      </c>
      <c r="C35" s="84">
        <v>33065</v>
      </c>
      <c r="D35" s="85">
        <f t="shared" ca="1" si="1"/>
        <v>20</v>
      </c>
      <c r="E35" s="86">
        <v>74329</v>
      </c>
      <c r="F35" s="127">
        <v>7.0000000000000007E-2</v>
      </c>
    </row>
    <row r="36" spans="1:6" x14ac:dyDescent="0.25">
      <c r="A36" s="82" t="s">
        <v>95</v>
      </c>
      <c r="B36" s="83">
        <v>352371400</v>
      </c>
      <c r="C36" s="84">
        <v>35772</v>
      </c>
      <c r="D36" s="85">
        <f t="shared" ca="1" si="1"/>
        <v>13</v>
      </c>
      <c r="E36" s="86">
        <v>31196</v>
      </c>
      <c r="F36" s="127">
        <v>0.03</v>
      </c>
    </row>
    <row r="37" spans="1:6" x14ac:dyDescent="0.25">
      <c r="A37" s="82" t="s">
        <v>183</v>
      </c>
      <c r="B37" s="83">
        <v>353414196</v>
      </c>
      <c r="C37" s="84">
        <v>34977</v>
      </c>
      <c r="D37" s="85">
        <f t="shared" ca="1" si="1"/>
        <v>15</v>
      </c>
      <c r="E37" s="86">
        <v>50647</v>
      </c>
      <c r="F37" s="127">
        <v>0.05</v>
      </c>
    </row>
    <row r="38" spans="1:6" x14ac:dyDescent="0.25">
      <c r="A38" s="82" t="s">
        <v>178</v>
      </c>
      <c r="B38" s="83">
        <v>357081517</v>
      </c>
      <c r="C38" s="84">
        <v>35142</v>
      </c>
      <c r="D38" s="85">
        <f t="shared" ca="1" si="1"/>
        <v>14</v>
      </c>
      <c r="E38" s="86">
        <v>74370</v>
      </c>
      <c r="F38" s="127">
        <v>7.0000000000000007E-2</v>
      </c>
    </row>
    <row r="39" spans="1:6" x14ac:dyDescent="0.25">
      <c r="A39" s="82" t="s">
        <v>174</v>
      </c>
      <c r="B39" s="83">
        <v>366740174</v>
      </c>
      <c r="C39" s="87">
        <v>39483</v>
      </c>
      <c r="D39" s="85">
        <f t="shared" ca="1" si="1"/>
        <v>3</v>
      </c>
      <c r="E39" s="86">
        <v>28504</v>
      </c>
      <c r="F39" s="127">
        <v>0.03</v>
      </c>
    </row>
    <row r="40" spans="1:6" x14ac:dyDescent="0.25">
      <c r="A40" s="82" t="s">
        <v>115</v>
      </c>
      <c r="B40" s="83">
        <v>372693786</v>
      </c>
      <c r="C40" s="90">
        <v>32330</v>
      </c>
      <c r="D40" s="85">
        <f t="shared" ca="1" si="1"/>
        <v>22</v>
      </c>
      <c r="E40" s="86">
        <v>41090</v>
      </c>
      <c r="F40" s="127">
        <v>0.04</v>
      </c>
    </row>
    <row r="41" spans="1:6" x14ac:dyDescent="0.25">
      <c r="A41" s="82" t="s">
        <v>158</v>
      </c>
      <c r="B41" s="83">
        <v>378281658</v>
      </c>
      <c r="C41" s="84">
        <v>32683</v>
      </c>
      <c r="D41" s="85">
        <f t="shared" ca="1" si="1"/>
        <v>21</v>
      </c>
      <c r="E41" s="86">
        <v>46213</v>
      </c>
      <c r="F41" s="127">
        <v>0.05</v>
      </c>
    </row>
    <row r="42" spans="1:6" x14ac:dyDescent="0.25">
      <c r="A42" s="82" t="s">
        <v>103</v>
      </c>
      <c r="B42" s="83">
        <v>380343690</v>
      </c>
      <c r="C42" s="84">
        <v>36900</v>
      </c>
      <c r="D42" s="85">
        <f t="shared" ca="1" si="1"/>
        <v>10</v>
      </c>
      <c r="E42" s="86">
        <v>49222</v>
      </c>
      <c r="F42" s="127">
        <v>0.05</v>
      </c>
    </row>
    <row r="43" spans="1:6" x14ac:dyDescent="0.25">
      <c r="A43" s="82" t="s">
        <v>150</v>
      </c>
      <c r="B43" s="83">
        <v>393973492</v>
      </c>
      <c r="C43" s="84">
        <v>32353</v>
      </c>
      <c r="D43" s="85">
        <f t="shared" ca="1" si="1"/>
        <v>22</v>
      </c>
      <c r="E43" s="86">
        <v>35258</v>
      </c>
      <c r="F43" s="127">
        <v>0.04</v>
      </c>
    </row>
    <row r="44" spans="1:6" x14ac:dyDescent="0.25">
      <c r="A44" s="82" t="s">
        <v>172</v>
      </c>
      <c r="B44" s="83">
        <v>425598783</v>
      </c>
      <c r="C44" s="84">
        <v>34698</v>
      </c>
      <c r="D44" s="85">
        <f t="shared" ca="1" si="1"/>
        <v>16</v>
      </c>
      <c r="E44" s="86">
        <v>65617</v>
      </c>
      <c r="F44" s="127">
        <v>7.0000000000000007E-2</v>
      </c>
    </row>
    <row r="45" spans="1:6" x14ac:dyDescent="0.25">
      <c r="A45" s="82" t="s">
        <v>126</v>
      </c>
      <c r="B45" s="83">
        <v>426014550</v>
      </c>
      <c r="C45" s="91">
        <v>39406</v>
      </c>
      <c r="D45" s="85">
        <f t="shared" ca="1" si="1"/>
        <v>3</v>
      </c>
      <c r="E45" s="86">
        <v>47530</v>
      </c>
      <c r="F45" s="127">
        <v>0.05</v>
      </c>
    </row>
    <row r="46" spans="1:6" x14ac:dyDescent="0.25">
      <c r="A46" s="82" t="s">
        <v>157</v>
      </c>
      <c r="B46" s="83">
        <v>443926890</v>
      </c>
      <c r="C46" s="84">
        <v>33256</v>
      </c>
      <c r="D46" s="85">
        <f t="shared" ca="1" si="1"/>
        <v>20</v>
      </c>
      <c r="E46" s="86">
        <v>33021</v>
      </c>
      <c r="F46" s="127">
        <v>0.03</v>
      </c>
    </row>
    <row r="47" spans="1:6" x14ac:dyDescent="0.25">
      <c r="A47" s="82" t="s">
        <v>108</v>
      </c>
      <c r="B47" s="83">
        <v>462995574</v>
      </c>
      <c r="C47" s="84">
        <v>35362</v>
      </c>
      <c r="D47" s="85">
        <f t="shared" ca="1" si="1"/>
        <v>14</v>
      </c>
      <c r="E47" s="86">
        <v>49387</v>
      </c>
      <c r="F47" s="127">
        <v>0.05</v>
      </c>
    </row>
    <row r="48" spans="1:6" x14ac:dyDescent="0.25">
      <c r="A48" s="82" t="s">
        <v>96</v>
      </c>
      <c r="B48" s="83">
        <v>466947318</v>
      </c>
      <c r="C48" s="84">
        <v>36238</v>
      </c>
      <c r="D48" s="85">
        <f t="shared" ca="1" si="1"/>
        <v>11</v>
      </c>
      <c r="E48" s="86">
        <v>68459</v>
      </c>
      <c r="F48" s="127">
        <v>7.0000000000000007E-2</v>
      </c>
    </row>
    <row r="49" spans="1:6" x14ac:dyDescent="0.25">
      <c r="A49" s="82" t="s">
        <v>104</v>
      </c>
      <c r="B49" s="83">
        <v>470719383</v>
      </c>
      <c r="C49" s="84">
        <v>34256</v>
      </c>
      <c r="D49" s="85">
        <f t="shared" ca="1" si="1"/>
        <v>17</v>
      </c>
      <c r="E49" s="86">
        <v>80220</v>
      </c>
      <c r="F49" s="127">
        <v>0.08</v>
      </c>
    </row>
    <row r="50" spans="1:6" x14ac:dyDescent="0.25">
      <c r="A50" s="82" t="s">
        <v>125</v>
      </c>
      <c r="B50" s="83">
        <v>470935648</v>
      </c>
      <c r="C50" s="84">
        <v>34141</v>
      </c>
      <c r="D50" s="85">
        <f t="shared" ca="1" si="1"/>
        <v>17</v>
      </c>
      <c r="E50" s="86">
        <v>69538</v>
      </c>
      <c r="F50" s="127">
        <v>7.0000000000000007E-2</v>
      </c>
    </row>
    <row r="51" spans="1:6" x14ac:dyDescent="0.25">
      <c r="A51" s="82" t="s">
        <v>137</v>
      </c>
      <c r="B51" s="83">
        <v>475671127</v>
      </c>
      <c r="C51" s="84">
        <v>36973</v>
      </c>
      <c r="D51" s="85">
        <f t="shared" ca="1" si="1"/>
        <v>9</v>
      </c>
      <c r="E51" s="86">
        <v>80998</v>
      </c>
      <c r="F51" s="127">
        <v>0.08</v>
      </c>
    </row>
    <row r="52" spans="1:6" x14ac:dyDescent="0.25">
      <c r="A52" s="82" t="s">
        <v>139</v>
      </c>
      <c r="B52" s="83">
        <v>476243591</v>
      </c>
      <c r="C52" s="84">
        <v>33319</v>
      </c>
      <c r="D52" s="85">
        <f t="shared" ca="1" si="1"/>
        <v>19</v>
      </c>
      <c r="E52" s="86">
        <v>47468</v>
      </c>
      <c r="F52" s="127">
        <v>0.05</v>
      </c>
    </row>
    <row r="53" spans="1:6" x14ac:dyDescent="0.25">
      <c r="A53" s="82" t="s">
        <v>166</v>
      </c>
      <c r="B53" s="83">
        <v>496260023</v>
      </c>
      <c r="C53" s="84">
        <v>32956</v>
      </c>
      <c r="D53" s="85">
        <f t="shared" ca="1" si="1"/>
        <v>20</v>
      </c>
      <c r="E53" s="86">
        <v>73790</v>
      </c>
      <c r="F53" s="127">
        <v>7.0000000000000007E-2</v>
      </c>
    </row>
    <row r="54" spans="1:6" x14ac:dyDescent="0.25">
      <c r="A54" s="82" t="s">
        <v>163</v>
      </c>
      <c r="B54" s="83">
        <v>536516131</v>
      </c>
      <c r="C54" s="84">
        <v>32519</v>
      </c>
      <c r="D54" s="85">
        <f t="shared" ca="1" si="1"/>
        <v>22</v>
      </c>
      <c r="E54" s="86">
        <v>36609</v>
      </c>
      <c r="F54" s="127">
        <v>0.04</v>
      </c>
    </row>
    <row r="55" spans="1:6" x14ac:dyDescent="0.25">
      <c r="A55" s="82" t="s">
        <v>142</v>
      </c>
      <c r="B55" s="83">
        <v>557568959</v>
      </c>
      <c r="C55" s="84">
        <v>35439</v>
      </c>
      <c r="D55" s="85">
        <f t="shared" ca="1" si="1"/>
        <v>14</v>
      </c>
      <c r="E55" s="86">
        <v>49978</v>
      </c>
      <c r="F55" s="127">
        <v>0.05</v>
      </c>
    </row>
    <row r="56" spans="1:6" x14ac:dyDescent="0.25">
      <c r="A56" s="82" t="s">
        <v>121</v>
      </c>
      <c r="B56" s="83">
        <v>564908088</v>
      </c>
      <c r="C56" s="90">
        <v>36577</v>
      </c>
      <c r="D56" s="85">
        <f t="shared" ca="1" si="1"/>
        <v>10</v>
      </c>
      <c r="E56" s="86">
        <v>61334</v>
      </c>
      <c r="F56" s="127">
        <v>0.06</v>
      </c>
    </row>
    <row r="57" spans="1:6" x14ac:dyDescent="0.25">
      <c r="A57" s="82" t="s">
        <v>130</v>
      </c>
      <c r="B57" s="83">
        <v>565952209</v>
      </c>
      <c r="C57" s="84">
        <v>32993</v>
      </c>
      <c r="D57" s="85">
        <f t="shared" ca="1" si="1"/>
        <v>20</v>
      </c>
      <c r="E57" s="86">
        <v>85830</v>
      </c>
      <c r="F57" s="127">
        <v>0.09</v>
      </c>
    </row>
    <row r="58" spans="1:6" x14ac:dyDescent="0.25">
      <c r="A58" s="82" t="s">
        <v>152</v>
      </c>
      <c r="B58" s="83">
        <v>569701716</v>
      </c>
      <c r="C58" s="84">
        <v>34530</v>
      </c>
      <c r="D58" s="85">
        <f t="shared" ca="1" si="1"/>
        <v>16</v>
      </c>
      <c r="E58" s="86">
        <v>29308</v>
      </c>
      <c r="F58" s="127">
        <v>0.03</v>
      </c>
    </row>
    <row r="59" spans="1:6" x14ac:dyDescent="0.25">
      <c r="A59" s="82" t="s">
        <v>102</v>
      </c>
      <c r="B59" s="83">
        <v>589649495</v>
      </c>
      <c r="C59" s="84">
        <v>34425</v>
      </c>
      <c r="D59" s="85">
        <f t="shared" ca="1" si="1"/>
        <v>16</v>
      </c>
      <c r="E59" s="86">
        <v>92623</v>
      </c>
      <c r="F59" s="127">
        <v>0.09</v>
      </c>
    </row>
    <row r="60" spans="1:6" x14ac:dyDescent="0.25">
      <c r="A60" s="82" t="s">
        <v>149</v>
      </c>
      <c r="B60" s="83">
        <v>592519945</v>
      </c>
      <c r="C60" s="84">
        <v>36188</v>
      </c>
      <c r="D60" s="85">
        <f t="shared" ca="1" si="1"/>
        <v>12</v>
      </c>
      <c r="E60" s="86">
        <v>29713</v>
      </c>
      <c r="F60" s="127">
        <v>0.03</v>
      </c>
    </row>
    <row r="61" spans="1:6" x14ac:dyDescent="0.25">
      <c r="A61" s="82" t="s">
        <v>181</v>
      </c>
      <c r="B61" s="83">
        <v>594680949</v>
      </c>
      <c r="C61" s="84">
        <v>39322</v>
      </c>
      <c r="D61" s="85">
        <f t="shared" ca="1" si="1"/>
        <v>3</v>
      </c>
      <c r="E61" s="86">
        <v>29744</v>
      </c>
      <c r="F61" s="127">
        <v>0.03</v>
      </c>
    </row>
    <row r="62" spans="1:6" x14ac:dyDescent="0.25">
      <c r="A62" s="82" t="s">
        <v>113</v>
      </c>
      <c r="B62" s="83">
        <v>618535019</v>
      </c>
      <c r="C62" s="84">
        <v>34481</v>
      </c>
      <c r="D62" s="85">
        <f t="shared" ca="1" si="1"/>
        <v>16</v>
      </c>
      <c r="E62" s="86">
        <v>40986</v>
      </c>
      <c r="F62" s="127">
        <v>0.04</v>
      </c>
    </row>
    <row r="63" spans="1:6" x14ac:dyDescent="0.25">
      <c r="A63" s="82" t="s">
        <v>156</v>
      </c>
      <c r="B63" s="83">
        <v>623823805</v>
      </c>
      <c r="C63" s="84">
        <v>35129</v>
      </c>
      <c r="D63" s="85">
        <f t="shared" ca="1" si="1"/>
        <v>14</v>
      </c>
      <c r="E63" s="86">
        <v>66862</v>
      </c>
      <c r="F63" s="127">
        <v>7.0000000000000007E-2</v>
      </c>
    </row>
    <row r="64" spans="1:6" x14ac:dyDescent="0.25">
      <c r="A64" s="82" t="s">
        <v>145</v>
      </c>
      <c r="B64" s="83">
        <v>626767704</v>
      </c>
      <c r="C64" s="84">
        <v>35443</v>
      </c>
      <c r="D64" s="85">
        <f t="shared" ca="1" si="1"/>
        <v>14</v>
      </c>
      <c r="E64" s="86">
        <v>63605</v>
      </c>
      <c r="F64" s="127">
        <v>0.06</v>
      </c>
    </row>
    <row r="65" spans="1:6" x14ac:dyDescent="0.25">
      <c r="A65" s="82" t="s">
        <v>107</v>
      </c>
      <c r="B65" s="83">
        <v>627678686</v>
      </c>
      <c r="C65" s="84">
        <v>36510</v>
      </c>
      <c r="D65" s="85">
        <f t="shared" ca="1" si="1"/>
        <v>11</v>
      </c>
      <c r="E65" s="86">
        <v>27494</v>
      </c>
      <c r="F65" s="127">
        <v>0.03</v>
      </c>
    </row>
    <row r="66" spans="1:6" x14ac:dyDescent="0.25">
      <c r="A66" s="82" t="s">
        <v>179</v>
      </c>
      <c r="B66" s="83">
        <v>634954970</v>
      </c>
      <c r="C66" s="84">
        <v>36574</v>
      </c>
      <c r="D66" s="85">
        <f t="shared" ref="D66:D97" ca="1" si="2">DATEDIF(C66,TODAY(),"Y")</f>
        <v>10</v>
      </c>
      <c r="E66" s="86">
        <v>31922</v>
      </c>
      <c r="F66" s="127">
        <v>0.03</v>
      </c>
    </row>
    <row r="67" spans="1:6" x14ac:dyDescent="0.25">
      <c r="A67" s="82" t="s">
        <v>182</v>
      </c>
      <c r="B67" s="83">
        <v>635767088</v>
      </c>
      <c r="C67" s="84">
        <v>37243</v>
      </c>
      <c r="D67" s="85">
        <f t="shared" ca="1" si="2"/>
        <v>9</v>
      </c>
      <c r="E67" s="86">
        <v>40758</v>
      </c>
      <c r="F67" s="127">
        <v>0.04</v>
      </c>
    </row>
    <row r="68" spans="1:6" x14ac:dyDescent="0.25">
      <c r="A68" s="82" t="s">
        <v>106</v>
      </c>
      <c r="B68" s="83">
        <v>683222853</v>
      </c>
      <c r="C68" s="84">
        <v>32745</v>
      </c>
      <c r="D68" s="85">
        <f t="shared" ca="1" si="2"/>
        <v>21</v>
      </c>
      <c r="E68" s="86">
        <v>63678</v>
      </c>
      <c r="F68" s="127">
        <v>0.06</v>
      </c>
    </row>
    <row r="69" spans="1:6" x14ac:dyDescent="0.25">
      <c r="A69" s="82" t="s">
        <v>100</v>
      </c>
      <c r="B69" s="83">
        <v>687623890</v>
      </c>
      <c r="C69" s="84">
        <v>37491</v>
      </c>
      <c r="D69" s="85">
        <f t="shared" ca="1" si="2"/>
        <v>8</v>
      </c>
      <c r="E69" s="86">
        <v>73385</v>
      </c>
      <c r="F69" s="127">
        <v>7.0000000000000007E-2</v>
      </c>
    </row>
    <row r="70" spans="1:6" x14ac:dyDescent="0.25">
      <c r="A70" s="82" t="s">
        <v>110</v>
      </c>
      <c r="B70" s="83">
        <v>688769770</v>
      </c>
      <c r="C70" s="91">
        <v>39486</v>
      </c>
      <c r="D70" s="85">
        <f t="shared" ca="1" si="2"/>
        <v>3</v>
      </c>
      <c r="E70" s="86">
        <v>87428</v>
      </c>
      <c r="F70" s="127">
        <v>0.09</v>
      </c>
    </row>
    <row r="71" spans="1:6" x14ac:dyDescent="0.25">
      <c r="A71" s="82" t="s">
        <v>144</v>
      </c>
      <c r="B71" s="83">
        <v>698869555</v>
      </c>
      <c r="C71" s="84">
        <v>34264</v>
      </c>
      <c r="D71" s="85">
        <f t="shared" ca="1" si="2"/>
        <v>17</v>
      </c>
      <c r="E71" s="86">
        <v>63417</v>
      </c>
      <c r="F71" s="127">
        <v>0.06</v>
      </c>
    </row>
    <row r="72" spans="1:6" x14ac:dyDescent="0.25">
      <c r="A72" s="82" t="s">
        <v>175</v>
      </c>
      <c r="B72" s="83">
        <v>717503282</v>
      </c>
      <c r="C72" s="84">
        <v>32450</v>
      </c>
      <c r="D72" s="85">
        <f t="shared" ca="1" si="2"/>
        <v>22</v>
      </c>
      <c r="E72" s="86">
        <v>91213</v>
      </c>
      <c r="F72" s="127">
        <v>0.09</v>
      </c>
    </row>
    <row r="73" spans="1:6" x14ac:dyDescent="0.25">
      <c r="A73" s="82" t="s">
        <v>188</v>
      </c>
      <c r="B73" s="83">
        <v>721169660</v>
      </c>
      <c r="C73" s="84">
        <v>34289</v>
      </c>
      <c r="D73" s="85">
        <f t="shared" ca="1" si="2"/>
        <v>17</v>
      </c>
      <c r="E73" s="86">
        <v>66779</v>
      </c>
      <c r="F73" s="127">
        <v>7.0000000000000007E-2</v>
      </c>
    </row>
    <row r="74" spans="1:6" x14ac:dyDescent="0.25">
      <c r="A74" s="82" t="s">
        <v>132</v>
      </c>
      <c r="B74" s="83">
        <v>749768847</v>
      </c>
      <c r="C74" s="84">
        <v>36804</v>
      </c>
      <c r="D74" s="85">
        <f t="shared" ca="1" si="2"/>
        <v>10</v>
      </c>
      <c r="E74" s="86">
        <v>63647</v>
      </c>
      <c r="F74" s="127">
        <v>0.06</v>
      </c>
    </row>
    <row r="75" spans="1:6" x14ac:dyDescent="0.25">
      <c r="A75" s="82" t="s">
        <v>114</v>
      </c>
      <c r="B75" s="83">
        <v>750581894</v>
      </c>
      <c r="C75" s="84">
        <v>38827</v>
      </c>
      <c r="D75" s="85">
        <f t="shared" ca="1" si="2"/>
        <v>4</v>
      </c>
      <c r="E75" s="86">
        <v>83881</v>
      </c>
      <c r="F75" s="127">
        <v>0.08</v>
      </c>
    </row>
    <row r="76" spans="1:6" x14ac:dyDescent="0.25">
      <c r="A76" s="82" t="s">
        <v>146</v>
      </c>
      <c r="B76" s="83">
        <v>751878224</v>
      </c>
      <c r="C76" s="84">
        <v>36640</v>
      </c>
      <c r="D76" s="85">
        <f t="shared" ca="1" si="2"/>
        <v>10</v>
      </c>
      <c r="E76" s="86">
        <v>35064</v>
      </c>
      <c r="F76" s="127">
        <v>0.04</v>
      </c>
    </row>
    <row r="77" spans="1:6" x14ac:dyDescent="0.25">
      <c r="A77" s="82" t="s">
        <v>168</v>
      </c>
      <c r="B77" s="83">
        <v>761337848</v>
      </c>
      <c r="C77" s="84">
        <v>33787</v>
      </c>
      <c r="D77" s="85">
        <f t="shared" ca="1" si="2"/>
        <v>18</v>
      </c>
      <c r="E77" s="86">
        <v>33933</v>
      </c>
      <c r="F77" s="127">
        <v>0.03</v>
      </c>
    </row>
    <row r="78" spans="1:6" x14ac:dyDescent="0.25">
      <c r="A78" s="82" t="s">
        <v>170</v>
      </c>
      <c r="B78" s="83">
        <v>765512793</v>
      </c>
      <c r="C78" s="84">
        <v>34844</v>
      </c>
      <c r="D78" s="85">
        <f t="shared" ca="1" si="2"/>
        <v>15</v>
      </c>
      <c r="E78" s="86">
        <v>40771</v>
      </c>
      <c r="F78" s="127">
        <v>0.04</v>
      </c>
    </row>
    <row r="79" spans="1:6" x14ac:dyDescent="0.25">
      <c r="A79" s="82" t="s">
        <v>109</v>
      </c>
      <c r="B79" s="83">
        <v>765836666</v>
      </c>
      <c r="C79" s="84">
        <v>34549</v>
      </c>
      <c r="D79" s="85">
        <f t="shared" ca="1" si="2"/>
        <v>16</v>
      </c>
      <c r="E79" s="86">
        <v>68459</v>
      </c>
      <c r="F79" s="127">
        <v>7.0000000000000007E-2</v>
      </c>
    </row>
    <row r="80" spans="1:6" x14ac:dyDescent="0.25">
      <c r="A80" s="82" t="s">
        <v>112</v>
      </c>
      <c r="B80" s="83">
        <v>768215237</v>
      </c>
      <c r="C80" s="84">
        <v>34582</v>
      </c>
      <c r="D80" s="85">
        <f t="shared" ca="1" si="2"/>
        <v>16</v>
      </c>
      <c r="E80" s="86">
        <v>80842</v>
      </c>
      <c r="F80" s="127">
        <v>0.08</v>
      </c>
    </row>
    <row r="81" spans="1:6" x14ac:dyDescent="0.25">
      <c r="A81" s="82" t="s">
        <v>120</v>
      </c>
      <c r="B81" s="83">
        <v>788832967</v>
      </c>
      <c r="C81" s="84">
        <v>37106</v>
      </c>
      <c r="D81" s="85">
        <f t="shared" ca="1" si="2"/>
        <v>9</v>
      </c>
      <c r="E81" s="86">
        <v>32067</v>
      </c>
      <c r="F81" s="127">
        <v>0.03</v>
      </c>
    </row>
    <row r="82" spans="1:6" x14ac:dyDescent="0.25">
      <c r="A82" s="82" t="s">
        <v>190</v>
      </c>
      <c r="B82" s="83">
        <v>863161920</v>
      </c>
      <c r="C82" s="84">
        <v>39379</v>
      </c>
      <c r="D82" s="85">
        <f t="shared" ca="1" si="2"/>
        <v>3</v>
      </c>
      <c r="E82" s="86">
        <v>46939</v>
      </c>
      <c r="F82" s="127">
        <v>0.05</v>
      </c>
    </row>
    <row r="83" spans="1:6" x14ac:dyDescent="0.25">
      <c r="A83" s="82" t="s">
        <v>167</v>
      </c>
      <c r="B83" s="83">
        <v>865073824</v>
      </c>
      <c r="C83" s="84">
        <v>32282</v>
      </c>
      <c r="D83" s="85">
        <f t="shared" ca="1" si="2"/>
        <v>22</v>
      </c>
      <c r="E83" s="86">
        <v>45736</v>
      </c>
      <c r="F83" s="127">
        <v>0.05</v>
      </c>
    </row>
    <row r="84" spans="1:6" x14ac:dyDescent="0.25">
      <c r="A84" s="82" t="s">
        <v>173</v>
      </c>
      <c r="B84" s="83">
        <v>867671341</v>
      </c>
      <c r="C84" s="84">
        <v>34999</v>
      </c>
      <c r="D84" s="85">
        <f t="shared" ca="1" si="2"/>
        <v>15</v>
      </c>
      <c r="E84" s="86">
        <v>30258</v>
      </c>
      <c r="F84" s="127">
        <v>0.03</v>
      </c>
    </row>
    <row r="85" spans="1:6" x14ac:dyDescent="0.25">
      <c r="A85" s="82" t="s">
        <v>133</v>
      </c>
      <c r="B85" s="83">
        <v>868128171</v>
      </c>
      <c r="C85" s="84">
        <v>34873</v>
      </c>
      <c r="D85" s="85">
        <f t="shared" ca="1" si="2"/>
        <v>15</v>
      </c>
      <c r="E85" s="86">
        <v>68895</v>
      </c>
      <c r="F85" s="127">
        <v>7.0000000000000007E-2</v>
      </c>
    </row>
    <row r="86" spans="1:6" x14ac:dyDescent="0.25">
      <c r="A86" s="82" t="s">
        <v>148</v>
      </c>
      <c r="B86" s="83">
        <v>876777922</v>
      </c>
      <c r="C86" s="90">
        <v>39093</v>
      </c>
      <c r="D86" s="85">
        <f t="shared" ca="1" si="2"/>
        <v>4</v>
      </c>
      <c r="E86" s="86">
        <v>79276</v>
      </c>
      <c r="F86" s="127">
        <v>0.08</v>
      </c>
    </row>
    <row r="87" spans="1:6" x14ac:dyDescent="0.25">
      <c r="A87" s="82" t="s">
        <v>189</v>
      </c>
      <c r="B87" s="83">
        <v>885773638</v>
      </c>
      <c r="C87" s="84">
        <v>38518</v>
      </c>
      <c r="D87" s="85">
        <f t="shared" ca="1" si="2"/>
        <v>5</v>
      </c>
      <c r="E87" s="86">
        <v>47935</v>
      </c>
      <c r="F87" s="127">
        <v>0.05</v>
      </c>
    </row>
    <row r="88" spans="1:6" x14ac:dyDescent="0.25">
      <c r="A88" s="82" t="s">
        <v>127</v>
      </c>
      <c r="B88" s="83">
        <v>892040187</v>
      </c>
      <c r="C88" s="84">
        <v>35012</v>
      </c>
      <c r="D88" s="85">
        <f t="shared" ca="1" si="2"/>
        <v>15</v>
      </c>
      <c r="E88" s="86">
        <v>44247</v>
      </c>
      <c r="F88" s="127">
        <v>0.04</v>
      </c>
    </row>
    <row r="89" spans="1:6" x14ac:dyDescent="0.25">
      <c r="A89" s="82" t="s">
        <v>141</v>
      </c>
      <c r="B89" s="83">
        <v>904790184</v>
      </c>
      <c r="C89" s="84">
        <v>34326</v>
      </c>
      <c r="D89" s="85">
        <f t="shared" ca="1" si="2"/>
        <v>17</v>
      </c>
      <c r="E89" s="86">
        <v>89460</v>
      </c>
      <c r="F89" s="127">
        <v>0.09</v>
      </c>
    </row>
    <row r="90" spans="1:6" x14ac:dyDescent="0.25">
      <c r="A90" s="82" t="s">
        <v>129</v>
      </c>
      <c r="B90" s="83">
        <v>910964196</v>
      </c>
      <c r="C90" s="84">
        <v>33321</v>
      </c>
      <c r="D90" s="85">
        <f t="shared" ca="1" si="2"/>
        <v>19</v>
      </c>
      <c r="E90" s="86">
        <v>85021</v>
      </c>
      <c r="F90" s="127">
        <v>0.09</v>
      </c>
    </row>
    <row r="91" spans="1:6" x14ac:dyDescent="0.25">
      <c r="A91" s="82" t="s">
        <v>161</v>
      </c>
      <c r="B91" s="83">
        <v>917714039</v>
      </c>
      <c r="C91" s="84">
        <v>35673</v>
      </c>
      <c r="D91" s="85">
        <f t="shared" ca="1" si="2"/>
        <v>13</v>
      </c>
      <c r="E91" s="86">
        <v>43159</v>
      </c>
      <c r="F91" s="127">
        <v>0.04</v>
      </c>
    </row>
    <row r="92" spans="1:6" x14ac:dyDescent="0.25">
      <c r="A92" s="88" t="s">
        <v>207</v>
      </c>
      <c r="B92" s="83">
        <v>920265140</v>
      </c>
      <c r="C92" s="84">
        <v>39501</v>
      </c>
      <c r="D92" s="85">
        <f t="shared" ca="1" si="2"/>
        <v>2</v>
      </c>
      <c r="E92" s="86">
        <v>29479</v>
      </c>
      <c r="F92" s="127">
        <v>0.03</v>
      </c>
    </row>
    <row r="93" spans="1:6" x14ac:dyDescent="0.25">
      <c r="A93" s="82" t="s">
        <v>164</v>
      </c>
      <c r="B93" s="83">
        <v>923665952</v>
      </c>
      <c r="C93" s="84">
        <v>39433</v>
      </c>
      <c r="D93" s="85">
        <f t="shared" ca="1" si="2"/>
        <v>3</v>
      </c>
      <c r="E93" s="86">
        <v>73831</v>
      </c>
      <c r="F93" s="127">
        <v>7.0000000000000007E-2</v>
      </c>
    </row>
    <row r="94" spans="1:6" x14ac:dyDescent="0.25">
      <c r="A94" s="82" t="s">
        <v>185</v>
      </c>
      <c r="B94" s="83">
        <v>931105030</v>
      </c>
      <c r="C94" s="84">
        <v>35807</v>
      </c>
      <c r="D94" s="85">
        <f t="shared" ca="1" si="2"/>
        <v>13</v>
      </c>
      <c r="E94" s="86">
        <v>59737</v>
      </c>
      <c r="F94" s="127">
        <v>0.06</v>
      </c>
    </row>
    <row r="95" spans="1:6" x14ac:dyDescent="0.25">
      <c r="A95" s="82" t="s">
        <v>97</v>
      </c>
      <c r="B95" s="83">
        <v>948480407</v>
      </c>
      <c r="C95" s="91">
        <v>39423</v>
      </c>
      <c r="D95" s="85">
        <f t="shared" ca="1" si="2"/>
        <v>3</v>
      </c>
      <c r="E95" s="86">
        <v>61552</v>
      </c>
      <c r="F95" s="127">
        <v>0.06</v>
      </c>
    </row>
    <row r="96" spans="1:6" x14ac:dyDescent="0.25">
      <c r="A96" s="82" t="s">
        <v>93</v>
      </c>
      <c r="B96" s="83">
        <v>960967007</v>
      </c>
      <c r="C96" s="84">
        <v>36952</v>
      </c>
      <c r="D96" s="85">
        <f t="shared" ca="1" si="2"/>
        <v>9</v>
      </c>
      <c r="E96" s="86">
        <v>48393</v>
      </c>
      <c r="F96" s="127">
        <v>0.05</v>
      </c>
    </row>
    <row r="97" spans="1:6" x14ac:dyDescent="0.25">
      <c r="A97" s="82" t="s">
        <v>99</v>
      </c>
      <c r="B97" s="83">
        <v>962553692</v>
      </c>
      <c r="C97" s="84">
        <v>32328</v>
      </c>
      <c r="D97" s="85">
        <f t="shared" ca="1" si="2"/>
        <v>22</v>
      </c>
      <c r="E97" s="86">
        <v>34465</v>
      </c>
      <c r="F97" s="127">
        <v>0.03</v>
      </c>
    </row>
    <row r="98" spans="1:6" x14ac:dyDescent="0.25">
      <c r="A98" s="82" t="s">
        <v>135</v>
      </c>
      <c r="B98" s="83">
        <v>975603308</v>
      </c>
      <c r="C98" s="84">
        <v>38086</v>
      </c>
      <c r="D98" s="85">
        <f t="shared" ref="D98:D101" ca="1" si="3">DATEDIF(C98,TODAY(),"Y")</f>
        <v>6</v>
      </c>
      <c r="E98" s="86">
        <v>28582</v>
      </c>
      <c r="F98" s="127">
        <v>0.03</v>
      </c>
    </row>
    <row r="99" spans="1:6" x14ac:dyDescent="0.25">
      <c r="A99" s="82" t="s">
        <v>122</v>
      </c>
      <c r="B99" s="83">
        <v>981106829</v>
      </c>
      <c r="C99" s="84">
        <v>35387</v>
      </c>
      <c r="D99" s="89">
        <f t="shared" ca="1" si="3"/>
        <v>14</v>
      </c>
      <c r="E99" s="86">
        <v>35805</v>
      </c>
      <c r="F99" s="127">
        <v>0.04</v>
      </c>
    </row>
    <row r="100" spans="1:6" x14ac:dyDescent="0.25">
      <c r="A100" s="82" t="s">
        <v>169</v>
      </c>
      <c r="B100" s="83">
        <v>991656720</v>
      </c>
      <c r="C100" s="84">
        <v>36147</v>
      </c>
      <c r="D100" s="85">
        <f t="shared" ca="1" si="3"/>
        <v>12</v>
      </c>
      <c r="E100" s="86">
        <v>71052</v>
      </c>
      <c r="F100" s="127">
        <v>7.0000000000000007E-2</v>
      </c>
    </row>
    <row r="101" spans="1:6" x14ac:dyDescent="0.25">
      <c r="A101" s="82" t="s">
        <v>116</v>
      </c>
      <c r="B101" s="83">
        <v>999789446</v>
      </c>
      <c r="C101" s="84">
        <v>34739</v>
      </c>
      <c r="D101" s="85">
        <f t="shared" ca="1" si="3"/>
        <v>16</v>
      </c>
      <c r="E101" s="86">
        <v>87324</v>
      </c>
      <c r="F101" s="127">
        <v>0.09</v>
      </c>
    </row>
  </sheetData>
  <sortState ref="A2:G101">
    <sortCondition ref="B7"/>
  </sortState>
  <customSheetViews>
    <customSheetView guid="{32E1B1E0-F29A-4FB3-9E7F-F78F245BC75E}" scale="130" printArea="1" showRuler="0" topLeftCell="R1">
      <pane ySplit="1" topLeftCell="A2" activePane="bottomLeft" state="frozen"/>
      <selection pane="bottomLeft" activeCell="T2" sqref="T2:X7"/>
      <pageMargins left="0.75" right="0.75" top="1" bottom="1" header="0.5" footer="0.5"/>
      <pageSetup scale="70" orientation="portrait" r:id="rId1"/>
      <headerFooter alignWithMargins="0"/>
    </customSheetView>
  </customSheetViews>
  <phoneticPr fontId="6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CellAlignment</vt:lpstr>
      <vt:lpstr>AngledText</vt:lpstr>
      <vt:lpstr>Indenting</vt:lpstr>
      <vt:lpstr>MergeCenter</vt:lpstr>
      <vt:lpstr>WrapText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2011-02-09T19:06:19Z</dcterms:modified>
</cp:coreProperties>
</file>