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9705" yWindow="-15" windowWidth="9510" windowHeight="8040" tabRatio="876"/>
  </bookViews>
  <sheets>
    <sheet name="FormatCells" sheetId="6" r:id="rId1"/>
    <sheet name="Styles" sheetId="119" r:id="rId2"/>
    <sheet name="FormatPainter" sheetId="70" r:id="rId3"/>
    <sheet name="Justify" sheetId="113" r:id="rId4"/>
    <sheet name="BackgroundImage" sheetId="24" r:id="rId5"/>
  </sheets>
  <definedNames>
    <definedName name="_xlnm._FilterDatabase" localSheetId="4" hidden="1">BackgroundImage!$A$3:$AF$103</definedName>
    <definedName name="_xlnm._FilterDatabase" localSheetId="2" hidden="1">FormatPainter!#REF!</definedName>
    <definedName name="ee" hidden="1">{"FirstQ",#N/A,FALSE,"Budget2000";"SecondQ",#N/A,FALSE,"Budget2000";"Summary",#N/A,FALSE,"Budget2000"}</definedName>
    <definedName name="_xlnm.Extract" localSheetId="2">#REF!</definedName>
    <definedName name="k" hidden="1">{"FirstQ",#N/A,FALSE,"Budget2000";"SecondQ",#N/A,FALSE,"Budget2000";"Summary",#N/A,FALSE,"Budget2000"}</definedName>
    <definedName name="q" hidden="1">{"FirstQ",#N/A,FALSE,"Budget2000";"SecondQ",#N/A,FALSE,"Budget2000";"Summary",#N/A,FALSE,"Budget2000"}</definedName>
    <definedName name="RateTable" localSheetId="1">#REF!</definedName>
    <definedName name="RateTable">#REF!</definedName>
    <definedName name="rr" hidden="1">{"FirstQ",#N/A,FALSE,"Budget2000";"SecondQ",#N/A,FALSE,"Budget2000"}</definedName>
    <definedName name="rrr" hidden="1">{"AllDetail",#N/A,FALSE,"Research Budget";"1stQuarter",#N/A,FALSE,"Research Budget";"2nd Quarter",#N/A,FALSE,"Research Budget";"Summary",#N/A,FALSE,"Research Budget"}</definedName>
    <definedName name="solver_adj" localSheetId="0" hidden="1">FormatCells!$B$4:$G$4,FormatCells!$B$5:$G$5</definedName>
    <definedName name="solver_adj" localSheetId="1" hidden="1">Styles!$B$4:$G$4,Styles!$B$5:$G$5</definedName>
    <definedName name="solver_cvg" localSheetId="0" hidden="1">0.0001</definedName>
    <definedName name="solver_cvg" localSheetId="1" hidden="1">0.0001</definedName>
    <definedName name="solver_drv" localSheetId="0" hidden="1">1</definedName>
    <definedName name="solver_drv" localSheetId="1" hidden="1">1</definedName>
    <definedName name="solver_est" localSheetId="0" hidden="1">1</definedName>
    <definedName name="solver_est" localSheetId="1" hidden="1">1</definedName>
    <definedName name="solver_itr" localSheetId="0" hidden="1">100</definedName>
    <definedName name="solver_itr" localSheetId="1" hidden="1">100</definedName>
    <definedName name="solver_lhs1" localSheetId="0" hidden="1">FormatCells!$B$4:$G$4</definedName>
    <definedName name="solver_lhs1" localSheetId="1" hidden="1">Styles!$B$4:$G$4</definedName>
    <definedName name="solver_lhs2" localSheetId="0" hidden="1">FormatCells!$B$5:$G$5</definedName>
    <definedName name="solver_lhs2" localSheetId="1" hidden="1">Styles!$B$5:$G$5</definedName>
    <definedName name="solver_lin" localSheetId="0" hidden="1">2</definedName>
    <definedName name="solver_lin" localSheetId="1" hidden="1">2</definedName>
    <definedName name="solver_neg" localSheetId="0" hidden="1">2</definedName>
    <definedName name="solver_neg" localSheetId="1" hidden="1">2</definedName>
    <definedName name="solver_num" localSheetId="0" hidden="1">2</definedName>
    <definedName name="solver_num" localSheetId="1" hidden="1">2</definedName>
    <definedName name="solver_nwt" localSheetId="0" hidden="1">1</definedName>
    <definedName name="solver_nwt" localSheetId="1" hidden="1">1</definedName>
    <definedName name="solver_opt" localSheetId="0" hidden="1">FormatCells!$H$6</definedName>
    <definedName name="solver_opt" localSheetId="1" hidden="1">Styles!$H$6</definedName>
    <definedName name="solver_pre" localSheetId="0" hidden="1">0.000001</definedName>
    <definedName name="solver_pre" localSheetId="1" hidden="1">0.000001</definedName>
    <definedName name="solver_rel1" localSheetId="0" hidden="1">1</definedName>
    <definedName name="solver_rel1" localSheetId="1" hidden="1">1</definedName>
    <definedName name="solver_rel2" localSheetId="0" hidden="1">1</definedName>
    <definedName name="solver_rel2" localSheetId="1" hidden="1">1</definedName>
    <definedName name="solver_rhs1" localSheetId="0" hidden="1">500</definedName>
    <definedName name="solver_rhs1" localSheetId="1" hidden="1">500</definedName>
    <definedName name="solver_rhs2" localSheetId="0" hidden="1">350</definedName>
    <definedName name="solver_rhs2" localSheetId="1" hidden="1">350</definedName>
    <definedName name="solver_scl" localSheetId="0" hidden="1">2</definedName>
    <definedName name="solver_scl" localSheetId="1" hidden="1">2</definedName>
    <definedName name="solver_sho" localSheetId="0" hidden="1">1</definedName>
    <definedName name="solver_sho" localSheetId="1" hidden="1">1</definedName>
    <definedName name="solver_tim" localSheetId="0" hidden="1">100</definedName>
    <definedName name="solver_tim" localSheetId="1" hidden="1">100</definedName>
    <definedName name="solver_tol" localSheetId="0" hidden="1">0.05</definedName>
    <definedName name="solver_tol" localSheetId="1" hidden="1">0.05</definedName>
    <definedName name="solver_typ" localSheetId="0" hidden="1">3</definedName>
    <definedName name="solver_typ" localSheetId="1" hidden="1">3</definedName>
    <definedName name="solver_val" localSheetId="0" hidden="1">500</definedName>
    <definedName name="solver_val" localSheetId="1" hidden="1">500</definedName>
    <definedName name="TaxDepTable" localSheetId="1">#REF!</definedName>
    <definedName name="TaxDepTable">#REF!</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 name="Z_32E1B1E0_F29A_4FB3_9E7F_F78F245BC75E_.wvu.FilterData" localSheetId="2" hidden="1">FormatPainter!#REF!</definedName>
    <definedName name="Z_32E1B1E0_F29A_4FB3_9E7F_F78F245BC75E_.wvu.PrintArea" localSheetId="2" hidden="1">FormatPainter!#REF!</definedName>
    <definedName name="Z_32E1B1E0_F29A_4FB3_9E7F_F78F245BC75E_.wvu.PrintTitles" localSheetId="2" hidden="1">FormatPainter!$1:$1</definedName>
  </definedNames>
  <calcPr calcId="144525"/>
  <customWorkbookViews>
    <customWorkbookView name="Dennis Taylor - Personal View" guid="{32E1B1E0-F29A-4FB3-9E7F-F78F245BC75E}" mergeInterval="0" personalView="1" maximized="1" windowWidth="1020" windowHeight="591" tabRatio="601" activeSheetId="2"/>
  </customWorkbookViews>
</workbook>
</file>

<file path=xl/calcChain.xml><?xml version="1.0" encoding="utf-8"?>
<calcChain xmlns="http://schemas.openxmlformats.org/spreadsheetml/2006/main">
  <c r="B9" i="113" l="1"/>
  <c r="G9" i="113"/>
  <c r="F9" i="113"/>
  <c r="E9" i="113"/>
  <c r="D9" i="113"/>
  <c r="C9" i="113"/>
  <c r="I8" i="113"/>
  <c r="H8" i="113"/>
  <c r="I7" i="113"/>
  <c r="H7" i="113"/>
  <c r="H9" i="113" l="1"/>
  <c r="B10" i="113"/>
  <c r="C10" i="113" s="1"/>
  <c r="D10" i="113" s="1"/>
  <c r="E10" i="113" s="1"/>
  <c r="F10" i="113" s="1"/>
  <c r="G10" i="113" s="1"/>
  <c r="I9" i="113"/>
  <c r="AI74" i="24" l="1"/>
  <c r="AI13" i="24"/>
  <c r="AI58" i="24"/>
  <c r="AI71" i="24"/>
  <c r="AI40" i="24"/>
  <c r="AI98" i="24"/>
  <c r="AI38" i="24"/>
  <c r="AI43" i="24"/>
  <c r="AI103" i="24"/>
  <c r="AI23" i="24"/>
  <c r="AI66" i="24"/>
  <c r="AI64" i="24"/>
  <c r="AI75" i="24"/>
  <c r="AI100" i="24"/>
  <c r="AI93" i="24"/>
  <c r="AI22" i="24"/>
  <c r="AI61" i="24"/>
  <c r="AI19" i="24"/>
  <c r="AI42" i="24"/>
  <c r="AI63" i="24"/>
  <c r="AI6" i="24"/>
  <c r="AI51" i="24"/>
  <c r="AI46" i="24"/>
  <c r="AI72" i="24"/>
  <c r="AI52" i="24"/>
  <c r="AI76" i="24"/>
  <c r="AI18" i="24"/>
  <c r="AI10" i="24"/>
  <c r="AI14" i="24"/>
  <c r="AI91" i="24"/>
  <c r="AI49" i="24"/>
  <c r="AI8" i="24"/>
  <c r="AI101" i="24"/>
  <c r="AI70" i="24"/>
  <c r="AI77" i="24"/>
  <c r="AI85" i="24"/>
  <c r="AI16" i="24"/>
  <c r="AI59" i="24"/>
  <c r="AI86" i="24"/>
  <c r="AI15" i="24"/>
  <c r="AI82" i="24"/>
  <c r="AI95" i="24"/>
  <c r="AI89" i="24"/>
  <c r="AI97" i="24"/>
  <c r="AI47" i="24"/>
  <c r="AI44" i="24"/>
  <c r="AI87" i="24"/>
  <c r="AI62" i="24"/>
  <c r="AI17" i="24"/>
  <c r="AI36" i="24"/>
  <c r="AI21" i="24"/>
  <c r="AI53" i="24"/>
  <c r="AI7" i="24"/>
  <c r="AI4" i="24"/>
  <c r="AI81" i="24"/>
  <c r="AI5" i="24"/>
  <c r="AI90" i="24"/>
  <c r="AI48" i="24"/>
  <c r="AI39" i="24"/>
  <c r="AI69" i="24"/>
  <c r="AI83" i="24"/>
  <c r="AI96" i="24"/>
  <c r="AI84" i="24"/>
  <c r="AI45" i="24"/>
  <c r="AI79" i="24"/>
  <c r="AI60" i="24"/>
  <c r="AI73" i="24"/>
  <c r="AI92" i="24"/>
  <c r="AI65" i="24"/>
  <c r="AI20" i="24"/>
  <c r="AI67" i="24"/>
  <c r="AI35" i="24"/>
  <c r="AI26" i="24"/>
  <c r="AI28" i="24"/>
  <c r="AI24" i="24"/>
  <c r="AI34" i="24"/>
  <c r="AI25" i="24"/>
  <c r="AI57" i="24"/>
  <c r="AI56" i="24"/>
  <c r="AI9" i="24"/>
  <c r="AI50" i="24"/>
  <c r="AI41" i="24"/>
  <c r="AI94" i="24"/>
  <c r="AI11" i="24"/>
  <c r="AI55" i="24"/>
  <c r="AI88" i="24"/>
  <c r="AI32" i="24"/>
  <c r="AI78" i="24"/>
  <c r="AI31" i="24"/>
  <c r="AI99" i="24"/>
  <c r="AI80" i="24"/>
  <c r="AI33" i="24"/>
  <c r="AI30" i="24"/>
  <c r="AI29" i="24"/>
  <c r="AI68" i="24"/>
  <c r="AI102" i="24"/>
  <c r="AI37" i="24"/>
  <c r="AI27" i="24"/>
  <c r="AI54" i="24"/>
  <c r="G14" i="119"/>
  <c r="F14" i="119"/>
  <c r="E14" i="119"/>
  <c r="D14" i="119"/>
  <c r="C14" i="119"/>
  <c r="B14" i="119"/>
  <c r="I11" i="119"/>
  <c r="H11" i="119"/>
  <c r="G11" i="119"/>
  <c r="F11" i="119"/>
  <c r="E11" i="119"/>
  <c r="D11" i="119"/>
  <c r="C11" i="119"/>
  <c r="I10" i="119"/>
  <c r="H10" i="119"/>
  <c r="G10" i="119"/>
  <c r="F10" i="119"/>
  <c r="E10" i="119"/>
  <c r="D10" i="119"/>
  <c r="C10" i="119"/>
  <c r="G6" i="119"/>
  <c r="G16" i="119" s="1"/>
  <c r="F6" i="119"/>
  <c r="F15" i="119" s="1"/>
  <c r="E6" i="119"/>
  <c r="E16" i="119" s="1"/>
  <c r="D6" i="119"/>
  <c r="D15" i="119" s="1"/>
  <c r="C6" i="119"/>
  <c r="C16" i="119" s="1"/>
  <c r="B6" i="119"/>
  <c r="B15" i="119" s="1"/>
  <c r="I5" i="119"/>
  <c r="H5" i="119"/>
  <c r="I4" i="119"/>
  <c r="H4" i="119"/>
  <c r="I6" i="119" l="1"/>
  <c r="D12" i="119"/>
  <c r="F12" i="119"/>
  <c r="H12" i="119"/>
  <c r="H14" i="119"/>
  <c r="C15" i="119"/>
  <c r="E15" i="119"/>
  <c r="G15" i="119"/>
  <c r="B16" i="119"/>
  <c r="D16" i="119"/>
  <c r="F16" i="119"/>
  <c r="H6" i="119"/>
  <c r="H16" i="119" s="1"/>
  <c r="B8" i="119"/>
  <c r="C8" i="119" s="1"/>
  <c r="D8" i="119" s="1"/>
  <c r="E8" i="119" s="1"/>
  <c r="F8" i="119" s="1"/>
  <c r="G8" i="119" s="1"/>
  <c r="C12" i="119"/>
  <c r="E12" i="119"/>
  <c r="G12" i="119"/>
  <c r="I12" i="119"/>
  <c r="H15" i="119" l="1"/>
  <c r="AI12" i="24" l="1"/>
  <c r="I4" i="6"/>
  <c r="G6" i="6"/>
  <c r="B6" i="6"/>
  <c r="H11" i="6" s="1"/>
  <c r="B13" i="6"/>
  <c r="H4" i="6"/>
  <c r="H5" i="6"/>
  <c r="I5" i="6"/>
  <c r="C6" i="6"/>
  <c r="D6" i="6"/>
  <c r="D15" i="6" s="1"/>
  <c r="E6" i="6"/>
  <c r="F6" i="6"/>
  <c r="G11" i="6" s="1"/>
  <c r="C9" i="6"/>
  <c r="D9" i="6"/>
  <c r="E9" i="6"/>
  <c r="F9" i="6"/>
  <c r="G9" i="6"/>
  <c r="H9" i="6"/>
  <c r="I9" i="6"/>
  <c r="C10" i="6"/>
  <c r="D10" i="6"/>
  <c r="E10" i="6"/>
  <c r="F10" i="6"/>
  <c r="G10" i="6"/>
  <c r="H10" i="6"/>
  <c r="I10" i="6"/>
  <c r="C13" i="6"/>
  <c r="D13" i="6"/>
  <c r="E13" i="6"/>
  <c r="F13" i="6"/>
  <c r="G13" i="6"/>
  <c r="B15" i="6"/>
  <c r="G14" i="6"/>
  <c r="E14" i="6"/>
  <c r="C14" i="6"/>
  <c r="F11" i="6"/>
  <c r="F14" i="6"/>
  <c r="D14" i="6"/>
  <c r="H6" i="6"/>
  <c r="H14" i="6" s="1"/>
  <c r="G15" i="6"/>
  <c r="H15" i="6"/>
  <c r="E11" i="6" l="1"/>
  <c r="I11" i="6"/>
  <c r="D11" i="6"/>
  <c r="I6" i="6"/>
  <c r="F15" i="6"/>
  <c r="E15" i="6"/>
  <c r="B14" i="6"/>
  <c r="B7" i="6"/>
  <c r="C7" i="6" s="1"/>
  <c r="D7" i="6" s="1"/>
  <c r="E7" i="6" s="1"/>
  <c r="F7" i="6" s="1"/>
  <c r="G7" i="6" s="1"/>
  <c r="H13" i="6"/>
  <c r="C15" i="6"/>
  <c r="C11" i="6"/>
</calcChain>
</file>

<file path=xl/sharedStrings.xml><?xml version="1.0" encoding="utf-8"?>
<sst xmlns="http://schemas.openxmlformats.org/spreadsheetml/2006/main" count="1214" uniqueCount="337">
  <si>
    <t>Jul</t>
  </si>
  <si>
    <t>Aug</t>
  </si>
  <si>
    <t>Sep</t>
  </si>
  <si>
    <t>Oct</t>
  </si>
  <si>
    <t>Nov</t>
  </si>
  <si>
    <t>Dec</t>
  </si>
  <si>
    <t>Sales</t>
  </si>
  <si>
    <t>Jan</t>
  </si>
  <si>
    <t>Feb</t>
  </si>
  <si>
    <t>Mar</t>
  </si>
  <si>
    <t>Apr</t>
  </si>
  <si>
    <t>May</t>
  </si>
  <si>
    <t>Jun</t>
  </si>
  <si>
    <t>Total</t>
  </si>
  <si>
    <t>Average</t>
  </si>
  <si>
    <t>Expenses</t>
  </si>
  <si>
    <t>Profits</t>
  </si>
  <si>
    <t>YTD Profits</t>
  </si>
  <si>
    <t>YTD Average</t>
  </si>
  <si>
    <t>% Sales Change</t>
  </si>
  <si>
    <t>% Expenses Change</t>
  </si>
  <si>
    <t>% Profits Change</t>
  </si>
  <si>
    <t>Sales:Expenses</t>
  </si>
  <si>
    <t>Sales:Profits</t>
  </si>
  <si>
    <t>Expenses:Profits</t>
  </si>
  <si>
    <t>Drum Liner 57558</t>
  </si>
  <si>
    <t>Drum Liner 57559</t>
  </si>
  <si>
    <t>Drum Liner 57560</t>
  </si>
  <si>
    <t>Drum Liner 57561</t>
  </si>
  <si>
    <t>Drum Liner 57562</t>
  </si>
  <si>
    <t>Drum Liner 57563</t>
  </si>
  <si>
    <t>Drum Liner 57564</t>
  </si>
  <si>
    <t>Drum Liner 57565</t>
  </si>
  <si>
    <t>Drum Liner 57566</t>
  </si>
  <si>
    <t>Drum Liner 57567</t>
  </si>
  <si>
    <t>Drum Liner 57568</t>
  </si>
  <si>
    <t>Drum Liner 57569</t>
  </si>
  <si>
    <t>Drum Liner 57570</t>
  </si>
  <si>
    <t>Drum Liner 57571</t>
  </si>
  <si>
    <t>Drum Liner 57572</t>
  </si>
  <si>
    <t>Drum Liner 57573</t>
  </si>
  <si>
    <t>Drum Liner 57574</t>
  </si>
  <si>
    <t>Drum Liner 57575</t>
  </si>
  <si>
    <t>Drum Liner 57576</t>
  </si>
  <si>
    <t>Drum Liner 57577</t>
  </si>
  <si>
    <t>Drum Liner 57578</t>
  </si>
  <si>
    <t>Drum Liner 57579</t>
  </si>
  <si>
    <t>Drum Liner 57580</t>
  </si>
  <si>
    <t>Drum Liner 57581</t>
  </si>
  <si>
    <t>Drum Liner 57582</t>
  </si>
  <si>
    <t>Drum Liner 57583</t>
  </si>
  <si>
    <t>Drum Liner 57584</t>
  </si>
  <si>
    <t>Drum Liner 57585</t>
  </si>
  <si>
    <t>Drum Liner 57586</t>
  </si>
  <si>
    <t>Drum Liner 57587</t>
  </si>
  <si>
    <t>Drum Liner 57588</t>
  </si>
  <si>
    <t>Drum Liner 57589</t>
  </si>
  <si>
    <t>Drum Liner 57590</t>
  </si>
  <si>
    <t>Drum Liner 57591</t>
  </si>
  <si>
    <t>Drum Liner 57592</t>
  </si>
  <si>
    <t>Drum Liner 57593</t>
  </si>
  <si>
    <t>Drum Liner 57594</t>
  </si>
  <si>
    <t>Drum Liner 57595</t>
  </si>
  <si>
    <t>Drum Liner 57596</t>
  </si>
  <si>
    <t>Drum Liner 57597</t>
  </si>
  <si>
    <t>Drum Liner 57598</t>
  </si>
  <si>
    <t>Drum Liner 57599</t>
  </si>
  <si>
    <t>Drum Liner 57600</t>
  </si>
  <si>
    <t>Drum Liner 57601</t>
  </si>
  <si>
    <t>Drum Liner 57602</t>
  </si>
  <si>
    <t>Drum Liner 57603</t>
  </si>
  <si>
    <t>Drum Liner 57604</t>
  </si>
  <si>
    <t>Drum Liner 57605</t>
  </si>
  <si>
    <t>Drum Liner 57606</t>
  </si>
  <si>
    <t>Drum Liner 57607</t>
  </si>
  <si>
    <t>Drum Liner 57608</t>
  </si>
  <si>
    <t>Drum Liner 57609</t>
  </si>
  <si>
    <t>Drum Liner 57610</t>
  </si>
  <si>
    <t>Drum Liner 57611</t>
  </si>
  <si>
    <t>Drum Liner 57612</t>
  </si>
  <si>
    <t>Drum Liner 57613</t>
  </si>
  <si>
    <t>Drum Liner 57614</t>
  </si>
  <si>
    <t>Drum Liner 57615</t>
  </si>
  <si>
    <t>Drum Liner 57616</t>
  </si>
  <si>
    <t>Drum Liner 57617</t>
  </si>
  <si>
    <t>Drum Liner 57618</t>
  </si>
  <si>
    <t>Drum Liner 57619</t>
  </si>
  <si>
    <t>Drum Liner 57620</t>
  </si>
  <si>
    <t>Drum Liner 57621</t>
  </si>
  <si>
    <t>Drum Liner 57622</t>
  </si>
  <si>
    <t>Drum Liner 57623</t>
  </si>
  <si>
    <t>Drum Liner 57624</t>
  </si>
  <si>
    <t>Drum Liner 57625</t>
  </si>
  <si>
    <t>Drum Liner 57626</t>
  </si>
  <si>
    <t>Drum Liner 57627</t>
  </si>
  <si>
    <t>Drum Liner 57628</t>
  </si>
  <si>
    <t>Drum Liner 57629</t>
  </si>
  <si>
    <t>Drum Liner 57630</t>
  </si>
  <si>
    <t>Drum Liner 57631</t>
  </si>
  <si>
    <t>Drum Liner 57632</t>
  </si>
  <si>
    <t>Drum Liner 57633</t>
  </si>
  <si>
    <t>Drum Liner 57634</t>
  </si>
  <si>
    <t>Drum Liner 57635</t>
  </si>
  <si>
    <t>Drum Liner 57636</t>
  </si>
  <si>
    <t>Drum Liner 57637</t>
  </si>
  <si>
    <t>Drum Liner 57638</t>
  </si>
  <si>
    <t>Drum Liner 57639</t>
  </si>
  <si>
    <t>Drum Liner 57640</t>
  </si>
  <si>
    <t>Drum Liner 57641</t>
  </si>
  <si>
    <t>Drum Liner 57642</t>
  </si>
  <si>
    <t>Drum Liner 57643</t>
  </si>
  <si>
    <t>Drum Liner 57644</t>
  </si>
  <si>
    <t>Drum Liner 57645</t>
  </si>
  <si>
    <t>Drum Liner 57646</t>
  </si>
  <si>
    <t>Drum Liner 57647</t>
  </si>
  <si>
    <t>Drum Liner 57648</t>
  </si>
  <si>
    <t>Drum Liner 57649</t>
  </si>
  <si>
    <t>Drum Liner 57650</t>
  </si>
  <si>
    <t>Drum Liner 57651</t>
  </si>
  <si>
    <t>Drum Liner 57652</t>
  </si>
  <si>
    <t>Drum Liner 57653</t>
  </si>
  <si>
    <t>Drum Liner 57654</t>
  </si>
  <si>
    <t>Drum Liner 57655</t>
  </si>
  <si>
    <t>Drum Liner 57656</t>
  </si>
  <si>
    <t>Drum Liner 57657</t>
  </si>
  <si>
    <t>RAS-P</t>
  </si>
  <si>
    <t>Method of Det</t>
  </si>
  <si>
    <t>Job Control</t>
  </si>
  <si>
    <t>Description</t>
  </si>
  <si>
    <t>Unit Price</t>
  </si>
  <si>
    <t>Quantity</t>
  </si>
  <si>
    <t>Total Charge</t>
  </si>
  <si>
    <t>ID Number</t>
  </si>
  <si>
    <t>Spc</t>
  </si>
  <si>
    <t>Ht</t>
  </si>
  <si>
    <t>Gross Wt</t>
  </si>
  <si>
    <t>Spec</t>
  </si>
  <si>
    <t>Tare</t>
  </si>
  <si>
    <t>Wt Unit</t>
  </si>
  <si>
    <t>Generated</t>
  </si>
  <si>
    <t>Req. No.</t>
  </si>
  <si>
    <t>Gram Equivalent</t>
  </si>
  <si>
    <t>Gamma Date</t>
  </si>
  <si>
    <t>Gamma10</t>
  </si>
  <si>
    <t>Gamma 30</t>
  </si>
  <si>
    <t>Gamma 5</t>
  </si>
  <si>
    <t>GammaSource</t>
  </si>
  <si>
    <t>General Comments</t>
  </si>
  <si>
    <t>Generator</t>
  </si>
  <si>
    <t>Hazard</t>
  </si>
  <si>
    <t>Heat Load (watts)</t>
  </si>
  <si>
    <t>BTU</t>
  </si>
  <si>
    <t>Isotope Source</t>
  </si>
  <si>
    <t>Neutron Date</t>
  </si>
  <si>
    <t>Distance</t>
  </si>
  <si>
    <t>\Dose</t>
  </si>
  <si>
    <t>Dose Source</t>
  </si>
  <si>
    <t>Containers</t>
  </si>
  <si>
    <t>Issues</t>
  </si>
  <si>
    <t>Container ID</t>
  </si>
  <si>
    <t>Pad Number</t>
  </si>
  <si>
    <t>235F01043</t>
  </si>
  <si>
    <t>lbs</t>
  </si>
  <si>
    <t>OSR 29-90</t>
  </si>
  <si>
    <t>235 F</t>
  </si>
  <si>
    <t/>
  </si>
  <si>
    <t>235F01044</t>
  </si>
  <si>
    <t>235F01045</t>
  </si>
  <si>
    <t>235F01046</t>
  </si>
  <si>
    <t>235F01047</t>
  </si>
  <si>
    <t>235F01048</t>
  </si>
  <si>
    <t>235F01049</t>
  </si>
  <si>
    <t>235F01050</t>
  </si>
  <si>
    <t>235F01051</t>
  </si>
  <si>
    <t>235F01053</t>
  </si>
  <si>
    <t>Kg</t>
  </si>
  <si>
    <t>235F01054</t>
  </si>
  <si>
    <t>235F01055</t>
  </si>
  <si>
    <t>235F01056</t>
  </si>
  <si>
    <t>235F01057</t>
  </si>
  <si>
    <t>235F01058</t>
  </si>
  <si>
    <t>235F01059</t>
  </si>
  <si>
    <t>235F01060</t>
  </si>
  <si>
    <t>235F01061</t>
  </si>
  <si>
    <t>235F01062</t>
  </si>
  <si>
    <t>235F01063</t>
  </si>
  <si>
    <t>235F01064</t>
  </si>
  <si>
    <t>235F01070</t>
  </si>
  <si>
    <t>235F01071</t>
  </si>
  <si>
    <t>235F01073</t>
  </si>
  <si>
    <t>235F01075</t>
  </si>
  <si>
    <t>235F01076</t>
  </si>
  <si>
    <t>235F01078</t>
  </si>
  <si>
    <t>235F01079</t>
  </si>
  <si>
    <t>235F02001</t>
  </si>
  <si>
    <t>235F02002</t>
  </si>
  <si>
    <t>235F02003</t>
  </si>
  <si>
    <t>235F02004</t>
  </si>
  <si>
    <t>235F02005</t>
  </si>
  <si>
    <t>235F02006</t>
  </si>
  <si>
    <t>235F02007</t>
  </si>
  <si>
    <t>235F02008</t>
  </si>
  <si>
    <t>235F02009</t>
  </si>
  <si>
    <t>235F02010</t>
  </si>
  <si>
    <t>235F02011</t>
  </si>
  <si>
    <t>235F02012</t>
  </si>
  <si>
    <t>235F02013</t>
  </si>
  <si>
    <t>772F000002</t>
  </si>
  <si>
    <t>772 F</t>
  </si>
  <si>
    <t>772F-00-0002</t>
  </si>
  <si>
    <t>772F000007</t>
  </si>
  <si>
    <t>772F-00-0007</t>
  </si>
  <si>
    <t>772F000008</t>
  </si>
  <si>
    <t>772F-00-0008</t>
  </si>
  <si>
    <t>772F000009</t>
  </si>
  <si>
    <t>772F-00-0009</t>
  </si>
  <si>
    <t>772F000010</t>
  </si>
  <si>
    <t>772F-00-0010</t>
  </si>
  <si>
    <t>772F000011</t>
  </si>
  <si>
    <t>772F-00-0011</t>
  </si>
  <si>
    <t>772F000012</t>
  </si>
  <si>
    <t>772F-00-0012</t>
  </si>
  <si>
    <t>772F000013</t>
  </si>
  <si>
    <t>772F-00-0013</t>
  </si>
  <si>
    <t>772F000014</t>
  </si>
  <si>
    <t>772F-00-0014</t>
  </si>
  <si>
    <t>772F000015</t>
  </si>
  <si>
    <t>772F-00-0015</t>
  </si>
  <si>
    <t>772F000016</t>
  </si>
  <si>
    <t>772F-00-0016</t>
  </si>
  <si>
    <t>772F000017</t>
  </si>
  <si>
    <t>772F-00-0017</t>
  </si>
  <si>
    <t>772F000018</t>
  </si>
  <si>
    <t>772F-00-0018</t>
  </si>
  <si>
    <t>772F000019</t>
  </si>
  <si>
    <t>772F-00-0019</t>
  </si>
  <si>
    <t>772F000020</t>
  </si>
  <si>
    <t>772F-00-0020</t>
  </si>
  <si>
    <t>772F000021</t>
  </si>
  <si>
    <t>772F-00-0021</t>
  </si>
  <si>
    <t>772F000022</t>
  </si>
  <si>
    <t>772F-00-0022</t>
  </si>
  <si>
    <t>772F000023</t>
  </si>
  <si>
    <t>772F-00-0023</t>
  </si>
  <si>
    <t>772F000024</t>
  </si>
  <si>
    <t>772F-00-0024</t>
  </si>
  <si>
    <t>772F000025</t>
  </si>
  <si>
    <t>772F-00-0025</t>
  </si>
  <si>
    <t>772F000026</t>
  </si>
  <si>
    <t>772F-00-0026</t>
  </si>
  <si>
    <t>772F000027</t>
  </si>
  <si>
    <t>772F-00-0027</t>
  </si>
  <si>
    <t>772F000028</t>
  </si>
  <si>
    <t>772F-00-0028</t>
  </si>
  <si>
    <t>772F000029</t>
  </si>
  <si>
    <t>772F-00-0029</t>
  </si>
  <si>
    <t>772F000030</t>
  </si>
  <si>
    <t>772F-00-0030</t>
  </si>
  <si>
    <t>772F000041</t>
  </si>
  <si>
    <t>772F-00-0041</t>
  </si>
  <si>
    <t>772F000042</t>
  </si>
  <si>
    <t>772F-00-0042</t>
  </si>
  <si>
    <t>772F000048</t>
  </si>
  <si>
    <t>772F-00-0048</t>
  </si>
  <si>
    <t>772F000053</t>
  </si>
  <si>
    <t>772F-00-0053</t>
  </si>
  <si>
    <t>772F010005</t>
  </si>
  <si>
    <t>772-F-01-0005</t>
  </si>
  <si>
    <t>772F010007</t>
  </si>
  <si>
    <t>772F-01-0007</t>
  </si>
  <si>
    <t>772F010014</t>
  </si>
  <si>
    <t>772F-01-0014</t>
  </si>
  <si>
    <t>772F010015</t>
  </si>
  <si>
    <t>772F-01-0015</t>
  </si>
  <si>
    <t>772F010016</t>
  </si>
  <si>
    <t>772F-01-0016</t>
  </si>
  <si>
    <t>772F010017</t>
  </si>
  <si>
    <t>772F-01-0017</t>
  </si>
  <si>
    <t>772F010018</t>
  </si>
  <si>
    <t>772F-01-0018</t>
  </si>
  <si>
    <t>772F010021</t>
  </si>
  <si>
    <t>772F-01-0021</t>
  </si>
  <si>
    <t>772F010030</t>
  </si>
  <si>
    <t>772F-01-0030</t>
  </si>
  <si>
    <t>772F010047</t>
  </si>
  <si>
    <t>772F-01-0047</t>
  </si>
  <si>
    <t>772F010048</t>
  </si>
  <si>
    <t>772F-01-0048</t>
  </si>
  <si>
    <t>772F010049</t>
  </si>
  <si>
    <t>772F-01-0049</t>
  </si>
  <si>
    <t>772F010050</t>
  </si>
  <si>
    <t>772F-01-0050</t>
  </si>
  <si>
    <t>772F010051</t>
  </si>
  <si>
    <t>772F-01-0051</t>
  </si>
  <si>
    <t>772F010052</t>
  </si>
  <si>
    <t>772F-01-0052</t>
  </si>
  <si>
    <t>772F010053</t>
  </si>
  <si>
    <t>772F-01-0053</t>
  </si>
  <si>
    <t>772F010054</t>
  </si>
  <si>
    <t>772F--01-0054</t>
  </si>
  <si>
    <t>772F010056</t>
  </si>
  <si>
    <t>772F-01-0056</t>
  </si>
  <si>
    <t>772F010059</t>
  </si>
  <si>
    <t>772F-01-0059</t>
  </si>
  <si>
    <t>772F010060</t>
  </si>
  <si>
    <t>772F-01-0060</t>
  </si>
  <si>
    <t>772F010063</t>
  </si>
  <si>
    <t>772F-01-0063</t>
  </si>
  <si>
    <t>772F010064</t>
  </si>
  <si>
    <t>772F-01-0064</t>
  </si>
  <si>
    <t>772F020004</t>
  </si>
  <si>
    <t>772F-02-0004</t>
  </si>
  <si>
    <t>772F020006</t>
  </si>
  <si>
    <t>772F-02-0006</t>
  </si>
  <si>
    <t>772F020010</t>
  </si>
  <si>
    <t>772 1F</t>
  </si>
  <si>
    <t>772F-02-0010</t>
  </si>
  <si>
    <t>772F020011</t>
  </si>
  <si>
    <t>772F-02-0011</t>
  </si>
  <si>
    <t>772F020012</t>
  </si>
  <si>
    <t>772F-02-0012</t>
  </si>
  <si>
    <t>772F020014</t>
  </si>
  <si>
    <t>772F-02-0014</t>
  </si>
  <si>
    <t>772F020015</t>
  </si>
  <si>
    <t>772F-02-0015</t>
  </si>
  <si>
    <t>772F020018</t>
  </si>
  <si>
    <t>772F-02-0018</t>
  </si>
  <si>
    <t>CA</t>
  </si>
  <si>
    <t>TX</t>
  </si>
  <si>
    <t>NY</t>
  </si>
  <si>
    <t>FL</t>
  </si>
  <si>
    <t>IL</t>
  </si>
  <si>
    <t>Hire Date</t>
  </si>
  <si>
    <t>1st review</t>
  </si>
  <si>
    <t>Two Trees Olive Oil</t>
  </si>
  <si>
    <t>The numbers shown below are, at best, an estimate. Although they are based on the latest information available from all relevant sources, they have not all been verified and, possibly in some cases, may be erroneous. Please check with Harvey Morgan in the Accounting Group for more background.</t>
  </si>
  <si>
    <t>(2011 - Thousands of Dollars)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</si>
</sst>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0.0%;[Red]\-0.0%"/>
    <numFmt numFmtId="168" formatCode="0.000000"/>
    <numFmt numFmtId="169" formatCode="0.00000000E+00"/>
    <numFmt numFmtId="170" formatCode="m/d/yy;@"/>
  </numFmts>
  <fonts count="20" x14ac:knownFonts="1">
    <font>
      <sz val="10"/>
      <name val="Arial"/>
    </font>
    <font>
      <sz val="11"/>
      <color theme="1"/>
      <name val="Calibri"/>
      <family val="2"/>
      <scheme val="minor"/>
    </font>
    <font>
      <b/>
      <sz val="10"/>
      <name val="Arial"/>
      <family val="2"/>
    </font>
    <font>
      <sz val="10"/>
      <name val="Arial"/>
      <family val="2"/>
    </font>
    <font>
      <b/>
      <i/>
      <sz val="10"/>
      <name val="Arial"/>
      <family val="2"/>
    </font>
    <font>
      <sz val="8"/>
      <name val="Arial"/>
      <family val="2"/>
    </font>
    <font>
      <sz val="10"/>
      <color indexed="8"/>
      <name val="Arial"/>
      <family val="2"/>
    </font>
    <font>
      <sz val="10"/>
      <name val="Arial"/>
      <family val="2"/>
    </font>
    <font>
      <b/>
      <sz val="10"/>
      <name val="Calibri"/>
      <family val="2"/>
    </font>
    <font>
      <sz val="10"/>
      <name val="Calibri"/>
      <family val="2"/>
    </font>
    <font>
      <sz val="11"/>
      <color theme="0"/>
      <name val="Calibri"/>
      <family val="2"/>
    </font>
    <font>
      <b/>
      <i/>
      <sz val="10"/>
      <color theme="8" tint="-0.249977111117893"/>
      <name val="Calibri"/>
      <family val="2"/>
    </font>
    <font>
      <u/>
      <sz val="10"/>
      <color theme="10"/>
      <name val="Arial"/>
      <family val="2"/>
    </font>
    <font>
      <sz val="11"/>
      <color indexed="8"/>
      <name val="Calibri"/>
      <family val="2"/>
    </font>
    <font>
      <b/>
      <sz val="12"/>
      <color indexed="8"/>
      <name val="Calibri"/>
      <family val="2"/>
    </font>
    <font>
      <sz val="12"/>
      <color indexed="8"/>
      <name val="Calibri"/>
      <family val="2"/>
    </font>
    <font>
      <b/>
      <sz val="20"/>
      <color indexed="17"/>
      <name val="Calibri"/>
      <family val="2"/>
    </font>
    <font>
      <b/>
      <sz val="10"/>
      <name val="Calibri"/>
      <family val="2"/>
      <scheme val="minor"/>
    </font>
    <font>
      <sz val="10"/>
      <name val="Calibri"/>
      <family val="2"/>
      <scheme val="minor"/>
    </font>
    <font>
      <sz val="10"/>
      <name val="Californian FB"/>
      <family val="1"/>
    </font>
  </fonts>
  <fills count="10">
    <fill>
      <patternFill patternType="none"/>
    </fill>
    <fill>
      <patternFill patternType="gray125"/>
    </fill>
    <fill>
      <patternFill patternType="solid">
        <fgColor indexed="48"/>
        <bgColor indexed="64"/>
      </patternFill>
    </fill>
    <fill>
      <patternFill patternType="solid">
        <fgColor indexed="22"/>
        <bgColor indexed="0"/>
      </patternFill>
    </fill>
    <fill>
      <patternFill patternType="solid">
        <fgColor rgb="FFFFFF00"/>
        <bgColor indexed="64"/>
      </patternFill>
    </fill>
    <fill>
      <patternFill patternType="solid">
        <fgColor theme="5" tint="0.39997558519241921"/>
        <bgColor indexed="65"/>
      </patternFill>
    </fill>
    <fill>
      <patternFill patternType="solid">
        <fgColor indexed="42"/>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92D050"/>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s>
  <cellStyleXfs count="10">
    <xf numFmtId="0" fontId="0" fillId="0" borderId="0"/>
    <xf numFmtId="43" fontId="3" fillId="0" borderId="0" applyFont="0" applyFill="0" applyBorder="0" applyAlignment="0" applyProtection="0"/>
    <xf numFmtId="44" fontId="3" fillId="0" borderId="0" applyFont="0" applyFill="0" applyBorder="0" applyAlignment="0" applyProtection="0"/>
    <xf numFmtId="0" fontId="4" fillId="2" borderId="1"/>
    <xf numFmtId="0" fontId="3" fillId="0" borderId="0"/>
    <xf numFmtId="0" fontId="6" fillId="0" borderId="0"/>
    <xf numFmtId="9" fontId="3" fillId="0" borderId="0" applyFont="0" applyFill="0" applyBorder="0" applyAlignment="0" applyProtection="0"/>
    <xf numFmtId="0" fontId="1" fillId="0" borderId="0"/>
    <xf numFmtId="0" fontId="12" fillId="0" borderId="0" applyNumberFormat="0" applyFill="0" applyBorder="0" applyAlignment="0" applyProtection="0">
      <alignment vertical="top"/>
      <protection locked="0"/>
    </xf>
    <xf numFmtId="0" fontId="10" fillId="5" borderId="0" applyNumberFormat="0" applyBorder="0" applyAlignment="0" applyProtection="0"/>
  </cellStyleXfs>
  <cellXfs count="69">
    <xf numFmtId="0" fontId="0" fillId="0" borderId="0" xfId="0"/>
    <xf numFmtId="165" fontId="3" fillId="0" borderId="0" xfId="1" applyNumberFormat="1" applyFont="1" applyProtection="1"/>
    <xf numFmtId="0" fontId="0" fillId="0" borderId="0" xfId="0" applyProtection="1"/>
    <xf numFmtId="165" fontId="7" fillId="0" borderId="0" xfId="1" applyNumberFormat="1" applyFont="1" applyProtection="1"/>
    <xf numFmtId="0" fontId="9" fillId="0" borderId="0" xfId="0" applyFont="1" applyAlignment="1" applyProtection="1">
      <alignment horizontal="right"/>
    </xf>
    <xf numFmtId="165" fontId="9" fillId="0" borderId="0" xfId="1" applyNumberFormat="1" applyFont="1" applyProtection="1"/>
    <xf numFmtId="165" fontId="9" fillId="0" borderId="0" xfId="1" applyNumberFormat="1" applyFont="1" applyAlignment="1" applyProtection="1"/>
    <xf numFmtId="0" fontId="9" fillId="0" borderId="0" xfId="0" applyFont="1"/>
    <xf numFmtId="0" fontId="9" fillId="0" borderId="0" xfId="0" applyFont="1" applyFill="1" applyBorder="1"/>
    <xf numFmtId="0" fontId="9" fillId="0" borderId="0" xfId="0" applyFont="1" applyFill="1" applyBorder="1" applyAlignment="1">
      <alignment horizontal="right"/>
    </xf>
    <xf numFmtId="0" fontId="8" fillId="0" borderId="0" xfId="0" applyFont="1" applyFill="1" applyBorder="1" applyAlignment="1">
      <alignment horizontal="center"/>
    </xf>
    <xf numFmtId="0" fontId="8" fillId="0" borderId="0" xfId="0" applyFont="1"/>
    <xf numFmtId="0" fontId="9" fillId="0" borderId="0" xfId="0" applyFont="1" applyBorder="1"/>
    <xf numFmtId="0" fontId="9" fillId="0" borderId="0" xfId="0" applyFont="1" applyFill="1"/>
    <xf numFmtId="43" fontId="9" fillId="0" borderId="0" xfId="1" applyFont="1" applyFill="1"/>
    <xf numFmtId="0" fontId="8" fillId="0" borderId="0" xfId="0" applyFont="1" applyBorder="1"/>
    <xf numFmtId="44" fontId="9" fillId="0" borderId="0" xfId="2" applyFont="1" applyFill="1" applyBorder="1"/>
    <xf numFmtId="43" fontId="9" fillId="0" borderId="0" xfId="1" applyFont="1" applyFill="1" applyBorder="1"/>
    <xf numFmtId="14" fontId="9" fillId="0" borderId="0" xfId="0" applyNumberFormat="1" applyFont="1" applyFill="1"/>
    <xf numFmtId="18" fontId="9" fillId="0" borderId="0" xfId="0" applyNumberFormat="1" applyFont="1" applyFill="1"/>
    <xf numFmtId="40" fontId="9" fillId="0" borderId="0" xfId="0" applyNumberFormat="1" applyFont="1" applyFill="1" applyBorder="1"/>
    <xf numFmtId="166" fontId="9" fillId="0" borderId="0" xfId="6" applyNumberFormat="1" applyFont="1" applyFill="1"/>
    <xf numFmtId="167" fontId="9" fillId="0" borderId="0" xfId="0" applyNumberFormat="1" applyFont="1" applyFill="1"/>
    <xf numFmtId="164" fontId="9" fillId="0" borderId="0" xfId="1" applyNumberFormat="1" applyFont="1" applyFill="1"/>
    <xf numFmtId="0" fontId="3" fillId="0" borderId="0" xfId="0" applyFont="1"/>
    <xf numFmtId="9" fontId="0" fillId="0" borderId="0" xfId="6" applyFont="1"/>
    <xf numFmtId="13" fontId="0" fillId="0" borderId="0" xfId="0" applyNumberFormat="1"/>
    <xf numFmtId="0" fontId="8" fillId="0" borderId="0" xfId="0" applyFont="1" applyAlignment="1" applyProtection="1"/>
    <xf numFmtId="0" fontId="2" fillId="0" borderId="0" xfId="0" applyFont="1" applyProtection="1"/>
    <xf numFmtId="0" fontId="11" fillId="4" borderId="5" xfId="0" applyFont="1" applyFill="1" applyBorder="1" applyAlignment="1" applyProtection="1">
      <alignment horizontal="center"/>
    </xf>
    <xf numFmtId="165" fontId="11" fillId="4" borderId="5" xfId="1" applyNumberFormat="1" applyFont="1" applyFill="1" applyBorder="1" applyAlignment="1" applyProtection="1"/>
    <xf numFmtId="0" fontId="3" fillId="0" borderId="0" xfId="8" applyFont="1" applyFill="1" applyAlignment="1" applyProtection="1"/>
    <xf numFmtId="0" fontId="0" fillId="0" borderId="0" xfId="0" applyNumberFormat="1"/>
    <xf numFmtId="0" fontId="0" fillId="0" borderId="0" xfId="6" applyNumberFormat="1" applyFont="1"/>
    <xf numFmtId="0" fontId="13" fillId="0" borderId="0" xfId="5" applyFont="1" applyBorder="1"/>
    <xf numFmtId="0" fontId="13" fillId="0" borderId="0" xfId="5" applyFont="1" applyFill="1" applyBorder="1" applyAlignment="1">
      <alignment wrapText="1"/>
    </xf>
    <xf numFmtId="0" fontId="13" fillId="0" borderId="0" xfId="5" applyFont="1" applyFill="1" applyBorder="1" applyAlignment="1">
      <alignment horizontal="right" wrapText="1"/>
    </xf>
    <xf numFmtId="14" fontId="13" fillId="0" borderId="0" xfId="5" applyNumberFormat="1" applyFont="1" applyFill="1" applyBorder="1" applyAlignment="1">
      <alignment horizontal="right" wrapText="1"/>
    </xf>
    <xf numFmtId="169" fontId="13" fillId="0" borderId="0" xfId="1" applyNumberFormat="1" applyFont="1" applyFill="1" applyBorder="1" applyAlignment="1">
      <alignment horizontal="right" wrapText="1"/>
    </xf>
    <xf numFmtId="43" fontId="13" fillId="0" borderId="0" xfId="5" applyNumberFormat="1" applyFont="1" applyBorder="1"/>
    <xf numFmtId="168" fontId="13" fillId="0" borderId="0" xfId="5" applyNumberFormat="1" applyFont="1" applyFill="1" applyBorder="1" applyAlignment="1">
      <alignment horizontal="right" wrapText="1"/>
    </xf>
    <xf numFmtId="11" fontId="13" fillId="0" borderId="0" xfId="5" applyNumberFormat="1" applyFont="1" applyFill="1" applyBorder="1" applyAlignment="1">
      <alignment horizontal="right" wrapText="1"/>
    </xf>
    <xf numFmtId="164" fontId="13" fillId="0" borderId="0" xfId="1" applyNumberFormat="1" applyFont="1" applyBorder="1"/>
    <xf numFmtId="4" fontId="13" fillId="0" borderId="0" xfId="5" applyNumberFormat="1" applyFont="1" applyBorder="1"/>
    <xf numFmtId="169" fontId="13" fillId="0" borderId="0" xfId="1" applyNumberFormat="1" applyFont="1" applyBorder="1"/>
    <xf numFmtId="0" fontId="14" fillId="3" borderId="0" xfId="5" applyFont="1" applyFill="1" applyBorder="1" applyAlignment="1">
      <alignment horizontal="center"/>
    </xf>
    <xf numFmtId="169" fontId="14" fillId="3" borderId="0" xfId="1" applyNumberFormat="1" applyFont="1" applyFill="1" applyBorder="1" applyAlignment="1">
      <alignment horizontal="center"/>
    </xf>
    <xf numFmtId="0" fontId="14" fillId="0" borderId="0" xfId="5" applyFont="1" applyBorder="1"/>
    <xf numFmtId="0" fontId="15" fillId="0" borderId="0" xfId="5" applyFont="1" applyBorder="1"/>
    <xf numFmtId="0" fontId="9" fillId="0" borderId="0" xfId="0" applyNumberFormat="1" applyFont="1" applyFill="1" applyBorder="1" applyAlignment="1"/>
    <xf numFmtId="0" fontId="9" fillId="0" borderId="0" xfId="1" applyNumberFormat="1" applyFont="1" applyFill="1"/>
    <xf numFmtId="0" fontId="9" fillId="0" borderId="0" xfId="0" applyNumberFormat="1" applyFont="1" applyFill="1"/>
    <xf numFmtId="0" fontId="9" fillId="0" borderId="0" xfId="1" applyNumberFormat="1" applyFont="1" applyProtection="1"/>
    <xf numFmtId="0" fontId="17" fillId="6" borderId="6" xfId="0" applyFont="1" applyFill="1" applyBorder="1" applyAlignment="1" applyProtection="1">
      <alignment horizontal="right" vertical="top"/>
    </xf>
    <xf numFmtId="170" fontId="18" fillId="0" borderId="0" xfId="0" applyNumberFormat="1" applyFont="1" applyProtection="1"/>
    <xf numFmtId="0" fontId="18" fillId="0" borderId="0" xfId="0" applyFont="1" applyProtection="1"/>
    <xf numFmtId="15" fontId="2" fillId="0" borderId="0" xfId="0" applyNumberFormat="1" applyFont="1" applyProtection="1"/>
    <xf numFmtId="4" fontId="0" fillId="0" borderId="0" xfId="0" applyNumberFormat="1" applyProtection="1"/>
    <xf numFmtId="15" fontId="9" fillId="0" borderId="0" xfId="0" applyNumberFormat="1" applyFont="1" applyProtection="1"/>
    <xf numFmtId="166" fontId="10" fillId="9" borderId="0" xfId="9" applyNumberFormat="1" applyFill="1"/>
    <xf numFmtId="167" fontId="10" fillId="9" borderId="0" xfId="9" applyNumberFormat="1" applyFill="1"/>
    <xf numFmtId="43" fontId="8" fillId="8" borderId="0" xfId="1" applyFont="1" applyFill="1" applyBorder="1"/>
    <xf numFmtId="170" fontId="19" fillId="0" borderId="0" xfId="0" applyNumberFormat="1" applyFont="1" applyProtection="1"/>
    <xf numFmtId="0" fontId="13" fillId="0" borderId="0" xfId="5" applyFont="1" applyFill="1" applyBorder="1" applyAlignment="1">
      <alignment horizontal="center" wrapText="1"/>
    </xf>
    <xf numFmtId="0" fontId="13" fillId="0" borderId="0" xfId="5" applyFont="1" applyBorder="1" applyAlignment="1">
      <alignment horizontal="center"/>
    </xf>
    <xf numFmtId="0" fontId="16" fillId="7" borderId="4" xfId="0" applyFont="1" applyFill="1" applyBorder="1" applyAlignment="1">
      <alignment horizontal="center"/>
    </xf>
    <xf numFmtId="0" fontId="16" fillId="7" borderId="3" xfId="0" applyFont="1" applyFill="1" applyBorder="1" applyAlignment="1">
      <alignment horizontal="center"/>
    </xf>
    <xf numFmtId="0" fontId="16" fillId="7" borderId="2" xfId="0" applyFont="1" applyFill="1" applyBorder="1" applyAlignment="1">
      <alignment horizontal="center"/>
    </xf>
    <xf numFmtId="0" fontId="9" fillId="0" borderId="0" xfId="0" applyFont="1" applyAlignment="1">
      <alignment horizontal="center"/>
    </xf>
  </cellXfs>
  <cellStyles count="10">
    <cellStyle name="60% - Accent2" xfId="9" builtinId="36"/>
    <cellStyle name="Comma" xfId="1" builtinId="3"/>
    <cellStyle name="Currency" xfId="2" builtinId="4"/>
    <cellStyle name="Hyperlink" xfId="8" builtinId="8"/>
    <cellStyle name="MyBlue" xfId="3"/>
    <cellStyle name="Normal" xfId="0" builtinId="0"/>
    <cellStyle name="Normal 2" xfId="4"/>
    <cellStyle name="Normal 3" xfId="7"/>
    <cellStyle name="Normal_tblDataInput" xfId="5"/>
    <cellStyle name="Percent" xfId="6"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11"/>
    <pageSetUpPr autoPageBreaks="0"/>
  </sheetPr>
  <dimension ref="A1:L15"/>
  <sheetViews>
    <sheetView tabSelected="1" zoomScale="115" zoomScaleNormal="115" workbookViewId="0">
      <selection activeCell="A20" sqref="A20"/>
    </sheetView>
  </sheetViews>
  <sheetFormatPr defaultColWidth="9.140625" defaultRowHeight="12.75" x14ac:dyDescent="0.2"/>
  <cols>
    <col min="1" max="1" width="19.5703125" style="7" bestFit="1" customWidth="1"/>
    <col min="2" max="2" width="8.85546875" style="7" customWidth="1"/>
    <col min="3" max="5" width="9" style="7" bestFit="1" customWidth="1"/>
    <col min="6" max="6" width="9.140625" style="7"/>
    <col min="7" max="7" width="9.28515625" style="7" customWidth="1"/>
    <col min="8" max="8" width="10.42578125" style="7" bestFit="1" customWidth="1"/>
    <col min="9" max="9" width="8.85546875" style="7" bestFit="1" customWidth="1"/>
    <col min="10" max="10" width="9.140625" style="7"/>
    <col min="11" max="11" width="11.7109375" style="7" customWidth="1"/>
    <col min="12" max="16384" width="9.140625" style="7"/>
  </cols>
  <sheetData>
    <row r="1" spans="1:12" ht="26.25" customHeight="1" thickBot="1" x14ac:dyDescent="0.45">
      <c r="A1" s="65" t="s">
        <v>334</v>
      </c>
      <c r="B1" s="66"/>
      <c r="C1" s="66"/>
      <c r="D1" s="66"/>
      <c r="E1" s="66"/>
      <c r="F1" s="66"/>
      <c r="G1" s="66"/>
      <c r="H1" s="66"/>
      <c r="I1" s="67"/>
      <c r="J1" s="13"/>
      <c r="K1" s="14"/>
      <c r="L1" s="13"/>
    </row>
    <row r="2" spans="1:12" x14ac:dyDescent="0.2">
      <c r="A2" s="68" t="s">
        <v>336</v>
      </c>
      <c r="B2" s="68"/>
      <c r="C2" s="68"/>
      <c r="D2" s="68"/>
      <c r="E2" s="68"/>
      <c r="F2" s="68"/>
      <c r="G2" s="68"/>
      <c r="H2" s="68"/>
      <c r="I2" s="68"/>
      <c r="J2" s="13"/>
      <c r="K2" s="49"/>
      <c r="L2" s="13"/>
    </row>
    <row r="3" spans="1:12" x14ac:dyDescent="0.2">
      <c r="A3" s="12"/>
      <c r="B3" s="10" t="s">
        <v>7</v>
      </c>
      <c r="C3" s="10" t="s">
        <v>8</v>
      </c>
      <c r="D3" s="10" t="s">
        <v>9</v>
      </c>
      <c r="E3" s="10" t="s">
        <v>10</v>
      </c>
      <c r="F3" s="10" t="s">
        <v>11</v>
      </c>
      <c r="G3" s="10" t="s">
        <v>12</v>
      </c>
      <c r="H3" s="10" t="s">
        <v>13</v>
      </c>
      <c r="I3" s="10" t="s">
        <v>14</v>
      </c>
      <c r="J3" s="13"/>
      <c r="K3" s="50"/>
      <c r="L3" s="13"/>
    </row>
    <row r="4" spans="1:12" x14ac:dyDescent="0.2">
      <c r="A4" s="15" t="s">
        <v>6</v>
      </c>
      <c r="B4" s="16">
        <v>120</v>
      </c>
      <c r="C4" s="16">
        <v>180</v>
      </c>
      <c r="D4" s="16">
        <v>250</v>
      </c>
      <c r="E4" s="16">
        <v>240</v>
      </c>
      <c r="F4" s="16">
        <v>300</v>
      </c>
      <c r="G4" s="16">
        <v>450</v>
      </c>
      <c r="H4" s="16">
        <f>SUM(B4:G4)</f>
        <v>1540</v>
      </c>
      <c r="I4" s="16">
        <f>AVERAGE(B4:G4)</f>
        <v>256.66666666666669</v>
      </c>
      <c r="J4" s="13"/>
      <c r="K4" s="51"/>
      <c r="L4" s="13"/>
    </row>
    <row r="5" spans="1:12" x14ac:dyDescent="0.2">
      <c r="A5" s="15" t="s">
        <v>15</v>
      </c>
      <c r="B5" s="17">
        <v>100</v>
      </c>
      <c r="C5" s="17">
        <v>130</v>
      </c>
      <c r="D5" s="17">
        <v>120</v>
      </c>
      <c r="E5" s="17">
        <v>220</v>
      </c>
      <c r="F5" s="17">
        <v>260</v>
      </c>
      <c r="G5" s="17">
        <v>350</v>
      </c>
      <c r="H5" s="17">
        <f>SUM(B5:G5)</f>
        <v>1180</v>
      </c>
      <c r="I5" s="17">
        <f>AVERAGE(B5:G5)</f>
        <v>196.66666666666666</v>
      </c>
      <c r="J5" s="13"/>
      <c r="K5" s="51"/>
      <c r="L5" s="13"/>
    </row>
    <row r="6" spans="1:12" x14ac:dyDescent="0.2">
      <c r="A6" s="15" t="s">
        <v>16</v>
      </c>
      <c r="B6" s="17">
        <f t="shared" ref="B6:G6" si="0">B4-B5</f>
        <v>20</v>
      </c>
      <c r="C6" s="17">
        <f t="shared" si="0"/>
        <v>50</v>
      </c>
      <c r="D6" s="17">
        <f t="shared" si="0"/>
        <v>130</v>
      </c>
      <c r="E6" s="17">
        <f t="shared" si="0"/>
        <v>20</v>
      </c>
      <c r="F6" s="17">
        <f t="shared" si="0"/>
        <v>40</v>
      </c>
      <c r="G6" s="17">
        <f t="shared" si="0"/>
        <v>100</v>
      </c>
      <c r="H6" s="17">
        <f>SUM(B6:G6)</f>
        <v>360</v>
      </c>
      <c r="I6" s="17">
        <f>AVERAGE(B6:G6)</f>
        <v>60</v>
      </c>
      <c r="J6" s="13"/>
      <c r="K6" s="19"/>
      <c r="L6" s="13"/>
    </row>
    <row r="7" spans="1:12" x14ac:dyDescent="0.2">
      <c r="A7" s="15" t="s">
        <v>17</v>
      </c>
      <c r="B7" s="17">
        <f>B6</f>
        <v>20</v>
      </c>
      <c r="C7" s="17">
        <f>C6+B7</f>
        <v>70</v>
      </c>
      <c r="D7" s="17">
        <f>D6+C7</f>
        <v>200</v>
      </c>
      <c r="E7" s="17">
        <f>E6+D7</f>
        <v>220</v>
      </c>
      <c r="F7" s="17">
        <f>F6+E7</f>
        <v>260</v>
      </c>
      <c r="G7" s="17">
        <f>G6+F7</f>
        <v>360</v>
      </c>
      <c r="H7" s="17"/>
      <c r="I7" s="17"/>
      <c r="J7" s="13"/>
      <c r="K7" s="13"/>
      <c r="L7" s="13"/>
    </row>
    <row r="8" spans="1:12" ht="20.25" customHeight="1" x14ac:dyDescent="0.2">
      <c r="A8" s="15" t="s">
        <v>18</v>
      </c>
      <c r="B8" s="20"/>
      <c r="C8" s="20"/>
      <c r="D8" s="20"/>
      <c r="E8" s="20"/>
      <c r="F8" s="20"/>
      <c r="G8" s="20"/>
      <c r="H8" s="8"/>
      <c r="I8" s="8"/>
      <c r="J8" s="13"/>
      <c r="K8" s="13"/>
      <c r="L8" s="13"/>
    </row>
    <row r="9" spans="1:12" x14ac:dyDescent="0.2">
      <c r="A9" s="11" t="s">
        <v>19</v>
      </c>
      <c r="B9" s="13"/>
      <c r="C9" s="21">
        <f t="shared" ref="C9:G10" si="1">(C4-B4)/B4</f>
        <v>0.5</v>
      </c>
      <c r="D9" s="21">
        <f t="shared" si="1"/>
        <v>0.3888888888888889</v>
      </c>
      <c r="E9" s="21">
        <f t="shared" si="1"/>
        <v>-0.04</v>
      </c>
      <c r="F9" s="21">
        <f t="shared" si="1"/>
        <v>0.25</v>
      </c>
      <c r="G9" s="21">
        <f t="shared" si="1"/>
        <v>0.5</v>
      </c>
      <c r="H9" s="21">
        <f>(G4-B4)/B4</f>
        <v>2.75</v>
      </c>
      <c r="I9" s="22">
        <f>(G4/B4)^(1/5)-1</f>
        <v>0.30258554234867607</v>
      </c>
      <c r="J9" s="13"/>
      <c r="K9" s="13"/>
      <c r="L9" s="13"/>
    </row>
    <row r="10" spans="1:12" x14ac:dyDescent="0.2">
      <c r="A10" s="11" t="s">
        <v>20</v>
      </c>
      <c r="B10" s="13"/>
      <c r="C10" s="21">
        <f t="shared" si="1"/>
        <v>0.3</v>
      </c>
      <c r="D10" s="21">
        <f t="shared" si="1"/>
        <v>-7.6923076923076927E-2</v>
      </c>
      <c r="E10" s="21">
        <f t="shared" si="1"/>
        <v>0.83333333333333337</v>
      </c>
      <c r="F10" s="21">
        <f t="shared" si="1"/>
        <v>0.18181818181818182</v>
      </c>
      <c r="G10" s="21">
        <f t="shared" si="1"/>
        <v>0.34615384615384615</v>
      </c>
      <c r="H10" s="21">
        <f>(G5-B5)/B5</f>
        <v>2.5</v>
      </c>
      <c r="I10" s="22">
        <f>(G5/B5)^(1/5)-1</f>
        <v>0.28473515712343933</v>
      </c>
      <c r="J10" s="13"/>
      <c r="K10" s="13"/>
      <c r="L10" s="13"/>
    </row>
    <row r="11" spans="1:12" x14ac:dyDescent="0.2">
      <c r="A11" s="11" t="s">
        <v>21</v>
      </c>
      <c r="B11" s="13"/>
      <c r="C11" s="21">
        <f>(C6-B6)/B6</f>
        <v>1.5</v>
      </c>
      <c r="D11" s="21">
        <f>(D6-C6)/C6</f>
        <v>1.6</v>
      </c>
      <c r="E11" s="21">
        <f>(E6-D6)/D6</f>
        <v>-0.84615384615384615</v>
      </c>
      <c r="F11" s="21">
        <f>(F6-E6)/E6</f>
        <v>1</v>
      </c>
      <c r="G11" s="21">
        <f>(G6-F6)/F6</f>
        <v>1.5</v>
      </c>
      <c r="H11" s="21">
        <f>(G6-B6)/B6</f>
        <v>4</v>
      </c>
      <c r="I11" s="22">
        <f>(G6/B6)^(1/5)-1</f>
        <v>0.3797296614612149</v>
      </c>
      <c r="J11" s="13"/>
      <c r="K11" s="13"/>
      <c r="L11" s="13"/>
    </row>
    <row r="12" spans="1:12" x14ac:dyDescent="0.2">
      <c r="B12" s="13"/>
      <c r="C12" s="13"/>
      <c r="D12" s="13"/>
      <c r="E12" s="13"/>
      <c r="F12" s="13"/>
      <c r="G12" s="13"/>
      <c r="H12" s="13"/>
      <c r="I12" s="13"/>
      <c r="J12" s="13"/>
      <c r="K12" s="13"/>
      <c r="L12" s="13"/>
    </row>
    <row r="13" spans="1:12" x14ac:dyDescent="0.2">
      <c r="A13" s="11" t="s">
        <v>22</v>
      </c>
      <c r="B13" s="23">
        <f t="shared" ref="B13:H13" si="2">B4/B5</f>
        <v>1.2</v>
      </c>
      <c r="C13" s="23">
        <f t="shared" si="2"/>
        <v>1.3846153846153846</v>
      </c>
      <c r="D13" s="23">
        <f t="shared" si="2"/>
        <v>2.0833333333333335</v>
      </c>
      <c r="E13" s="23">
        <f t="shared" si="2"/>
        <v>1.0909090909090908</v>
      </c>
      <c r="F13" s="23">
        <f t="shared" si="2"/>
        <v>1.1538461538461537</v>
      </c>
      <c r="G13" s="23">
        <f t="shared" si="2"/>
        <v>1.2857142857142858</v>
      </c>
      <c r="H13" s="23">
        <f t="shared" si="2"/>
        <v>1.3050847457627119</v>
      </c>
      <c r="I13" s="13"/>
      <c r="J13" s="13"/>
      <c r="K13" s="13"/>
      <c r="L13" s="13"/>
    </row>
    <row r="14" spans="1:12" x14ac:dyDescent="0.2">
      <c r="A14" s="11" t="s">
        <v>23</v>
      </c>
      <c r="B14" s="23">
        <f t="shared" ref="B14:H14" si="3">B4/B6</f>
        <v>6</v>
      </c>
      <c r="C14" s="23">
        <f t="shared" si="3"/>
        <v>3.6</v>
      </c>
      <c r="D14" s="23">
        <f t="shared" si="3"/>
        <v>1.9230769230769231</v>
      </c>
      <c r="E14" s="23">
        <f t="shared" si="3"/>
        <v>12</v>
      </c>
      <c r="F14" s="23">
        <f t="shared" si="3"/>
        <v>7.5</v>
      </c>
      <c r="G14" s="23">
        <f t="shared" si="3"/>
        <v>4.5</v>
      </c>
      <c r="H14" s="23">
        <f t="shared" si="3"/>
        <v>4.2777777777777777</v>
      </c>
      <c r="I14" s="13"/>
      <c r="J14" s="13"/>
      <c r="K14" s="13"/>
      <c r="L14" s="13"/>
    </row>
    <row r="15" spans="1:12" x14ac:dyDescent="0.2">
      <c r="A15" s="11" t="s">
        <v>24</v>
      </c>
      <c r="B15" s="23">
        <f t="shared" ref="B15:H15" si="4">B5/B6</f>
        <v>5</v>
      </c>
      <c r="C15" s="23">
        <f t="shared" si="4"/>
        <v>2.6</v>
      </c>
      <c r="D15" s="23">
        <f t="shared" si="4"/>
        <v>0.92307692307692313</v>
      </c>
      <c r="E15" s="23">
        <f t="shared" si="4"/>
        <v>11</v>
      </c>
      <c r="F15" s="23">
        <f t="shared" si="4"/>
        <v>6.5</v>
      </c>
      <c r="G15" s="23">
        <f t="shared" si="4"/>
        <v>3.5</v>
      </c>
      <c r="H15" s="23">
        <f t="shared" si="4"/>
        <v>3.2777777777777777</v>
      </c>
      <c r="I15" s="13"/>
      <c r="J15" s="13"/>
      <c r="K15" s="13"/>
      <c r="L15" s="13"/>
    </row>
  </sheetData>
  <customSheetViews>
    <customSheetView guid="{32E1B1E0-F29A-4FB3-9E7F-F78F245BC75E}" showRuler="0">
      <selection activeCell="B30" sqref="B30"/>
      <pageMargins left="0.75" right="0.75" top="1" bottom="1" header="0.5" footer="0.5"/>
      <printOptions gridLines="1"/>
      <pageSetup orientation="portrait" horizontalDpi="4294967292" verticalDpi="4294967292" r:id="rId1"/>
      <headerFooter alignWithMargins="0">
        <oddHeader>&amp;F</oddHeader>
        <oddFooter>Page &amp;P</oddFooter>
      </headerFooter>
    </customSheetView>
  </customSheetViews>
  <mergeCells count="2">
    <mergeCell ref="A1:I1"/>
    <mergeCell ref="A2:I2"/>
  </mergeCells>
  <phoneticPr fontId="0" type="noConversion"/>
  <printOptions gridLines="1" gridLinesSet="0"/>
  <pageMargins left="0.75" right="0.75" top="1" bottom="1" header="0.5" footer="0.5"/>
  <pageSetup orientation="portrait" horizontalDpi="4294967292" verticalDpi="4294967292" r:id="rId2"/>
  <headerFooter alignWithMargins="0">
    <oddHeader>&amp;F</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pageSetUpPr autoPageBreaks="0"/>
  </sheetPr>
  <dimension ref="A1:L16"/>
  <sheetViews>
    <sheetView zoomScale="115" zoomScaleNormal="115" workbookViewId="0">
      <selection activeCell="B6" sqref="B6"/>
    </sheetView>
  </sheetViews>
  <sheetFormatPr defaultColWidth="9.140625" defaultRowHeight="12.75" x14ac:dyDescent="0.2"/>
  <cols>
    <col min="1" max="1" width="19.5703125" style="7" bestFit="1" customWidth="1"/>
    <col min="2" max="2" width="8.85546875" style="7" customWidth="1"/>
    <col min="3" max="5" width="9" style="7" bestFit="1" customWidth="1"/>
    <col min="6" max="6" width="9.140625" style="7"/>
    <col min="7" max="7" width="9.28515625" style="7" customWidth="1"/>
    <col min="8" max="8" width="10.42578125" style="7" bestFit="1" customWidth="1"/>
    <col min="9" max="9" width="8.85546875" style="7" bestFit="1" customWidth="1"/>
    <col min="10" max="10" width="9.140625" style="7"/>
    <col min="11" max="11" width="12.7109375" style="7" bestFit="1" customWidth="1"/>
    <col min="12" max="16384" width="9.140625" style="7"/>
  </cols>
  <sheetData>
    <row r="1" spans="1:12" ht="26.25" customHeight="1" thickBot="1" x14ac:dyDescent="0.45">
      <c r="A1" s="65" t="s">
        <v>334</v>
      </c>
      <c r="B1" s="66"/>
      <c r="C1" s="66"/>
      <c r="D1" s="66"/>
      <c r="E1" s="66"/>
      <c r="F1" s="66"/>
      <c r="G1" s="66"/>
      <c r="H1" s="66"/>
      <c r="I1" s="67"/>
      <c r="J1" s="13"/>
      <c r="K1" s="14"/>
      <c r="L1" s="13"/>
    </row>
    <row r="2" spans="1:12" x14ac:dyDescent="0.2">
      <c r="A2" s="68" t="s">
        <v>336</v>
      </c>
      <c r="B2" s="68"/>
      <c r="C2" s="68"/>
      <c r="D2" s="68"/>
      <c r="E2" s="68"/>
      <c r="F2" s="68"/>
      <c r="G2" s="68"/>
      <c r="H2" s="68"/>
      <c r="I2" s="68"/>
      <c r="J2" s="13"/>
      <c r="K2" s="9"/>
      <c r="L2" s="13"/>
    </row>
    <row r="3" spans="1:12" x14ac:dyDescent="0.2">
      <c r="A3" s="12"/>
      <c r="B3" s="10" t="s">
        <v>7</v>
      </c>
      <c r="C3" s="10" t="s">
        <v>8</v>
      </c>
      <c r="D3" s="10" t="s">
        <v>9</v>
      </c>
      <c r="E3" s="10" t="s">
        <v>10</v>
      </c>
      <c r="F3" s="10" t="s">
        <v>11</v>
      </c>
      <c r="G3" s="10" t="s">
        <v>12</v>
      </c>
      <c r="H3" s="10" t="s">
        <v>13</v>
      </c>
      <c r="I3" s="10" t="s">
        <v>14</v>
      </c>
      <c r="J3" s="13"/>
      <c r="K3" s="14"/>
      <c r="L3" s="13"/>
    </row>
    <row r="4" spans="1:12" x14ac:dyDescent="0.2">
      <c r="A4" s="15" t="s">
        <v>6</v>
      </c>
      <c r="B4" s="16">
        <v>120</v>
      </c>
      <c r="C4" s="16">
        <v>180</v>
      </c>
      <c r="D4" s="16">
        <v>250</v>
      </c>
      <c r="E4" s="16">
        <v>240</v>
      </c>
      <c r="F4" s="16">
        <v>300</v>
      </c>
      <c r="G4" s="16">
        <v>450</v>
      </c>
      <c r="H4" s="16">
        <f>SUM(B4:G4)</f>
        <v>1540</v>
      </c>
      <c r="I4" s="16">
        <f>AVERAGE(B4:G4)</f>
        <v>256.66666666666669</v>
      </c>
      <c r="J4" s="13"/>
      <c r="K4" s="13"/>
      <c r="L4" s="13"/>
    </row>
    <row r="5" spans="1:12" x14ac:dyDescent="0.2">
      <c r="A5" s="15" t="s">
        <v>15</v>
      </c>
      <c r="B5" s="17">
        <v>100</v>
      </c>
      <c r="C5" s="17">
        <v>130</v>
      </c>
      <c r="D5" s="17">
        <v>120</v>
      </c>
      <c r="E5" s="17">
        <v>220</v>
      </c>
      <c r="F5" s="17">
        <v>260</v>
      </c>
      <c r="G5" s="17">
        <v>350</v>
      </c>
      <c r="H5" s="17">
        <f>SUM(B5:G5)</f>
        <v>1180</v>
      </c>
      <c r="I5" s="17">
        <f>AVERAGE(B5:G5)</f>
        <v>196.66666666666666</v>
      </c>
      <c r="J5" s="13"/>
      <c r="K5" s="18"/>
      <c r="L5" s="13"/>
    </row>
    <row r="6" spans="1:12" x14ac:dyDescent="0.2">
      <c r="A6" s="15" t="s">
        <v>16</v>
      </c>
      <c r="B6" s="61">
        <f t="shared" ref="B6:G6" si="0">B4-B5</f>
        <v>20</v>
      </c>
      <c r="C6" s="61">
        <f t="shared" si="0"/>
        <v>50</v>
      </c>
      <c r="D6" s="61">
        <f t="shared" si="0"/>
        <v>130</v>
      </c>
      <c r="E6" s="61">
        <f t="shared" si="0"/>
        <v>20</v>
      </c>
      <c r="F6" s="61">
        <f t="shared" si="0"/>
        <v>40</v>
      </c>
      <c r="G6" s="61">
        <f t="shared" si="0"/>
        <v>100</v>
      </c>
      <c r="H6" s="61">
        <f>SUM(B6:G6)</f>
        <v>360</v>
      </c>
      <c r="I6" s="61">
        <f>AVERAGE(B6:G6)</f>
        <v>60</v>
      </c>
      <c r="J6" s="13"/>
      <c r="K6" s="19"/>
      <c r="L6" s="13"/>
    </row>
    <row r="7" spans="1:12" x14ac:dyDescent="0.2">
      <c r="A7" s="15"/>
      <c r="B7" s="17"/>
      <c r="C7" s="17"/>
      <c r="D7" s="17"/>
      <c r="E7" s="17"/>
      <c r="F7" s="17"/>
      <c r="G7" s="17"/>
      <c r="H7" s="17"/>
      <c r="I7" s="8"/>
      <c r="J7" s="13"/>
      <c r="K7" s="19"/>
      <c r="L7" s="13"/>
    </row>
    <row r="8" spans="1:12" x14ac:dyDescent="0.2">
      <c r="A8" s="15" t="s">
        <v>17</v>
      </c>
      <c r="B8" s="17">
        <f>B6</f>
        <v>20</v>
      </c>
      <c r="C8" s="17">
        <f>C6+B8</f>
        <v>70</v>
      </c>
      <c r="D8" s="17">
        <f>D6+C8</f>
        <v>200</v>
      </c>
      <c r="E8" s="17">
        <f>E6+D8</f>
        <v>220</v>
      </c>
      <c r="F8" s="17">
        <f>F6+E8</f>
        <v>260</v>
      </c>
      <c r="G8" s="17">
        <f>G6+F8</f>
        <v>360</v>
      </c>
      <c r="H8" s="17"/>
      <c r="I8" s="17"/>
      <c r="J8" s="13"/>
      <c r="K8" s="13"/>
      <c r="L8" s="13"/>
    </row>
    <row r="9" spans="1:12" ht="20.25" customHeight="1" x14ac:dyDescent="0.2">
      <c r="A9" s="15" t="s">
        <v>18</v>
      </c>
      <c r="B9" s="20"/>
      <c r="C9" s="20"/>
      <c r="D9" s="20"/>
      <c r="E9" s="20"/>
      <c r="F9" s="20"/>
      <c r="G9" s="20"/>
      <c r="H9" s="8"/>
      <c r="I9" s="8"/>
      <c r="J9" s="13"/>
      <c r="K9" s="13"/>
      <c r="L9" s="13"/>
    </row>
    <row r="10" spans="1:12" ht="15" x14ac:dyDescent="0.25">
      <c r="A10" s="11" t="s">
        <v>19</v>
      </c>
      <c r="B10" s="13"/>
      <c r="C10" s="59">
        <f t="shared" ref="C10:G11" si="1">(C4-B4)/B4</f>
        <v>0.5</v>
      </c>
      <c r="D10" s="59">
        <f t="shared" si="1"/>
        <v>0.3888888888888889</v>
      </c>
      <c r="E10" s="59">
        <f t="shared" si="1"/>
        <v>-0.04</v>
      </c>
      <c r="F10" s="59">
        <f t="shared" si="1"/>
        <v>0.25</v>
      </c>
      <c r="G10" s="59">
        <f t="shared" si="1"/>
        <v>0.5</v>
      </c>
      <c r="H10" s="59">
        <f>(G4-B4)/B4</f>
        <v>2.75</v>
      </c>
      <c r="I10" s="60">
        <f>(G4/B4)^(1/5)-1</f>
        <v>0.30258554234867607</v>
      </c>
      <c r="J10" s="13"/>
      <c r="K10" s="13"/>
      <c r="L10" s="13"/>
    </row>
    <row r="11" spans="1:12" ht="15" x14ac:dyDescent="0.25">
      <c r="A11" s="11" t="s">
        <v>20</v>
      </c>
      <c r="B11" s="13"/>
      <c r="C11" s="59">
        <f t="shared" si="1"/>
        <v>0.3</v>
      </c>
      <c r="D11" s="59">
        <f t="shared" si="1"/>
        <v>-7.6923076923076927E-2</v>
      </c>
      <c r="E11" s="59">
        <f t="shared" si="1"/>
        <v>0.83333333333333337</v>
      </c>
      <c r="F11" s="59">
        <f t="shared" si="1"/>
        <v>0.18181818181818182</v>
      </c>
      <c r="G11" s="59">
        <f t="shared" si="1"/>
        <v>0.34615384615384615</v>
      </c>
      <c r="H11" s="59">
        <f>(G5-B5)/B5</f>
        <v>2.5</v>
      </c>
      <c r="I11" s="60">
        <f>(G5/B5)^(1/5)-1</f>
        <v>0.28473515712343933</v>
      </c>
      <c r="J11" s="13"/>
      <c r="K11" s="13"/>
      <c r="L11" s="13"/>
    </row>
    <row r="12" spans="1:12" ht="15" x14ac:dyDescent="0.25">
      <c r="A12" s="11" t="s">
        <v>21</v>
      </c>
      <c r="B12" s="13"/>
      <c r="C12" s="59">
        <f>(C6-B6)/B6</f>
        <v>1.5</v>
      </c>
      <c r="D12" s="59">
        <f>(D6-C6)/C6</f>
        <v>1.6</v>
      </c>
      <c r="E12" s="59">
        <f>(E6-D6)/D6</f>
        <v>-0.84615384615384615</v>
      </c>
      <c r="F12" s="59">
        <f>(F6-E6)/E6</f>
        <v>1</v>
      </c>
      <c r="G12" s="59">
        <f>(G6-F6)/F6</f>
        <v>1.5</v>
      </c>
      <c r="H12" s="59">
        <f>(G6-B6)/B6</f>
        <v>4</v>
      </c>
      <c r="I12" s="60">
        <f>(G6/B6)^(1/5)-1</f>
        <v>0.3797296614612149</v>
      </c>
      <c r="J12" s="13"/>
      <c r="K12" s="13"/>
      <c r="L12" s="13"/>
    </row>
    <row r="13" spans="1:12" x14ac:dyDescent="0.2">
      <c r="B13" s="13"/>
      <c r="C13" s="13"/>
      <c r="D13" s="13"/>
      <c r="E13" s="13"/>
      <c r="F13" s="13"/>
      <c r="G13" s="13"/>
      <c r="H13" s="13"/>
      <c r="I13" s="13"/>
      <c r="J13" s="13"/>
      <c r="K13" s="13"/>
      <c r="L13" s="13"/>
    </row>
    <row r="14" spans="1:12" x14ac:dyDescent="0.2">
      <c r="A14" s="11" t="s">
        <v>22</v>
      </c>
      <c r="B14" s="23">
        <f t="shared" ref="B14:H14" si="2">B4/B5</f>
        <v>1.2</v>
      </c>
      <c r="C14" s="23">
        <f t="shared" si="2"/>
        <v>1.3846153846153846</v>
      </c>
      <c r="D14" s="23">
        <f t="shared" si="2"/>
        <v>2.0833333333333335</v>
      </c>
      <c r="E14" s="23">
        <f t="shared" si="2"/>
        <v>1.0909090909090908</v>
      </c>
      <c r="F14" s="23">
        <f t="shared" si="2"/>
        <v>1.1538461538461537</v>
      </c>
      <c r="G14" s="23">
        <f t="shared" si="2"/>
        <v>1.2857142857142858</v>
      </c>
      <c r="H14" s="23">
        <f t="shared" si="2"/>
        <v>1.3050847457627119</v>
      </c>
      <c r="I14" s="13"/>
      <c r="J14" s="13"/>
      <c r="K14" s="13"/>
      <c r="L14" s="13"/>
    </row>
    <row r="15" spans="1:12" x14ac:dyDescent="0.2">
      <c r="A15" s="11" t="s">
        <v>23</v>
      </c>
      <c r="B15" s="23">
        <f t="shared" ref="B15:H15" si="3">B4/B6</f>
        <v>6</v>
      </c>
      <c r="C15" s="23">
        <f t="shared" si="3"/>
        <v>3.6</v>
      </c>
      <c r="D15" s="23">
        <f t="shared" si="3"/>
        <v>1.9230769230769231</v>
      </c>
      <c r="E15" s="23">
        <f t="shared" si="3"/>
        <v>12</v>
      </c>
      <c r="F15" s="23">
        <f t="shared" si="3"/>
        <v>7.5</v>
      </c>
      <c r="G15" s="23">
        <f t="shared" si="3"/>
        <v>4.5</v>
      </c>
      <c r="H15" s="23">
        <f t="shared" si="3"/>
        <v>4.2777777777777777</v>
      </c>
      <c r="I15" s="13"/>
      <c r="J15" s="13"/>
      <c r="K15" s="13"/>
      <c r="L15" s="13"/>
    </row>
    <row r="16" spans="1:12" x14ac:dyDescent="0.2">
      <c r="A16" s="11" t="s">
        <v>24</v>
      </c>
      <c r="B16" s="23">
        <f t="shared" ref="B16:H16" si="4">B5/B6</f>
        <v>5</v>
      </c>
      <c r="C16" s="23">
        <f t="shared" si="4"/>
        <v>2.6</v>
      </c>
      <c r="D16" s="23">
        <f t="shared" si="4"/>
        <v>0.92307692307692313</v>
      </c>
      <c r="E16" s="23">
        <f t="shared" si="4"/>
        <v>11</v>
      </c>
      <c r="F16" s="23">
        <f t="shared" si="4"/>
        <v>6.5</v>
      </c>
      <c r="G16" s="23">
        <f t="shared" si="4"/>
        <v>3.5</v>
      </c>
      <c r="H16" s="23">
        <f t="shared" si="4"/>
        <v>3.2777777777777777</v>
      </c>
      <c r="I16" s="13"/>
      <c r="J16" s="13"/>
      <c r="K16" s="13"/>
      <c r="L16" s="13"/>
    </row>
  </sheetData>
  <mergeCells count="2">
    <mergeCell ref="A1:I1"/>
    <mergeCell ref="A2:I2"/>
  </mergeCells>
  <printOptions gridLines="1" gridLinesSet="0"/>
  <pageMargins left="0.75" right="0.75" top="1" bottom="1" header="0.5" footer="0.5"/>
  <pageSetup orientation="portrait" horizontalDpi="4294967292" verticalDpi="4294967292" r:id="rId1"/>
  <headerFooter alignWithMargins="0">
    <oddHeader>&amp;F</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indexed="14"/>
    <pageSetUpPr autoPageBreaks="0"/>
  </sheetPr>
  <dimension ref="A1:L101"/>
  <sheetViews>
    <sheetView zoomScale="130" zoomScaleNormal="130" zoomScaleSheetLayoutView="100" workbookViewId="0">
      <selection activeCell="H7" sqref="H7"/>
    </sheetView>
  </sheetViews>
  <sheetFormatPr defaultColWidth="19.85546875" defaultRowHeight="12.75" x14ac:dyDescent="0.2"/>
  <cols>
    <col min="1" max="1" width="5.28515625" style="28" customWidth="1"/>
    <col min="2" max="6" width="8.5703125" style="2" bestFit="1" customWidth="1"/>
    <col min="7" max="7" width="6.28515625" style="2" customWidth="1"/>
    <col min="8" max="8" width="5.7109375" style="2" bestFit="1" customWidth="1"/>
    <col min="9" max="9" width="8.5703125" style="2" bestFit="1" customWidth="1"/>
    <col min="10" max="10" width="8.85546875" style="55" bestFit="1" customWidth="1"/>
    <col min="11" max="11" width="10.140625" style="58" bestFit="1" customWidth="1"/>
    <col min="12" max="16384" width="19.85546875" style="2"/>
  </cols>
  <sheetData>
    <row r="1" spans="1:12" s="28" customFormat="1" x14ac:dyDescent="0.2">
      <c r="A1" s="27"/>
      <c r="B1" s="29" t="s">
        <v>327</v>
      </c>
      <c r="C1" s="29" t="s">
        <v>328</v>
      </c>
      <c r="D1" s="29" t="s">
        <v>329</v>
      </c>
      <c r="E1" s="29" t="s">
        <v>330</v>
      </c>
      <c r="F1" s="29" t="s">
        <v>331</v>
      </c>
      <c r="J1" s="53" t="s">
        <v>332</v>
      </c>
      <c r="K1" s="56" t="s">
        <v>333</v>
      </c>
    </row>
    <row r="2" spans="1:12" ht="13.5" x14ac:dyDescent="0.25">
      <c r="A2" s="30" t="s">
        <v>7</v>
      </c>
      <c r="B2" s="5">
        <v>379274</v>
      </c>
      <c r="C2" s="5">
        <v>459674</v>
      </c>
      <c r="D2" s="5">
        <v>425155</v>
      </c>
      <c r="E2" s="5">
        <v>551651</v>
      </c>
      <c r="F2" s="5">
        <v>551008</v>
      </c>
      <c r="G2" s="3"/>
      <c r="J2" s="62">
        <v>40422</v>
      </c>
      <c r="K2" s="58">
        <v>40464</v>
      </c>
      <c r="L2" s="57"/>
    </row>
    <row r="3" spans="1:12" ht="13.5" x14ac:dyDescent="0.25">
      <c r="A3" s="30" t="s">
        <v>8</v>
      </c>
      <c r="B3" s="5">
        <v>402214</v>
      </c>
      <c r="C3" s="5">
        <v>436733</v>
      </c>
      <c r="D3" s="5">
        <v>413685</v>
      </c>
      <c r="E3" s="5">
        <v>557226</v>
      </c>
      <c r="F3" s="5">
        <v>471144</v>
      </c>
      <c r="G3" s="3"/>
      <c r="J3" s="62">
        <v>40309</v>
      </c>
      <c r="K3" s="58">
        <v>40340</v>
      </c>
      <c r="L3" s="57"/>
    </row>
    <row r="4" spans="1:12" ht="13.5" x14ac:dyDescent="0.25">
      <c r="A4" s="30" t="s">
        <v>9</v>
      </c>
      <c r="B4" s="5">
        <v>563122</v>
      </c>
      <c r="C4" s="5">
        <v>413685</v>
      </c>
      <c r="D4" s="5">
        <v>459674</v>
      </c>
      <c r="E4" s="5">
        <v>402214</v>
      </c>
      <c r="F4" s="5">
        <v>505662</v>
      </c>
      <c r="G4" s="3"/>
      <c r="J4" s="62">
        <v>40003</v>
      </c>
      <c r="K4" s="58">
        <v>40050</v>
      </c>
      <c r="L4" s="57"/>
    </row>
    <row r="5" spans="1:12" ht="13.5" x14ac:dyDescent="0.25">
      <c r="A5" s="30" t="s">
        <v>10</v>
      </c>
      <c r="B5" s="5">
        <v>402214</v>
      </c>
      <c r="C5" s="5">
        <v>528603</v>
      </c>
      <c r="D5" s="5">
        <v>505662</v>
      </c>
      <c r="E5" s="5">
        <v>551973</v>
      </c>
      <c r="F5" s="5">
        <v>540074</v>
      </c>
      <c r="G5" s="3"/>
      <c r="J5" s="62">
        <v>40594</v>
      </c>
      <c r="K5" s="58">
        <v>40650</v>
      </c>
      <c r="L5" s="57"/>
    </row>
    <row r="6" spans="1:12" ht="13.5" x14ac:dyDescent="0.25">
      <c r="A6" s="30" t="s">
        <v>11</v>
      </c>
      <c r="B6" s="5">
        <v>356226</v>
      </c>
      <c r="C6" s="5">
        <v>563122</v>
      </c>
      <c r="D6" s="5">
        <v>494192</v>
      </c>
      <c r="E6" s="5">
        <v>482614</v>
      </c>
      <c r="F6" s="5">
        <v>390744</v>
      </c>
      <c r="G6" s="3"/>
      <c r="J6" s="62">
        <v>40527</v>
      </c>
      <c r="K6" s="58">
        <v>40562</v>
      </c>
      <c r="L6" s="57"/>
    </row>
    <row r="7" spans="1:12" ht="13.5" x14ac:dyDescent="0.25">
      <c r="A7" s="30" t="s">
        <v>12</v>
      </c>
      <c r="B7" s="5">
        <v>494192</v>
      </c>
      <c r="C7" s="5">
        <v>436733</v>
      </c>
      <c r="D7" s="5">
        <v>505662</v>
      </c>
      <c r="E7" s="5">
        <v>505662</v>
      </c>
      <c r="F7" s="5">
        <v>448203</v>
      </c>
      <c r="G7" s="3"/>
      <c r="J7" s="62">
        <v>40710</v>
      </c>
      <c r="K7" s="58">
        <v>40761</v>
      </c>
      <c r="L7" s="57"/>
    </row>
    <row r="8" spans="1:12" ht="13.5" x14ac:dyDescent="0.25">
      <c r="B8" s="3"/>
      <c r="C8" s="3"/>
      <c r="D8" s="3"/>
      <c r="E8" s="3"/>
      <c r="F8" s="3"/>
      <c r="G8" s="3"/>
      <c r="H8" s="1"/>
      <c r="I8" s="1"/>
      <c r="J8" s="62">
        <v>40207</v>
      </c>
      <c r="K8" s="58">
        <v>40263</v>
      </c>
      <c r="L8" s="57"/>
    </row>
    <row r="9" spans="1:12" ht="13.5" x14ac:dyDescent="0.25">
      <c r="J9" s="62">
        <v>40328</v>
      </c>
      <c r="K9" s="58">
        <v>40379</v>
      </c>
      <c r="L9" s="57"/>
    </row>
    <row r="10" spans="1:12" ht="13.5" x14ac:dyDescent="0.25">
      <c r="A10" s="27"/>
      <c r="B10" s="4" t="s">
        <v>327</v>
      </c>
      <c r="C10" s="4" t="s">
        <v>328</v>
      </c>
      <c r="D10" s="4" t="s">
        <v>329</v>
      </c>
      <c r="E10" s="4" t="s">
        <v>330</v>
      </c>
      <c r="F10" s="4" t="s">
        <v>331</v>
      </c>
      <c r="J10" s="62">
        <v>40637</v>
      </c>
      <c r="K10" s="58">
        <v>40678</v>
      </c>
      <c r="L10" s="57"/>
    </row>
    <row r="11" spans="1:12" ht="13.5" x14ac:dyDescent="0.25">
      <c r="A11" s="6" t="s">
        <v>0</v>
      </c>
      <c r="B11" s="52">
        <v>517133</v>
      </c>
      <c r="C11" s="52">
        <v>540074</v>
      </c>
      <c r="D11" s="52">
        <v>402214</v>
      </c>
      <c r="E11" s="52">
        <v>563122</v>
      </c>
      <c r="F11" s="52">
        <v>425155</v>
      </c>
      <c r="J11" s="62">
        <v>40040</v>
      </c>
      <c r="K11" s="58">
        <v>40070</v>
      </c>
      <c r="L11" s="57"/>
    </row>
    <row r="12" spans="1:12" ht="13.5" x14ac:dyDescent="0.25">
      <c r="A12" s="6" t="s">
        <v>1</v>
      </c>
      <c r="B12" s="52">
        <v>448203</v>
      </c>
      <c r="C12" s="52">
        <v>402214</v>
      </c>
      <c r="D12" s="52">
        <v>517133</v>
      </c>
      <c r="E12" s="52">
        <v>390744</v>
      </c>
      <c r="F12" s="52">
        <v>425155</v>
      </c>
      <c r="J12" s="62">
        <v>40042</v>
      </c>
      <c r="K12" s="58">
        <v>40095</v>
      </c>
      <c r="L12" s="57"/>
    </row>
    <row r="13" spans="1:12" ht="13.5" x14ac:dyDescent="0.25">
      <c r="A13" s="6" t="s">
        <v>2</v>
      </c>
      <c r="B13" s="52">
        <v>344755</v>
      </c>
      <c r="C13" s="52">
        <v>517133</v>
      </c>
      <c r="D13" s="52">
        <v>494192</v>
      </c>
      <c r="E13" s="52">
        <v>528603</v>
      </c>
      <c r="F13" s="52">
        <v>344755</v>
      </c>
      <c r="J13" s="62">
        <v>40113</v>
      </c>
      <c r="K13" s="58">
        <v>40149</v>
      </c>
      <c r="L13" s="57"/>
    </row>
    <row r="14" spans="1:12" ht="13.5" x14ac:dyDescent="0.25">
      <c r="A14" s="6" t="s">
        <v>3</v>
      </c>
      <c r="B14" s="52">
        <v>528603</v>
      </c>
      <c r="C14" s="52">
        <v>459674</v>
      </c>
      <c r="D14" s="52">
        <v>517133</v>
      </c>
      <c r="E14" s="52">
        <v>517133</v>
      </c>
      <c r="F14" s="52">
        <v>425155</v>
      </c>
      <c r="J14" s="62">
        <v>40165</v>
      </c>
      <c r="K14" s="58">
        <v>40223</v>
      </c>
      <c r="L14" s="57"/>
    </row>
    <row r="15" spans="1:12" ht="13.5" x14ac:dyDescent="0.25">
      <c r="A15" s="6" t="s">
        <v>4</v>
      </c>
      <c r="B15" s="52">
        <v>436733</v>
      </c>
      <c r="C15" s="52">
        <v>448203</v>
      </c>
      <c r="D15" s="52">
        <v>482614</v>
      </c>
      <c r="E15" s="52">
        <v>459674</v>
      </c>
      <c r="F15" s="52">
        <v>494192</v>
      </c>
      <c r="J15" s="62">
        <v>40301</v>
      </c>
      <c r="K15" s="58">
        <v>40355</v>
      </c>
      <c r="L15" s="57"/>
    </row>
    <row r="16" spans="1:12" ht="13.5" x14ac:dyDescent="0.25">
      <c r="A16" s="6" t="s">
        <v>5</v>
      </c>
      <c r="B16" s="52">
        <v>344755</v>
      </c>
      <c r="C16" s="52">
        <v>540074</v>
      </c>
      <c r="D16" s="52">
        <v>528603</v>
      </c>
      <c r="E16" s="52">
        <v>482614</v>
      </c>
      <c r="F16" s="52">
        <v>390744</v>
      </c>
      <c r="J16" s="62">
        <v>40231</v>
      </c>
      <c r="K16" s="58">
        <v>40288</v>
      </c>
      <c r="L16" s="57"/>
    </row>
    <row r="17" spans="10:12" ht="13.5" x14ac:dyDescent="0.25">
      <c r="J17" s="62">
        <v>40060</v>
      </c>
      <c r="K17" s="58">
        <v>40116</v>
      </c>
      <c r="L17" s="57"/>
    </row>
    <row r="18" spans="10:12" ht="13.5" x14ac:dyDescent="0.25">
      <c r="J18" s="62">
        <v>40425</v>
      </c>
      <c r="K18" s="58">
        <v>40473</v>
      </c>
      <c r="L18" s="57"/>
    </row>
    <row r="19" spans="10:12" ht="13.5" x14ac:dyDescent="0.25">
      <c r="J19" s="62">
        <v>40187</v>
      </c>
      <c r="K19" s="58">
        <v>40223</v>
      </c>
      <c r="L19" s="57"/>
    </row>
    <row r="20" spans="10:12" ht="13.5" x14ac:dyDescent="0.25">
      <c r="J20" s="62">
        <v>40511</v>
      </c>
      <c r="K20" s="58">
        <v>40541</v>
      </c>
      <c r="L20" s="57"/>
    </row>
    <row r="21" spans="10:12" ht="13.5" x14ac:dyDescent="0.25">
      <c r="J21" s="62">
        <v>40604</v>
      </c>
      <c r="K21" s="58">
        <v>40648</v>
      </c>
      <c r="L21" s="57"/>
    </row>
    <row r="22" spans="10:12" ht="13.5" x14ac:dyDescent="0.25">
      <c r="J22" s="62">
        <v>40112</v>
      </c>
      <c r="K22" s="58">
        <v>40155</v>
      </c>
      <c r="L22" s="57"/>
    </row>
    <row r="23" spans="10:12" ht="13.5" x14ac:dyDescent="0.25">
      <c r="J23" s="62">
        <v>40108</v>
      </c>
      <c r="K23" s="58">
        <v>40151</v>
      </c>
      <c r="L23" s="57"/>
    </row>
    <row r="24" spans="10:12" ht="13.5" x14ac:dyDescent="0.25">
      <c r="J24" s="62">
        <v>40001</v>
      </c>
      <c r="K24" s="58">
        <v>40036</v>
      </c>
      <c r="L24" s="57"/>
    </row>
    <row r="25" spans="10:12" ht="13.5" x14ac:dyDescent="0.25">
      <c r="J25" s="62">
        <v>40655</v>
      </c>
      <c r="K25" s="58">
        <v>40690</v>
      </c>
      <c r="L25" s="57"/>
    </row>
    <row r="26" spans="10:12" ht="13.5" x14ac:dyDescent="0.25">
      <c r="J26" s="62">
        <v>40780</v>
      </c>
      <c r="K26" s="58">
        <v>40826</v>
      </c>
      <c r="L26" s="57"/>
    </row>
    <row r="27" spans="10:12" ht="13.5" x14ac:dyDescent="0.25">
      <c r="J27" s="62">
        <v>40717</v>
      </c>
      <c r="K27" s="58">
        <v>40761</v>
      </c>
      <c r="L27" s="57"/>
    </row>
    <row r="28" spans="10:12" ht="13.5" x14ac:dyDescent="0.25">
      <c r="J28" s="62">
        <v>40520</v>
      </c>
      <c r="K28" s="58">
        <v>40573</v>
      </c>
      <c r="L28" s="57"/>
    </row>
    <row r="29" spans="10:12" ht="13.5" x14ac:dyDescent="0.25">
      <c r="J29" s="62">
        <v>40602</v>
      </c>
      <c r="K29" s="58">
        <v>40658</v>
      </c>
      <c r="L29" s="57"/>
    </row>
    <row r="30" spans="10:12" ht="13.5" x14ac:dyDescent="0.25">
      <c r="J30" s="62">
        <v>40557</v>
      </c>
      <c r="K30" s="58">
        <v>40617</v>
      </c>
      <c r="L30" s="57"/>
    </row>
    <row r="31" spans="10:12" ht="13.5" x14ac:dyDescent="0.25">
      <c r="J31" s="62">
        <v>40102</v>
      </c>
      <c r="K31" s="58">
        <v>40158</v>
      </c>
      <c r="L31" s="57"/>
    </row>
    <row r="32" spans="10:12" ht="13.5" x14ac:dyDescent="0.25">
      <c r="J32" s="62">
        <v>40658</v>
      </c>
      <c r="K32" s="58">
        <v>40693</v>
      </c>
      <c r="L32" s="57"/>
    </row>
    <row r="33" spans="10:12" ht="13.5" x14ac:dyDescent="0.25">
      <c r="J33" s="62">
        <v>40049</v>
      </c>
      <c r="K33" s="58">
        <v>40090</v>
      </c>
      <c r="L33" s="57"/>
    </row>
    <row r="34" spans="10:12" ht="13.5" x14ac:dyDescent="0.25">
      <c r="J34" s="62">
        <v>40373</v>
      </c>
      <c r="K34" s="58">
        <v>40421</v>
      </c>
      <c r="L34" s="57"/>
    </row>
    <row r="35" spans="10:12" x14ac:dyDescent="0.2">
      <c r="J35" s="54"/>
      <c r="L35" s="57"/>
    </row>
    <row r="36" spans="10:12" x14ac:dyDescent="0.2">
      <c r="J36" s="54"/>
      <c r="L36" s="57"/>
    </row>
    <row r="37" spans="10:12" x14ac:dyDescent="0.2">
      <c r="J37" s="54"/>
      <c r="L37" s="57"/>
    </row>
    <row r="38" spans="10:12" x14ac:dyDescent="0.2">
      <c r="J38" s="54"/>
      <c r="L38" s="57"/>
    </row>
    <row r="39" spans="10:12" x14ac:dyDescent="0.2">
      <c r="J39" s="54"/>
      <c r="L39" s="57"/>
    </row>
    <row r="40" spans="10:12" x14ac:dyDescent="0.2">
      <c r="J40" s="54"/>
      <c r="L40" s="57"/>
    </row>
    <row r="41" spans="10:12" x14ac:dyDescent="0.2">
      <c r="J41" s="54"/>
      <c r="L41" s="57"/>
    </row>
    <row r="42" spans="10:12" x14ac:dyDescent="0.2">
      <c r="J42" s="54"/>
      <c r="L42" s="57"/>
    </row>
    <row r="43" spans="10:12" x14ac:dyDescent="0.2">
      <c r="J43" s="54"/>
      <c r="L43" s="57"/>
    </row>
    <row r="44" spans="10:12" x14ac:dyDescent="0.2">
      <c r="J44" s="54"/>
      <c r="L44" s="57"/>
    </row>
    <row r="45" spans="10:12" x14ac:dyDescent="0.2">
      <c r="J45" s="54"/>
      <c r="L45" s="57"/>
    </row>
    <row r="46" spans="10:12" x14ac:dyDescent="0.2">
      <c r="J46" s="54"/>
      <c r="L46" s="57"/>
    </row>
    <row r="47" spans="10:12" x14ac:dyDescent="0.2">
      <c r="J47" s="54"/>
      <c r="L47" s="57"/>
    </row>
    <row r="48" spans="10:12" x14ac:dyDescent="0.2">
      <c r="J48" s="54"/>
      <c r="L48" s="57"/>
    </row>
    <row r="49" spans="10:12" x14ac:dyDescent="0.2">
      <c r="J49" s="54"/>
      <c r="L49" s="57"/>
    </row>
    <row r="50" spans="10:12" x14ac:dyDescent="0.2">
      <c r="J50" s="54"/>
      <c r="L50" s="57"/>
    </row>
    <row r="51" spans="10:12" x14ac:dyDescent="0.2">
      <c r="J51" s="54"/>
      <c r="L51" s="57"/>
    </row>
    <row r="52" spans="10:12" x14ac:dyDescent="0.2">
      <c r="J52" s="54"/>
      <c r="L52" s="57"/>
    </row>
    <row r="53" spans="10:12" x14ac:dyDescent="0.2">
      <c r="J53" s="54"/>
      <c r="L53" s="57"/>
    </row>
    <row r="54" spans="10:12" x14ac:dyDescent="0.2">
      <c r="J54" s="54"/>
      <c r="L54" s="57"/>
    </row>
    <row r="55" spans="10:12" x14ac:dyDescent="0.2">
      <c r="J55" s="54"/>
      <c r="L55" s="57"/>
    </row>
    <row r="56" spans="10:12" x14ac:dyDescent="0.2">
      <c r="J56" s="54"/>
      <c r="L56" s="57"/>
    </row>
    <row r="57" spans="10:12" x14ac:dyDescent="0.2">
      <c r="J57" s="54"/>
      <c r="L57" s="57"/>
    </row>
    <row r="58" spans="10:12" x14ac:dyDescent="0.2">
      <c r="J58" s="54"/>
      <c r="L58" s="57"/>
    </row>
    <row r="59" spans="10:12" x14ac:dyDescent="0.2">
      <c r="J59" s="54"/>
      <c r="L59" s="57"/>
    </row>
    <row r="60" spans="10:12" x14ac:dyDescent="0.2">
      <c r="J60" s="54"/>
      <c r="L60" s="57"/>
    </row>
    <row r="61" spans="10:12" x14ac:dyDescent="0.2">
      <c r="J61" s="54"/>
      <c r="L61" s="57"/>
    </row>
    <row r="62" spans="10:12" x14ac:dyDescent="0.2">
      <c r="J62" s="54"/>
      <c r="L62" s="57"/>
    </row>
    <row r="63" spans="10:12" x14ac:dyDescent="0.2">
      <c r="J63" s="54"/>
      <c r="L63" s="57"/>
    </row>
    <row r="64" spans="10:12" x14ac:dyDescent="0.2">
      <c r="J64" s="54"/>
      <c r="L64" s="57"/>
    </row>
    <row r="65" spans="10:12" x14ac:dyDescent="0.2">
      <c r="J65" s="54"/>
      <c r="L65" s="57"/>
    </row>
    <row r="66" spans="10:12" x14ac:dyDescent="0.2">
      <c r="J66" s="54"/>
      <c r="L66" s="57"/>
    </row>
    <row r="67" spans="10:12" x14ac:dyDescent="0.2">
      <c r="J67" s="54"/>
      <c r="L67" s="57"/>
    </row>
    <row r="68" spans="10:12" x14ac:dyDescent="0.2">
      <c r="J68" s="54"/>
      <c r="L68" s="57"/>
    </row>
    <row r="69" spans="10:12" x14ac:dyDescent="0.2">
      <c r="J69" s="54"/>
      <c r="L69" s="57"/>
    </row>
    <row r="70" spans="10:12" x14ac:dyDescent="0.2">
      <c r="J70" s="54"/>
      <c r="L70" s="57"/>
    </row>
    <row r="71" spans="10:12" x14ac:dyDescent="0.2">
      <c r="J71" s="54"/>
      <c r="L71" s="57"/>
    </row>
    <row r="72" spans="10:12" x14ac:dyDescent="0.2">
      <c r="J72" s="54"/>
      <c r="L72" s="57"/>
    </row>
    <row r="73" spans="10:12" x14ac:dyDescent="0.2">
      <c r="J73" s="54"/>
      <c r="L73" s="57"/>
    </row>
    <row r="74" spans="10:12" x14ac:dyDescent="0.2">
      <c r="J74" s="54"/>
      <c r="L74" s="57"/>
    </row>
    <row r="75" spans="10:12" x14ac:dyDescent="0.2">
      <c r="J75" s="54"/>
      <c r="L75" s="57"/>
    </row>
    <row r="76" spans="10:12" x14ac:dyDescent="0.2">
      <c r="J76" s="54"/>
      <c r="L76" s="57"/>
    </row>
    <row r="77" spans="10:12" x14ac:dyDescent="0.2">
      <c r="J77" s="54"/>
      <c r="L77" s="57"/>
    </row>
    <row r="78" spans="10:12" x14ac:dyDescent="0.2">
      <c r="J78" s="54"/>
      <c r="L78" s="57"/>
    </row>
    <row r="79" spans="10:12" x14ac:dyDescent="0.2">
      <c r="J79" s="54"/>
      <c r="L79" s="57"/>
    </row>
    <row r="80" spans="10:12" x14ac:dyDescent="0.2">
      <c r="J80" s="54"/>
      <c r="L80" s="57"/>
    </row>
    <row r="81" spans="10:12" x14ac:dyDescent="0.2">
      <c r="J81" s="54"/>
      <c r="L81" s="57"/>
    </row>
    <row r="82" spans="10:12" x14ac:dyDescent="0.2">
      <c r="J82" s="54"/>
      <c r="L82" s="57"/>
    </row>
    <row r="83" spans="10:12" x14ac:dyDescent="0.2">
      <c r="J83" s="54"/>
      <c r="L83" s="57"/>
    </row>
    <row r="84" spans="10:12" x14ac:dyDescent="0.2">
      <c r="J84" s="54"/>
      <c r="L84" s="57"/>
    </row>
    <row r="85" spans="10:12" x14ac:dyDescent="0.2">
      <c r="J85" s="54"/>
      <c r="L85" s="57"/>
    </row>
    <row r="86" spans="10:12" x14ac:dyDescent="0.2">
      <c r="J86" s="54"/>
      <c r="L86" s="57"/>
    </row>
    <row r="87" spans="10:12" x14ac:dyDescent="0.2">
      <c r="J87" s="54"/>
      <c r="L87" s="57"/>
    </row>
    <row r="88" spans="10:12" x14ac:dyDescent="0.2">
      <c r="J88" s="54"/>
      <c r="L88" s="57"/>
    </row>
    <row r="89" spans="10:12" x14ac:dyDescent="0.2">
      <c r="J89" s="54"/>
      <c r="L89" s="57"/>
    </row>
    <row r="90" spans="10:12" x14ac:dyDescent="0.2">
      <c r="J90" s="54"/>
      <c r="L90" s="57"/>
    </row>
    <row r="91" spans="10:12" x14ac:dyDescent="0.2">
      <c r="J91" s="54"/>
      <c r="L91" s="57"/>
    </row>
    <row r="92" spans="10:12" x14ac:dyDescent="0.2">
      <c r="J92" s="54"/>
      <c r="L92" s="57"/>
    </row>
    <row r="93" spans="10:12" x14ac:dyDescent="0.2">
      <c r="J93" s="54"/>
      <c r="L93" s="57"/>
    </row>
    <row r="94" spans="10:12" x14ac:dyDescent="0.2">
      <c r="J94" s="54"/>
      <c r="L94" s="57"/>
    </row>
    <row r="95" spans="10:12" x14ac:dyDescent="0.2">
      <c r="J95" s="54"/>
      <c r="L95" s="57"/>
    </row>
    <row r="96" spans="10:12" x14ac:dyDescent="0.2">
      <c r="J96" s="54"/>
      <c r="L96" s="57"/>
    </row>
    <row r="97" spans="10:12" x14ac:dyDescent="0.2">
      <c r="J97" s="54"/>
      <c r="L97" s="57"/>
    </row>
    <row r="98" spans="10:12" x14ac:dyDescent="0.2">
      <c r="J98" s="54"/>
      <c r="L98" s="57"/>
    </row>
    <row r="99" spans="10:12" x14ac:dyDescent="0.2">
      <c r="J99" s="54"/>
      <c r="L99" s="57"/>
    </row>
    <row r="100" spans="10:12" x14ac:dyDescent="0.2">
      <c r="J100" s="54"/>
      <c r="L100" s="57"/>
    </row>
    <row r="101" spans="10:12" x14ac:dyDescent="0.2">
      <c r="J101" s="54"/>
      <c r="L101" s="57"/>
    </row>
  </sheetData>
  <phoneticPr fontId="5"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70C0"/>
    <pageSetUpPr autoPageBreaks="0"/>
  </sheetPr>
  <dimension ref="A1:P12"/>
  <sheetViews>
    <sheetView workbookViewId="0">
      <selection activeCell="C2" sqref="C2"/>
    </sheetView>
  </sheetViews>
  <sheetFormatPr defaultColWidth="11.28515625" defaultRowHeight="12.75" x14ac:dyDescent="0.2"/>
  <cols>
    <col min="2" max="7" width="8.5703125" bestFit="1" customWidth="1"/>
    <col min="8" max="8" width="10" bestFit="1" customWidth="1"/>
    <col min="9" max="9" width="8.5703125" bestFit="1" customWidth="1"/>
    <col min="10" max="10" width="11.28515625" customWidth="1"/>
  </cols>
  <sheetData>
    <row r="1" spans="1:16" x14ac:dyDescent="0.2">
      <c r="B1" s="24"/>
      <c r="C1" s="24"/>
    </row>
    <row r="2" spans="1:16" x14ac:dyDescent="0.2">
      <c r="C2" s="24" t="s">
        <v>335</v>
      </c>
      <c r="D2" s="25"/>
      <c r="E2" s="26"/>
    </row>
    <row r="3" spans="1:16" x14ac:dyDescent="0.2">
      <c r="C3" s="31"/>
      <c r="D3" s="25"/>
      <c r="E3" s="26"/>
    </row>
    <row r="6" spans="1:16" x14ac:dyDescent="0.2">
      <c r="A6" s="12"/>
      <c r="B6" s="10" t="s">
        <v>7</v>
      </c>
      <c r="C6" s="10" t="s">
        <v>8</v>
      </c>
      <c r="D6" s="10" t="s">
        <v>9</v>
      </c>
      <c r="E6" s="10" t="s">
        <v>10</v>
      </c>
      <c r="F6" s="10" t="s">
        <v>11</v>
      </c>
      <c r="G6" s="10" t="s">
        <v>12</v>
      </c>
      <c r="H6" s="10" t="s">
        <v>13</v>
      </c>
      <c r="I6" s="10" t="s">
        <v>14</v>
      </c>
    </row>
    <row r="7" spans="1:16" x14ac:dyDescent="0.2">
      <c r="A7" s="15" t="s">
        <v>6</v>
      </c>
      <c r="B7" s="16">
        <v>120</v>
      </c>
      <c r="C7" s="16">
        <v>180</v>
      </c>
      <c r="D7" s="16">
        <v>250</v>
      </c>
      <c r="E7" s="16">
        <v>240</v>
      </c>
      <c r="F7" s="16">
        <v>300</v>
      </c>
      <c r="G7" s="16">
        <v>450</v>
      </c>
      <c r="H7" s="16">
        <f>SUM(B7:G7)</f>
        <v>1540</v>
      </c>
      <c r="I7" s="16">
        <f>AVERAGE(B7:G7)</f>
        <v>256.66666666666669</v>
      </c>
      <c r="N7" s="32"/>
      <c r="O7" s="33"/>
      <c r="P7" s="32"/>
    </row>
    <row r="8" spans="1:16" x14ac:dyDescent="0.2">
      <c r="A8" s="15" t="s">
        <v>15</v>
      </c>
      <c r="B8" s="17">
        <v>100</v>
      </c>
      <c r="C8" s="17">
        <v>130</v>
      </c>
      <c r="D8" s="17">
        <v>120</v>
      </c>
      <c r="E8" s="17">
        <v>220</v>
      </c>
      <c r="F8" s="17">
        <v>260</v>
      </c>
      <c r="G8" s="17">
        <v>350</v>
      </c>
      <c r="H8" s="17">
        <f>SUM(B8:G8)</f>
        <v>1180</v>
      </c>
      <c r="I8" s="17">
        <f>AVERAGE(B8:G8)</f>
        <v>196.66666666666666</v>
      </c>
      <c r="N8" s="32"/>
      <c r="O8" s="33"/>
      <c r="P8" s="32"/>
    </row>
    <row r="9" spans="1:16" x14ac:dyDescent="0.2">
      <c r="A9" s="15" t="s">
        <v>16</v>
      </c>
      <c r="B9" s="17">
        <f t="shared" ref="B9:G9" si="0">B7-B8</f>
        <v>20</v>
      </c>
      <c r="C9" s="17">
        <f t="shared" si="0"/>
        <v>50</v>
      </c>
      <c r="D9" s="17">
        <f t="shared" si="0"/>
        <v>130</v>
      </c>
      <c r="E9" s="17">
        <f t="shared" si="0"/>
        <v>20</v>
      </c>
      <c r="F9" s="17">
        <f t="shared" si="0"/>
        <v>40</v>
      </c>
      <c r="G9" s="17">
        <f t="shared" si="0"/>
        <v>100</v>
      </c>
      <c r="H9" s="17">
        <f>SUM(B9:G9)</f>
        <v>360</v>
      </c>
      <c r="I9" s="17">
        <f>AVERAGE(B9:G9)</f>
        <v>60</v>
      </c>
      <c r="N9" s="32"/>
      <c r="O9" s="33"/>
      <c r="P9" s="32"/>
    </row>
    <row r="10" spans="1:16" x14ac:dyDescent="0.2">
      <c r="A10" s="15" t="s">
        <v>17</v>
      </c>
      <c r="B10" s="17">
        <f>B9</f>
        <v>20</v>
      </c>
      <c r="C10" s="17">
        <f>C9+B10</f>
        <v>70</v>
      </c>
      <c r="D10" s="17">
        <f>D9+C10</f>
        <v>200</v>
      </c>
      <c r="E10" s="17">
        <f>E9+D10</f>
        <v>220</v>
      </c>
      <c r="F10" s="17">
        <f>F9+E10</f>
        <v>260</v>
      </c>
      <c r="G10" s="17">
        <f>G9+F10</f>
        <v>360</v>
      </c>
      <c r="H10" s="17"/>
      <c r="I10" s="17"/>
      <c r="N10" s="32"/>
      <c r="O10" s="33"/>
      <c r="P10" s="32"/>
    </row>
    <row r="11" spans="1:16" x14ac:dyDescent="0.2">
      <c r="N11" s="32"/>
      <c r="O11" s="33"/>
      <c r="P11" s="32"/>
    </row>
    <row r="12" spans="1:16" x14ac:dyDescent="0.2">
      <c r="N12" s="32"/>
      <c r="O12" s="33"/>
      <c r="P12"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indexed="41"/>
    <pageSetUpPr autoPageBreaks="0"/>
  </sheetPr>
  <dimension ref="A1:AN103"/>
  <sheetViews>
    <sheetView zoomScaleNormal="100" zoomScaleSheetLayoutView="148" workbookViewId="0">
      <selection sqref="A1:I1"/>
    </sheetView>
  </sheetViews>
  <sheetFormatPr defaultColWidth="8.85546875" defaultRowHeight="15" x14ac:dyDescent="0.25"/>
  <cols>
    <col min="1" max="1" width="11.5703125" style="34" bestFit="1" customWidth="1"/>
    <col min="2" max="2" width="4.42578125" style="34" bestFit="1" customWidth="1"/>
    <col min="3" max="3" width="4" style="34" bestFit="1" customWidth="1"/>
    <col min="4" max="4" width="9.85546875" style="34" bestFit="1" customWidth="1"/>
    <col min="5" max="5" width="5.5703125" style="34" bestFit="1" customWidth="1"/>
    <col min="6" max="6" width="5.28515625" style="34" bestFit="1" customWidth="1"/>
    <col min="7" max="7" width="8.7109375" style="64" bestFit="1" customWidth="1"/>
    <col min="8" max="8" width="11.28515625" style="34" bestFit="1" customWidth="1"/>
    <col min="9" max="9" width="12.140625" style="34" bestFit="1" customWidth="1"/>
    <col min="10" max="10" width="9.28515625" style="34" bestFit="1" customWidth="1"/>
    <col min="11" max="11" width="17.5703125" style="44" bestFit="1" customWidth="1"/>
    <col min="12" max="12" width="13.7109375" style="34" bestFit="1" customWidth="1"/>
    <col min="13" max="13" width="10.7109375" style="34" bestFit="1" customWidth="1"/>
    <col min="14" max="14" width="11.28515625" style="34" bestFit="1" customWidth="1"/>
    <col min="15" max="15" width="11.5703125" style="34" bestFit="1" customWidth="1"/>
    <col min="16" max="16" width="15.28515625" style="34" bestFit="1" customWidth="1"/>
    <col min="17" max="17" width="19.7109375" style="34" bestFit="1" customWidth="1"/>
    <col min="18" max="18" width="11" style="34" bestFit="1" customWidth="1"/>
    <col min="19" max="19" width="7.7109375" style="34" bestFit="1" customWidth="1"/>
    <col min="20" max="20" width="18.5703125" style="34" bestFit="1" customWidth="1"/>
    <col min="21" max="21" width="8.5703125" style="34" bestFit="1" customWidth="1"/>
    <col min="22" max="22" width="15.7109375" style="34" bestFit="1" customWidth="1"/>
    <col min="23" max="23" width="15.5703125" style="34" bestFit="1" customWidth="1"/>
    <col min="24" max="24" width="14.5703125" style="34" bestFit="1" customWidth="1"/>
    <col min="25" max="25" width="9.28515625" style="34" bestFit="1" customWidth="1"/>
    <col min="26" max="26" width="6.7109375" style="34" bestFit="1" customWidth="1"/>
    <col min="27" max="27" width="13.140625" style="34" bestFit="1" customWidth="1"/>
    <col min="28" max="28" width="11.42578125" style="34" bestFit="1" customWidth="1"/>
    <col min="29" max="29" width="6.5703125" style="34" bestFit="1" customWidth="1"/>
    <col min="30" max="30" width="13.28515625" style="34" bestFit="1" customWidth="1"/>
    <col min="31" max="31" width="13.42578125" style="34" bestFit="1" customWidth="1"/>
    <col min="32" max="32" width="11.42578125" style="34" customWidth="1"/>
    <col min="33" max="33" width="10.5703125" style="34" bestFit="1" customWidth="1"/>
    <col min="34" max="34" width="9.7109375" style="34" bestFit="1" customWidth="1"/>
    <col min="35" max="35" width="13.42578125" style="34" bestFit="1" customWidth="1"/>
    <col min="36" max="16384" width="8.85546875" style="34"/>
  </cols>
  <sheetData>
    <row r="1" spans="1:40" ht="27" thickBot="1" x14ac:dyDescent="0.45">
      <c r="A1" s="65" t="s">
        <v>334</v>
      </c>
      <c r="B1" s="66"/>
      <c r="C1" s="66"/>
      <c r="D1" s="66"/>
      <c r="E1" s="66"/>
      <c r="F1" s="66"/>
      <c r="G1" s="66"/>
      <c r="H1" s="66"/>
      <c r="I1" s="67"/>
    </row>
    <row r="3" spans="1:40" s="47" customFormat="1" ht="15.75" x14ac:dyDescent="0.25">
      <c r="A3" s="45" t="s">
        <v>132</v>
      </c>
      <c r="B3" s="45" t="s">
        <v>133</v>
      </c>
      <c r="C3" s="45" t="s">
        <v>134</v>
      </c>
      <c r="D3" s="45" t="s">
        <v>135</v>
      </c>
      <c r="E3" s="45" t="s">
        <v>136</v>
      </c>
      <c r="F3" s="45" t="s">
        <v>137</v>
      </c>
      <c r="G3" s="45" t="s">
        <v>138</v>
      </c>
      <c r="H3" s="45" t="s">
        <v>139</v>
      </c>
      <c r="I3" s="45" t="s">
        <v>128</v>
      </c>
      <c r="J3" s="45" t="s">
        <v>140</v>
      </c>
      <c r="K3" s="46" t="s">
        <v>141</v>
      </c>
      <c r="L3" s="45" t="s">
        <v>142</v>
      </c>
      <c r="M3" s="45" t="s">
        <v>143</v>
      </c>
      <c r="N3" s="45" t="s">
        <v>144</v>
      </c>
      <c r="O3" s="45" t="s">
        <v>145</v>
      </c>
      <c r="P3" s="45" t="s">
        <v>146</v>
      </c>
      <c r="Q3" s="45" t="s">
        <v>147</v>
      </c>
      <c r="R3" s="45" t="s">
        <v>148</v>
      </c>
      <c r="S3" s="45" t="s">
        <v>149</v>
      </c>
      <c r="T3" s="45" t="s">
        <v>150</v>
      </c>
      <c r="U3" s="45" t="s">
        <v>151</v>
      </c>
      <c r="V3" s="45" t="s">
        <v>152</v>
      </c>
      <c r="W3" s="45" t="s">
        <v>126</v>
      </c>
      <c r="X3" s="45" t="s">
        <v>153</v>
      </c>
      <c r="Y3" s="45" t="s">
        <v>154</v>
      </c>
      <c r="Z3" s="45" t="s">
        <v>155</v>
      </c>
      <c r="AA3" s="45" t="s">
        <v>156</v>
      </c>
      <c r="AB3" s="45" t="s">
        <v>157</v>
      </c>
      <c r="AC3" s="45" t="s">
        <v>158</v>
      </c>
      <c r="AD3" s="45" t="s">
        <v>159</v>
      </c>
      <c r="AE3" s="45" t="s">
        <v>160</v>
      </c>
      <c r="AF3" s="45"/>
      <c r="AG3" s="47" t="s">
        <v>129</v>
      </c>
      <c r="AH3" s="47" t="s">
        <v>130</v>
      </c>
      <c r="AI3" s="47" t="s">
        <v>131</v>
      </c>
      <c r="AN3" s="48"/>
    </row>
    <row r="4" spans="1:40" x14ac:dyDescent="0.25">
      <c r="A4" s="35" t="s">
        <v>161</v>
      </c>
      <c r="B4" s="36">
        <v>3</v>
      </c>
      <c r="C4" s="35">
        <v>144</v>
      </c>
      <c r="D4" s="36">
        <v>115</v>
      </c>
      <c r="E4" s="35">
        <v>67</v>
      </c>
      <c r="F4" s="36">
        <v>60</v>
      </c>
      <c r="G4" s="63" t="s">
        <v>162</v>
      </c>
      <c r="H4" s="37">
        <v>40301</v>
      </c>
      <c r="I4" s="35" t="s">
        <v>127</v>
      </c>
      <c r="J4" s="35">
        <v>52080</v>
      </c>
      <c r="K4" s="38">
        <v>3.7700879999999999E-2</v>
      </c>
      <c r="L4" s="37">
        <v>40408</v>
      </c>
      <c r="M4" s="39">
        <v>17.231868024491543</v>
      </c>
      <c r="N4" s="40">
        <v>2.5829189977854901</v>
      </c>
      <c r="O4" s="36">
        <v>1.607146227878935</v>
      </c>
      <c r="P4" s="35" t="s">
        <v>163</v>
      </c>
      <c r="Q4" s="35" t="s">
        <v>25</v>
      </c>
      <c r="R4" s="35" t="s">
        <v>164</v>
      </c>
      <c r="S4" s="34">
        <v>5</v>
      </c>
      <c r="T4" s="41">
        <v>6.3216030000000006E-2</v>
      </c>
      <c r="U4" s="41">
        <v>0.2156931</v>
      </c>
      <c r="V4" s="35" t="s">
        <v>163</v>
      </c>
      <c r="W4" s="35" t="s">
        <v>125</v>
      </c>
      <c r="X4" s="37">
        <v>40408</v>
      </c>
      <c r="Y4" s="36">
        <v>5</v>
      </c>
      <c r="Z4" s="36">
        <v>0</v>
      </c>
      <c r="AA4" s="35" t="s">
        <v>163</v>
      </c>
      <c r="AB4" s="42">
        <v>1</v>
      </c>
      <c r="AC4" s="35" t="s">
        <v>165</v>
      </c>
      <c r="AD4" s="35" t="s">
        <v>161</v>
      </c>
      <c r="AE4" s="34">
        <v>209</v>
      </c>
      <c r="AG4" s="43">
        <v>4.9800000000000004</v>
      </c>
      <c r="AH4" s="34">
        <v>9</v>
      </c>
      <c r="AI4" s="43">
        <f t="shared" ref="AI4:AI35" si="0">AG4*AH4</f>
        <v>44.820000000000007</v>
      </c>
    </row>
    <row r="5" spans="1:40" x14ac:dyDescent="0.25">
      <c r="A5" s="35" t="s">
        <v>166</v>
      </c>
      <c r="B5" s="36">
        <v>5</v>
      </c>
      <c r="C5" s="35">
        <v>133</v>
      </c>
      <c r="D5" s="36">
        <v>111</v>
      </c>
      <c r="E5" s="35">
        <v>87</v>
      </c>
      <c r="F5" s="36">
        <v>37</v>
      </c>
      <c r="G5" s="63" t="s">
        <v>162</v>
      </c>
      <c r="H5" s="37">
        <v>40301</v>
      </c>
      <c r="I5" s="35" t="s">
        <v>127</v>
      </c>
      <c r="J5" s="35">
        <v>72664</v>
      </c>
      <c r="K5" s="38">
        <v>4.7982940000000002E-2</v>
      </c>
      <c r="L5" s="37">
        <v>40408</v>
      </c>
      <c r="M5" s="39">
        <v>13.267033025596879</v>
      </c>
      <c r="N5" s="40">
        <v>2.367325284948206</v>
      </c>
      <c r="O5" s="36">
        <v>1.5386114795321806</v>
      </c>
      <c r="P5" s="35" t="s">
        <v>163</v>
      </c>
      <c r="Q5" s="35" t="s">
        <v>26</v>
      </c>
      <c r="R5" s="35" t="s">
        <v>164</v>
      </c>
      <c r="S5" s="34">
        <v>5</v>
      </c>
      <c r="T5" s="41">
        <v>8.0456769999999997E-2</v>
      </c>
      <c r="U5" s="41">
        <v>0.2745185</v>
      </c>
      <c r="V5" s="35" t="s">
        <v>163</v>
      </c>
      <c r="W5" s="35" t="s">
        <v>125</v>
      </c>
      <c r="X5" s="37">
        <v>40408</v>
      </c>
      <c r="Y5" s="36">
        <v>5</v>
      </c>
      <c r="Z5" s="36">
        <v>0</v>
      </c>
      <c r="AA5" s="35" t="s">
        <v>163</v>
      </c>
      <c r="AB5" s="42"/>
      <c r="AC5" s="35" t="s">
        <v>165</v>
      </c>
      <c r="AD5" s="35" t="s">
        <v>166</v>
      </c>
      <c r="AE5" s="34">
        <v>518</v>
      </c>
      <c r="AG5" s="43">
        <v>4.99</v>
      </c>
      <c r="AH5" s="34">
        <v>11</v>
      </c>
      <c r="AI5" s="43">
        <f t="shared" si="0"/>
        <v>54.89</v>
      </c>
    </row>
    <row r="6" spans="1:40" x14ac:dyDescent="0.25">
      <c r="A6" s="35" t="s">
        <v>167</v>
      </c>
      <c r="B6" s="36">
        <v>4</v>
      </c>
      <c r="C6" s="35">
        <v>113</v>
      </c>
      <c r="D6" s="36">
        <v>117</v>
      </c>
      <c r="E6" s="35">
        <v>20</v>
      </c>
      <c r="F6" s="36">
        <v>42</v>
      </c>
      <c r="G6" s="63" t="s">
        <v>162</v>
      </c>
      <c r="H6" s="37">
        <v>40301</v>
      </c>
      <c r="I6" s="35" t="s">
        <v>127</v>
      </c>
      <c r="J6" s="35">
        <v>87152</v>
      </c>
      <c r="K6" s="38">
        <v>3.7700879999999999E-2</v>
      </c>
      <c r="L6" s="37">
        <v>40408</v>
      </c>
      <c r="M6" s="39">
        <v>19.231868024491543</v>
      </c>
      <c r="N6" s="40">
        <v>2.6792124748740225</v>
      </c>
      <c r="O6" s="36">
        <v>1.6368300079342455</v>
      </c>
      <c r="P6" s="35" t="s">
        <v>163</v>
      </c>
      <c r="Q6" s="35" t="s">
        <v>27</v>
      </c>
      <c r="R6" s="35" t="s">
        <v>164</v>
      </c>
      <c r="S6" s="34">
        <v>4</v>
      </c>
      <c r="T6" s="41">
        <v>6.3216030000000006E-2</v>
      </c>
      <c r="U6" s="41">
        <v>0.2156931</v>
      </c>
      <c r="V6" s="35" t="s">
        <v>163</v>
      </c>
      <c r="W6" s="35" t="s">
        <v>125</v>
      </c>
      <c r="X6" s="37">
        <v>40408</v>
      </c>
      <c r="Y6" s="36">
        <v>5</v>
      </c>
      <c r="Z6" s="36">
        <v>0</v>
      </c>
      <c r="AA6" s="35" t="s">
        <v>163</v>
      </c>
      <c r="AB6" s="42">
        <v>3</v>
      </c>
      <c r="AC6" s="35" t="s">
        <v>165</v>
      </c>
      <c r="AD6" s="35" t="s">
        <v>167</v>
      </c>
      <c r="AE6" s="34">
        <v>838</v>
      </c>
      <c r="AG6" s="43">
        <v>6.99</v>
      </c>
      <c r="AH6" s="34">
        <v>35</v>
      </c>
      <c r="AI6" s="43">
        <f t="shared" si="0"/>
        <v>244.65</v>
      </c>
    </row>
    <row r="7" spans="1:40" x14ac:dyDescent="0.25">
      <c r="A7" s="35" t="s">
        <v>168</v>
      </c>
      <c r="B7" s="36">
        <v>5</v>
      </c>
      <c r="C7" s="35">
        <v>191</v>
      </c>
      <c r="D7" s="36">
        <v>119</v>
      </c>
      <c r="E7" s="35">
        <v>19</v>
      </c>
      <c r="F7" s="36">
        <v>88</v>
      </c>
      <c r="G7" s="63" t="s">
        <v>162</v>
      </c>
      <c r="H7" s="37">
        <v>40301</v>
      </c>
      <c r="I7" s="35" t="s">
        <v>127</v>
      </c>
      <c r="J7" s="35">
        <v>16335</v>
      </c>
      <c r="K7" s="38">
        <v>5.4837650000000002E-2</v>
      </c>
      <c r="L7" s="37">
        <v>40408</v>
      </c>
      <c r="M7" s="39">
        <v>12.289012050821269</v>
      </c>
      <c r="N7" s="40">
        <v>2.3076626627432333</v>
      </c>
      <c r="O7" s="36">
        <v>1.5190992932469007</v>
      </c>
      <c r="P7" s="35" t="s">
        <v>163</v>
      </c>
      <c r="Q7" s="35" t="s">
        <v>28</v>
      </c>
      <c r="R7" s="35" t="s">
        <v>164</v>
      </c>
      <c r="S7" s="34">
        <v>3</v>
      </c>
      <c r="T7" s="41">
        <v>9.1950589999999999E-2</v>
      </c>
      <c r="U7" s="41">
        <v>0.3137354</v>
      </c>
      <c r="V7" s="35" t="s">
        <v>163</v>
      </c>
      <c r="W7" s="35" t="s">
        <v>125</v>
      </c>
      <c r="X7" s="37">
        <v>40408</v>
      </c>
      <c r="Y7" s="36">
        <v>5</v>
      </c>
      <c r="Z7" s="36">
        <v>0</v>
      </c>
      <c r="AA7" s="35" t="s">
        <v>163</v>
      </c>
      <c r="AB7" s="42"/>
      <c r="AC7" s="35" t="s">
        <v>165</v>
      </c>
      <c r="AD7" s="35" t="s">
        <v>168</v>
      </c>
      <c r="AE7" s="34">
        <v>212</v>
      </c>
      <c r="AG7" s="43">
        <v>7.97</v>
      </c>
      <c r="AH7" s="34">
        <v>39</v>
      </c>
      <c r="AI7" s="43">
        <f t="shared" si="0"/>
        <v>310.83</v>
      </c>
    </row>
    <row r="8" spans="1:40" x14ac:dyDescent="0.25">
      <c r="A8" s="35" t="s">
        <v>169</v>
      </c>
      <c r="B8" s="36">
        <v>1</v>
      </c>
      <c r="C8" s="35">
        <v>148</v>
      </c>
      <c r="D8" s="36">
        <v>119</v>
      </c>
      <c r="E8" s="35">
        <v>83</v>
      </c>
      <c r="F8" s="36">
        <v>28</v>
      </c>
      <c r="G8" s="63" t="s">
        <v>162</v>
      </c>
      <c r="H8" s="37">
        <v>40301</v>
      </c>
      <c r="I8" s="35" t="s">
        <v>127</v>
      </c>
      <c r="J8" s="35">
        <v>88032</v>
      </c>
      <c r="K8" s="38">
        <v>5.1410379999999999E-2</v>
      </c>
      <c r="L8" s="37">
        <v>40408</v>
      </c>
      <c r="M8" s="39">
        <v>19.278148951928113</v>
      </c>
      <c r="N8" s="40">
        <v>2.6813599020184462</v>
      </c>
      <c r="O8" s="36">
        <v>1.6374858478834089</v>
      </c>
      <c r="P8" s="35" t="s">
        <v>163</v>
      </c>
      <c r="Q8" s="35" t="s">
        <v>29</v>
      </c>
      <c r="R8" s="35" t="s">
        <v>164</v>
      </c>
      <c r="S8" s="34">
        <v>3</v>
      </c>
      <c r="T8" s="41">
        <v>8.6203719999999998E-2</v>
      </c>
      <c r="U8" s="41">
        <v>0.29412709999999997</v>
      </c>
      <c r="V8" s="35" t="s">
        <v>163</v>
      </c>
      <c r="W8" s="35" t="s">
        <v>125</v>
      </c>
      <c r="X8" s="37">
        <v>40408</v>
      </c>
      <c r="Y8" s="36">
        <v>5</v>
      </c>
      <c r="Z8" s="36">
        <v>0</v>
      </c>
      <c r="AA8" s="35" t="s">
        <v>163</v>
      </c>
      <c r="AB8" s="42">
        <v>2</v>
      </c>
      <c r="AC8" s="35" t="s">
        <v>165</v>
      </c>
      <c r="AD8" s="35" t="s">
        <v>169</v>
      </c>
      <c r="AE8" s="34">
        <v>162</v>
      </c>
      <c r="AG8" s="43">
        <v>7.98</v>
      </c>
      <c r="AH8" s="34">
        <v>48</v>
      </c>
      <c r="AI8" s="43">
        <f t="shared" si="0"/>
        <v>383.04</v>
      </c>
    </row>
    <row r="9" spans="1:40" x14ac:dyDescent="0.25">
      <c r="A9" s="35" t="s">
        <v>170</v>
      </c>
      <c r="B9" s="36">
        <v>3</v>
      </c>
      <c r="C9" s="35">
        <v>155</v>
      </c>
      <c r="D9" s="36">
        <v>119</v>
      </c>
      <c r="E9" s="35">
        <v>62</v>
      </c>
      <c r="F9" s="36">
        <v>70</v>
      </c>
      <c r="G9" s="63" t="s">
        <v>162</v>
      </c>
      <c r="H9" s="37">
        <v>40301</v>
      </c>
      <c r="I9" s="35" t="s">
        <v>127</v>
      </c>
      <c r="J9" s="35">
        <v>38086</v>
      </c>
      <c r="K9" s="38">
        <v>4.1128230000000002E-2</v>
      </c>
      <c r="L9" s="37">
        <v>40408</v>
      </c>
      <c r="M9" s="39">
        <v>16.243929191536182</v>
      </c>
      <c r="N9" s="40">
        <v>2.5325830499204165</v>
      </c>
      <c r="O9" s="36">
        <v>1.5914091396999128</v>
      </c>
      <c r="P9" s="35" t="s">
        <v>163</v>
      </c>
      <c r="Q9" s="35" t="s">
        <v>30</v>
      </c>
      <c r="R9" s="35" t="s">
        <v>164</v>
      </c>
      <c r="S9" s="34">
        <v>6</v>
      </c>
      <c r="T9" s="41">
        <v>6.8962949999999995E-2</v>
      </c>
      <c r="U9" s="41">
        <v>0.2353016</v>
      </c>
      <c r="V9" s="35" t="s">
        <v>163</v>
      </c>
      <c r="W9" s="35" t="s">
        <v>125</v>
      </c>
      <c r="X9" s="37">
        <v>40408</v>
      </c>
      <c r="Y9" s="36">
        <v>5</v>
      </c>
      <c r="Z9" s="36">
        <v>0</v>
      </c>
      <c r="AA9" s="35" t="s">
        <v>163</v>
      </c>
      <c r="AB9" s="42"/>
      <c r="AC9" s="35" t="s">
        <v>165</v>
      </c>
      <c r="AD9" s="35" t="s">
        <v>170</v>
      </c>
      <c r="AE9" s="34">
        <v>119</v>
      </c>
      <c r="AG9" s="43">
        <v>10.97</v>
      </c>
      <c r="AH9" s="34">
        <v>46</v>
      </c>
      <c r="AI9" s="43">
        <f t="shared" si="0"/>
        <v>504.62</v>
      </c>
    </row>
    <row r="10" spans="1:40" x14ac:dyDescent="0.25">
      <c r="A10" s="35" t="s">
        <v>171</v>
      </c>
      <c r="B10" s="36">
        <v>5</v>
      </c>
      <c r="C10" s="35">
        <v>148</v>
      </c>
      <c r="D10" s="36">
        <v>118</v>
      </c>
      <c r="E10" s="35">
        <v>47</v>
      </c>
      <c r="F10" s="36">
        <v>16</v>
      </c>
      <c r="G10" s="63" t="s">
        <v>162</v>
      </c>
      <c r="H10" s="37">
        <v>40301</v>
      </c>
      <c r="I10" s="35" t="s">
        <v>127</v>
      </c>
      <c r="J10" s="35">
        <v>38405</v>
      </c>
      <c r="K10" s="38">
        <v>7.5401770000000007E-2</v>
      </c>
      <c r="L10" s="37">
        <v>40408</v>
      </c>
      <c r="M10" s="39">
        <v>11.34999559731591</v>
      </c>
      <c r="N10" s="40">
        <v>2.2473216259515265</v>
      </c>
      <c r="O10" s="36">
        <v>1.4991069428001214</v>
      </c>
      <c r="P10" s="35" t="s">
        <v>163</v>
      </c>
      <c r="Q10" s="35" t="s">
        <v>31</v>
      </c>
      <c r="R10" s="35" t="s">
        <v>164</v>
      </c>
      <c r="S10" s="34">
        <v>9</v>
      </c>
      <c r="T10" s="41">
        <v>0.12643209999999999</v>
      </c>
      <c r="U10" s="41">
        <v>0.4313862</v>
      </c>
      <c r="V10" s="35" t="s">
        <v>163</v>
      </c>
      <c r="W10" s="35" t="s">
        <v>125</v>
      </c>
      <c r="X10" s="37">
        <v>40408</v>
      </c>
      <c r="Y10" s="36">
        <v>5</v>
      </c>
      <c r="Z10" s="36">
        <v>0</v>
      </c>
      <c r="AA10" s="35" t="s">
        <v>163</v>
      </c>
      <c r="AB10" s="42"/>
      <c r="AC10" s="35" t="s">
        <v>165</v>
      </c>
      <c r="AD10" s="35" t="s">
        <v>171</v>
      </c>
      <c r="AE10" s="34">
        <v>935</v>
      </c>
      <c r="AG10" s="43">
        <v>10.99</v>
      </c>
      <c r="AH10" s="34">
        <v>33</v>
      </c>
      <c r="AI10" s="43">
        <f t="shared" si="0"/>
        <v>362.67</v>
      </c>
    </row>
    <row r="11" spans="1:40" x14ac:dyDescent="0.25">
      <c r="A11" s="35" t="s">
        <v>172</v>
      </c>
      <c r="B11" s="36">
        <v>1</v>
      </c>
      <c r="C11" s="35">
        <v>110</v>
      </c>
      <c r="D11" s="36">
        <v>122</v>
      </c>
      <c r="E11" s="35">
        <v>28</v>
      </c>
      <c r="F11" s="36">
        <v>32</v>
      </c>
      <c r="G11" s="63" t="s">
        <v>162</v>
      </c>
      <c r="H11" s="37">
        <v>40301</v>
      </c>
      <c r="I11" s="35" t="s">
        <v>127</v>
      </c>
      <c r="J11" s="35">
        <v>77277</v>
      </c>
      <c r="K11" s="38">
        <v>4.1128230000000002E-2</v>
      </c>
      <c r="L11" s="37">
        <v>40408</v>
      </c>
      <c r="M11" s="39">
        <v>16.243929191536182</v>
      </c>
      <c r="N11" s="40">
        <v>2.5325830499204165</v>
      </c>
      <c r="O11" s="36">
        <v>1.5914091396999128</v>
      </c>
      <c r="P11" s="35" t="s">
        <v>163</v>
      </c>
      <c r="Q11" s="35" t="s">
        <v>32</v>
      </c>
      <c r="R11" s="35" t="s">
        <v>164</v>
      </c>
      <c r="S11" s="34">
        <v>6</v>
      </c>
      <c r="T11" s="41">
        <v>6.8962949999999995E-2</v>
      </c>
      <c r="U11" s="41">
        <v>0.2353016</v>
      </c>
      <c r="V11" s="35" t="s">
        <v>163</v>
      </c>
      <c r="W11" s="35" t="s">
        <v>125</v>
      </c>
      <c r="X11" s="37">
        <v>40408</v>
      </c>
      <c r="Y11" s="36">
        <v>5</v>
      </c>
      <c r="Z11" s="36">
        <v>0</v>
      </c>
      <c r="AA11" s="35" t="s">
        <v>163</v>
      </c>
      <c r="AB11" s="42">
        <v>1</v>
      </c>
      <c r="AC11" s="35" t="s">
        <v>165</v>
      </c>
      <c r="AD11" s="35" t="s">
        <v>172</v>
      </c>
      <c r="AE11" s="34">
        <v>318</v>
      </c>
      <c r="AG11" s="43">
        <v>12.97</v>
      </c>
      <c r="AH11" s="34">
        <v>24</v>
      </c>
      <c r="AI11" s="43">
        <f t="shared" si="0"/>
        <v>311.28000000000003</v>
      </c>
    </row>
    <row r="12" spans="1:40" x14ac:dyDescent="0.25">
      <c r="A12" s="35" t="s">
        <v>173</v>
      </c>
      <c r="B12" s="36">
        <v>4</v>
      </c>
      <c r="C12" s="35">
        <v>142</v>
      </c>
      <c r="D12" s="36">
        <v>121</v>
      </c>
      <c r="E12" s="35">
        <v>35</v>
      </c>
      <c r="F12" s="36">
        <v>20</v>
      </c>
      <c r="G12" s="63" t="s">
        <v>162</v>
      </c>
      <c r="H12" s="37">
        <v>40301</v>
      </c>
      <c r="I12" s="35" t="s">
        <v>127</v>
      </c>
      <c r="J12" s="35">
        <v>34122</v>
      </c>
      <c r="K12" s="38">
        <v>5.1410289999999997E-2</v>
      </c>
      <c r="L12" s="37">
        <v>40408</v>
      </c>
      <c r="M12" s="39">
        <v>17.278148663461572</v>
      </c>
      <c r="N12" s="40">
        <v>2.5852292964152945</v>
      </c>
      <c r="O12" s="36">
        <v>1.6078648252932504</v>
      </c>
      <c r="P12" s="35" t="s">
        <v>163</v>
      </c>
      <c r="Q12" s="35" t="s">
        <v>33</v>
      </c>
      <c r="R12" s="35" t="s">
        <v>164</v>
      </c>
      <c r="S12" s="34">
        <v>8</v>
      </c>
      <c r="T12" s="41">
        <v>8.6203680000000005E-2</v>
      </c>
      <c r="U12" s="41">
        <v>0.29412700000000003</v>
      </c>
      <c r="V12" s="35" t="s">
        <v>163</v>
      </c>
      <c r="W12" s="35" t="s">
        <v>125</v>
      </c>
      <c r="X12" s="37">
        <v>40408</v>
      </c>
      <c r="Y12" s="36">
        <v>5</v>
      </c>
      <c r="Z12" s="36">
        <v>0</v>
      </c>
      <c r="AA12" s="35" t="s">
        <v>163</v>
      </c>
      <c r="AB12" s="42"/>
      <c r="AC12" s="35" t="s">
        <v>165</v>
      </c>
      <c r="AD12" s="35" t="s">
        <v>173</v>
      </c>
      <c r="AE12" s="34">
        <v>976</v>
      </c>
      <c r="AG12" s="43">
        <v>13.98</v>
      </c>
      <c r="AH12" s="34">
        <v>5</v>
      </c>
      <c r="AI12" s="43">
        <f t="shared" si="0"/>
        <v>69.900000000000006</v>
      </c>
    </row>
    <row r="13" spans="1:40" x14ac:dyDescent="0.25">
      <c r="A13" s="35" t="s">
        <v>174</v>
      </c>
      <c r="B13" s="36">
        <v>4</v>
      </c>
      <c r="C13" s="35">
        <v>145</v>
      </c>
      <c r="D13" s="36">
        <v>112</v>
      </c>
      <c r="E13" s="35">
        <v>34</v>
      </c>
      <c r="F13" s="36">
        <v>36</v>
      </c>
      <c r="G13" s="63" t="s">
        <v>175</v>
      </c>
      <c r="H13" s="37">
        <v>40302</v>
      </c>
      <c r="I13" s="35" t="s">
        <v>127</v>
      </c>
      <c r="J13" s="35">
        <v>11673</v>
      </c>
      <c r="K13" s="38">
        <v>5.1410379999999999E-2</v>
      </c>
      <c r="L13" s="37">
        <v>40408</v>
      </c>
      <c r="M13" s="39">
        <v>11.278148951928113</v>
      </c>
      <c r="N13" s="40">
        <v>2.2425696589214379</v>
      </c>
      <c r="O13" s="36">
        <v>1.4975211714434751</v>
      </c>
      <c r="P13" s="35" t="s">
        <v>163</v>
      </c>
      <c r="Q13" s="35" t="s">
        <v>34</v>
      </c>
      <c r="R13" s="35" t="s">
        <v>164</v>
      </c>
      <c r="S13" s="34">
        <v>9</v>
      </c>
      <c r="T13" s="41">
        <v>8.6203719999999998E-2</v>
      </c>
      <c r="U13" s="41">
        <v>0.29412709999999997</v>
      </c>
      <c r="V13" s="35" t="s">
        <v>163</v>
      </c>
      <c r="W13" s="35" t="s">
        <v>125</v>
      </c>
      <c r="X13" s="37">
        <v>40408</v>
      </c>
      <c r="Y13" s="36">
        <v>5</v>
      </c>
      <c r="Z13" s="36">
        <v>0</v>
      </c>
      <c r="AA13" s="35" t="s">
        <v>163</v>
      </c>
      <c r="AB13" s="42"/>
      <c r="AC13" s="35" t="s">
        <v>165</v>
      </c>
      <c r="AD13" s="35" t="s">
        <v>174</v>
      </c>
      <c r="AE13" s="34">
        <v>660</v>
      </c>
      <c r="AG13" s="43">
        <v>13.99</v>
      </c>
      <c r="AH13" s="34">
        <v>46</v>
      </c>
      <c r="AI13" s="43">
        <f t="shared" si="0"/>
        <v>643.54</v>
      </c>
    </row>
    <row r="14" spans="1:40" x14ac:dyDescent="0.25">
      <c r="A14" s="35" t="s">
        <v>176</v>
      </c>
      <c r="B14" s="36">
        <v>2</v>
      </c>
      <c r="C14" s="35">
        <v>183</v>
      </c>
      <c r="D14" s="36">
        <v>117</v>
      </c>
      <c r="E14" s="35">
        <v>11</v>
      </c>
      <c r="F14" s="36">
        <v>82</v>
      </c>
      <c r="G14" s="63" t="s">
        <v>162</v>
      </c>
      <c r="H14" s="37">
        <v>40302</v>
      </c>
      <c r="I14" s="35" t="s">
        <v>127</v>
      </c>
      <c r="J14" s="35">
        <v>88442</v>
      </c>
      <c r="K14" s="38">
        <v>0.3804362</v>
      </c>
      <c r="L14" s="37">
        <v>40408</v>
      </c>
      <c r="M14" s="39">
        <v>15.997231303741916</v>
      </c>
      <c r="N14" s="40">
        <v>2.5196967439594489</v>
      </c>
      <c r="O14" s="36">
        <v>1.5873552670903412</v>
      </c>
      <c r="P14" s="35" t="s">
        <v>163</v>
      </c>
      <c r="Q14" s="35" t="s">
        <v>35</v>
      </c>
      <c r="R14" s="35" t="s">
        <v>164</v>
      </c>
      <c r="S14" s="34">
        <v>5</v>
      </c>
      <c r="T14" s="41">
        <v>0.63790729999999995</v>
      </c>
      <c r="U14" s="41">
        <v>2.1765400000000001</v>
      </c>
      <c r="V14" s="35" t="s">
        <v>163</v>
      </c>
      <c r="W14" s="35" t="s">
        <v>125</v>
      </c>
      <c r="X14" s="37">
        <v>40408</v>
      </c>
      <c r="Y14" s="36">
        <v>30</v>
      </c>
      <c r="Z14" s="36">
        <v>1</v>
      </c>
      <c r="AA14" s="35" t="s">
        <v>163</v>
      </c>
      <c r="AB14" s="42"/>
      <c r="AC14" s="35" t="s">
        <v>165</v>
      </c>
      <c r="AD14" s="35" t="s">
        <v>176</v>
      </c>
      <c r="AE14" s="34">
        <v>644</v>
      </c>
      <c r="AG14" s="43">
        <v>14.97</v>
      </c>
      <c r="AH14" s="34">
        <v>21</v>
      </c>
      <c r="AI14" s="43">
        <f t="shared" si="0"/>
        <v>314.37</v>
      </c>
    </row>
    <row r="15" spans="1:40" x14ac:dyDescent="0.25">
      <c r="A15" s="35" t="s">
        <v>177</v>
      </c>
      <c r="B15" s="36">
        <v>5</v>
      </c>
      <c r="C15" s="35">
        <v>103</v>
      </c>
      <c r="D15" s="36">
        <v>130</v>
      </c>
      <c r="E15" s="35">
        <v>30</v>
      </c>
      <c r="F15" s="36">
        <v>86</v>
      </c>
      <c r="G15" s="63" t="s">
        <v>162</v>
      </c>
      <c r="H15" s="37">
        <v>40302</v>
      </c>
      <c r="I15" s="35" t="s">
        <v>127</v>
      </c>
      <c r="J15" s="35">
        <v>66278</v>
      </c>
      <c r="K15" s="38">
        <v>1.3709499999999999E-2</v>
      </c>
      <c r="L15" s="37">
        <v>40408</v>
      </c>
      <c r="M15" s="39">
        <v>19.130797074063178</v>
      </c>
      <c r="N15" s="40">
        <v>2.6745107941243464</v>
      </c>
      <c r="O15" s="36">
        <v>1.6353931619412949</v>
      </c>
      <c r="P15" s="35" t="s">
        <v>163</v>
      </c>
      <c r="Q15" s="35" t="s">
        <v>36</v>
      </c>
      <c r="R15" s="35" t="s">
        <v>164</v>
      </c>
      <c r="S15" s="34">
        <v>2</v>
      </c>
      <c r="T15" s="41">
        <v>2.298768E-2</v>
      </c>
      <c r="U15" s="41">
        <v>7.8433950000000002E-2</v>
      </c>
      <c r="V15" s="35" t="s">
        <v>163</v>
      </c>
      <c r="W15" s="35" t="s">
        <v>125</v>
      </c>
      <c r="X15" s="37">
        <v>40408</v>
      </c>
      <c r="Y15" s="36">
        <v>5</v>
      </c>
      <c r="Z15" s="36">
        <v>0</v>
      </c>
      <c r="AA15" s="35" t="s">
        <v>163</v>
      </c>
      <c r="AB15" s="42">
        <v>7</v>
      </c>
      <c r="AC15" s="35" t="s">
        <v>165</v>
      </c>
      <c r="AD15" s="35" t="s">
        <v>177</v>
      </c>
      <c r="AE15" s="34">
        <v>902</v>
      </c>
      <c r="AG15" s="43">
        <v>16.989999999999998</v>
      </c>
      <c r="AH15" s="34">
        <v>39</v>
      </c>
      <c r="AI15" s="43">
        <f t="shared" si="0"/>
        <v>662.6099999999999</v>
      </c>
    </row>
    <row r="16" spans="1:40" x14ac:dyDescent="0.25">
      <c r="A16" s="35" t="s">
        <v>178</v>
      </c>
      <c r="B16" s="36">
        <v>3</v>
      </c>
      <c r="C16" s="35">
        <v>120</v>
      </c>
      <c r="D16" s="36">
        <v>115</v>
      </c>
      <c r="E16" s="35">
        <v>70</v>
      </c>
      <c r="F16" s="36">
        <v>52</v>
      </c>
      <c r="G16" s="63" t="s">
        <v>162</v>
      </c>
      <c r="H16" s="37">
        <v>40302</v>
      </c>
      <c r="I16" s="35" t="s">
        <v>127</v>
      </c>
      <c r="J16" s="35">
        <v>74723</v>
      </c>
      <c r="K16" s="38">
        <v>1.7136769999999999E-2</v>
      </c>
      <c r="L16" s="37">
        <v>40408</v>
      </c>
      <c r="M16" s="39">
        <v>16.148044256416934</v>
      </c>
      <c r="N16" s="40">
        <v>2.5275900883816962</v>
      </c>
      <c r="O16" s="36">
        <v>1.5898396423481509</v>
      </c>
      <c r="P16" s="35" t="s">
        <v>163</v>
      </c>
      <c r="Q16" s="35" t="s">
        <v>37</v>
      </c>
      <c r="R16" s="35" t="s">
        <v>164</v>
      </c>
      <c r="S16" s="34">
        <v>4</v>
      </c>
      <c r="T16" s="41">
        <v>2.8734559999999999E-2</v>
      </c>
      <c r="U16" s="41">
        <v>9.8042329999999997E-2</v>
      </c>
      <c r="V16" s="35" t="s">
        <v>163</v>
      </c>
      <c r="W16" s="35" t="s">
        <v>125</v>
      </c>
      <c r="X16" s="37">
        <v>40408</v>
      </c>
      <c r="Y16" s="36">
        <v>5</v>
      </c>
      <c r="Z16" s="36">
        <v>0</v>
      </c>
      <c r="AA16" s="35" t="s">
        <v>163</v>
      </c>
      <c r="AB16" s="42">
        <v>5.76470588235295</v>
      </c>
      <c r="AC16" s="35" t="s">
        <v>165</v>
      </c>
      <c r="AD16" s="35" t="s">
        <v>178</v>
      </c>
      <c r="AE16" s="34">
        <v>239</v>
      </c>
      <c r="AG16" s="43">
        <v>17.98</v>
      </c>
      <c r="AH16" s="34">
        <v>21</v>
      </c>
      <c r="AI16" s="43">
        <f t="shared" si="0"/>
        <v>377.58</v>
      </c>
    </row>
    <row r="17" spans="1:35" x14ac:dyDescent="0.25">
      <c r="A17" s="35" t="s">
        <v>179</v>
      </c>
      <c r="B17" s="36">
        <v>2</v>
      </c>
      <c r="C17" s="35">
        <v>126</v>
      </c>
      <c r="D17" s="36">
        <v>109</v>
      </c>
      <c r="E17" s="35">
        <v>56</v>
      </c>
      <c r="F17" s="36">
        <v>35</v>
      </c>
      <c r="G17" s="63" t="s">
        <v>162</v>
      </c>
      <c r="H17" s="37">
        <v>40302</v>
      </c>
      <c r="I17" s="35" t="s">
        <v>127</v>
      </c>
      <c r="J17" s="35">
        <v>72699</v>
      </c>
      <c r="K17" s="38">
        <v>1.0282060000000001E-2</v>
      </c>
      <c r="L17" s="37">
        <v>40408</v>
      </c>
      <c r="M17" s="39">
        <v>18.111682553095449</v>
      </c>
      <c r="N17" s="40">
        <v>2.6261504280154315</v>
      </c>
      <c r="O17" s="36">
        <v>1.6205401655051415</v>
      </c>
      <c r="P17" s="35" t="s">
        <v>163</v>
      </c>
      <c r="Q17" s="35" t="s">
        <v>38</v>
      </c>
      <c r="R17" s="35" t="s">
        <v>164</v>
      </c>
      <c r="S17" s="34">
        <v>5</v>
      </c>
      <c r="T17" s="41">
        <v>1.7240740000000001E-2</v>
      </c>
      <c r="U17" s="41">
        <v>5.8825389999999998E-2</v>
      </c>
      <c r="V17" s="35" t="s">
        <v>163</v>
      </c>
      <c r="W17" s="35" t="s">
        <v>125</v>
      </c>
      <c r="X17" s="37">
        <v>40408</v>
      </c>
      <c r="Y17" s="36">
        <v>5</v>
      </c>
      <c r="Z17" s="36">
        <v>0</v>
      </c>
      <c r="AA17" s="35" t="s">
        <v>163</v>
      </c>
      <c r="AB17" s="42">
        <v>6.1764705882352997</v>
      </c>
      <c r="AC17" s="35" t="s">
        <v>165</v>
      </c>
      <c r="AD17" s="35" t="s">
        <v>179</v>
      </c>
      <c r="AE17" s="34">
        <v>915</v>
      </c>
      <c r="AG17" s="43">
        <v>17.989999999999998</v>
      </c>
      <c r="AH17" s="34">
        <v>20</v>
      </c>
      <c r="AI17" s="43">
        <f t="shared" si="0"/>
        <v>359.79999999999995</v>
      </c>
    </row>
    <row r="18" spans="1:35" x14ac:dyDescent="0.25">
      <c r="A18" s="35" t="s">
        <v>180</v>
      </c>
      <c r="B18" s="36">
        <v>4</v>
      </c>
      <c r="C18" s="35">
        <v>137</v>
      </c>
      <c r="D18" s="36">
        <v>128</v>
      </c>
      <c r="E18" s="35">
        <v>52</v>
      </c>
      <c r="F18" s="36">
        <v>87</v>
      </c>
      <c r="G18" s="63" t="s">
        <v>162</v>
      </c>
      <c r="H18" s="37">
        <v>40302</v>
      </c>
      <c r="I18" s="35" t="s">
        <v>127</v>
      </c>
      <c r="J18" s="35">
        <v>98443</v>
      </c>
      <c r="K18" s="38">
        <v>2.7418830000000002E-2</v>
      </c>
      <c r="L18" s="37">
        <v>40408</v>
      </c>
      <c r="M18" s="39">
        <v>16.19300515189888</v>
      </c>
      <c r="N18" s="40">
        <v>2.5299337654914029</v>
      </c>
      <c r="O18" s="36">
        <v>1.5905765512830254</v>
      </c>
      <c r="P18" s="35" t="s">
        <v>163</v>
      </c>
      <c r="Q18" s="35" t="s">
        <v>39</v>
      </c>
      <c r="R18" s="35" t="s">
        <v>164</v>
      </c>
      <c r="S18" s="34">
        <v>4</v>
      </c>
      <c r="T18" s="41">
        <v>4.5975290000000002E-2</v>
      </c>
      <c r="U18" s="41">
        <v>0.1568677</v>
      </c>
      <c r="V18" s="35" t="s">
        <v>163</v>
      </c>
      <c r="W18" s="35" t="s">
        <v>125</v>
      </c>
      <c r="X18" s="37">
        <v>40408</v>
      </c>
      <c r="Y18" s="36">
        <v>5</v>
      </c>
      <c r="Z18" s="36">
        <v>0</v>
      </c>
      <c r="AA18" s="35" t="s">
        <v>163</v>
      </c>
      <c r="AB18" s="42">
        <v>6.5882352941176503</v>
      </c>
      <c r="AC18" s="35" t="s">
        <v>165</v>
      </c>
      <c r="AD18" s="35" t="s">
        <v>180</v>
      </c>
      <c r="AE18" s="34">
        <v>266</v>
      </c>
      <c r="AG18" s="43">
        <v>19.97</v>
      </c>
      <c r="AH18" s="34">
        <v>19</v>
      </c>
      <c r="AI18" s="43">
        <f t="shared" si="0"/>
        <v>379.42999999999995</v>
      </c>
    </row>
    <row r="19" spans="1:35" x14ac:dyDescent="0.25">
      <c r="A19" s="35" t="s">
        <v>181</v>
      </c>
      <c r="B19" s="36">
        <v>2</v>
      </c>
      <c r="C19" s="35">
        <v>139</v>
      </c>
      <c r="D19" s="36">
        <v>124</v>
      </c>
      <c r="E19" s="35">
        <v>30</v>
      </c>
      <c r="F19" s="36">
        <v>67</v>
      </c>
      <c r="G19" s="63" t="s">
        <v>162</v>
      </c>
      <c r="H19" s="37">
        <v>40302</v>
      </c>
      <c r="I19" s="35" t="s">
        <v>127</v>
      </c>
      <c r="J19" s="35">
        <v>27080</v>
      </c>
      <c r="K19" s="38">
        <v>1.3709499999999999E-2</v>
      </c>
      <c r="L19" s="37">
        <v>40408</v>
      </c>
      <c r="M19" s="39">
        <v>15.130797074063176</v>
      </c>
      <c r="N19" s="40">
        <v>2.4733596353741305</v>
      </c>
      <c r="O19" s="36">
        <v>1.5726918437424831</v>
      </c>
      <c r="P19" s="35" t="s">
        <v>163</v>
      </c>
      <c r="Q19" s="35" t="s">
        <v>40</v>
      </c>
      <c r="R19" s="35" t="s">
        <v>164</v>
      </c>
      <c r="S19" s="34">
        <v>2</v>
      </c>
      <c r="T19" s="41">
        <v>2.298768E-2</v>
      </c>
      <c r="U19" s="41">
        <v>7.8433950000000002E-2</v>
      </c>
      <c r="V19" s="35" t="s">
        <v>163</v>
      </c>
      <c r="W19" s="35" t="s">
        <v>125</v>
      </c>
      <c r="X19" s="37">
        <v>40408</v>
      </c>
      <c r="Y19" s="36">
        <v>5</v>
      </c>
      <c r="Z19" s="36">
        <v>0</v>
      </c>
      <c r="AA19" s="35" t="s">
        <v>163</v>
      </c>
      <c r="AB19" s="42">
        <v>7</v>
      </c>
      <c r="AC19" s="35" t="s">
        <v>165</v>
      </c>
      <c r="AD19" s="35" t="s">
        <v>181</v>
      </c>
      <c r="AE19" s="34">
        <v>719</v>
      </c>
      <c r="AG19" s="43">
        <v>20.99</v>
      </c>
      <c r="AH19" s="34">
        <v>22</v>
      </c>
      <c r="AI19" s="43">
        <f t="shared" si="0"/>
        <v>461.78</v>
      </c>
    </row>
    <row r="20" spans="1:35" x14ac:dyDescent="0.25">
      <c r="A20" s="35" t="s">
        <v>182</v>
      </c>
      <c r="B20" s="36">
        <v>3</v>
      </c>
      <c r="C20" s="35">
        <v>103</v>
      </c>
      <c r="D20" s="36">
        <v>138</v>
      </c>
      <c r="E20" s="35">
        <v>96</v>
      </c>
      <c r="F20" s="36">
        <v>19</v>
      </c>
      <c r="G20" s="63" t="s">
        <v>162</v>
      </c>
      <c r="H20" s="37">
        <v>40302</v>
      </c>
      <c r="I20" s="35" t="s">
        <v>127</v>
      </c>
      <c r="J20" s="35">
        <v>59863</v>
      </c>
      <c r="K20" s="38">
        <v>2.7418830000000002E-2</v>
      </c>
      <c r="L20" s="37">
        <v>40408</v>
      </c>
      <c r="M20" s="39">
        <v>11.193005151898882</v>
      </c>
      <c r="N20" s="40">
        <v>2.2369120098289503</v>
      </c>
      <c r="O20" s="36">
        <v>1.4956309738130427</v>
      </c>
      <c r="P20" s="35" t="s">
        <v>163</v>
      </c>
      <c r="Q20" s="35" t="s">
        <v>41</v>
      </c>
      <c r="R20" s="35" t="s">
        <v>164</v>
      </c>
      <c r="S20" s="34">
        <v>9</v>
      </c>
      <c r="T20" s="41">
        <v>4.5975290000000002E-2</v>
      </c>
      <c r="U20" s="41">
        <v>0.1568677</v>
      </c>
      <c r="V20" s="35" t="s">
        <v>163</v>
      </c>
      <c r="W20" s="35" t="s">
        <v>125</v>
      </c>
      <c r="X20" s="37">
        <v>40408</v>
      </c>
      <c r="Y20" s="36">
        <v>0</v>
      </c>
      <c r="Z20" s="36">
        <v>0</v>
      </c>
      <c r="AA20" s="35" t="s">
        <v>163</v>
      </c>
      <c r="AB20" s="42">
        <v>7.4117647058823604</v>
      </c>
      <c r="AC20" s="35" t="s">
        <v>165</v>
      </c>
      <c r="AD20" s="35" t="s">
        <v>182</v>
      </c>
      <c r="AE20" s="34">
        <v>159</v>
      </c>
      <c r="AG20" s="43">
        <v>20.99</v>
      </c>
      <c r="AH20" s="34">
        <v>24</v>
      </c>
      <c r="AI20" s="43">
        <f t="shared" si="0"/>
        <v>503.76</v>
      </c>
    </row>
    <row r="21" spans="1:35" x14ac:dyDescent="0.25">
      <c r="A21" s="35" t="s">
        <v>183</v>
      </c>
      <c r="B21" s="36">
        <v>4</v>
      </c>
      <c r="C21" s="35">
        <v>160</v>
      </c>
      <c r="D21" s="36">
        <v>146</v>
      </c>
      <c r="E21" s="35">
        <v>74</v>
      </c>
      <c r="F21" s="36">
        <v>44</v>
      </c>
      <c r="G21" s="63" t="s">
        <v>162</v>
      </c>
      <c r="H21" s="37">
        <v>40302</v>
      </c>
      <c r="I21" s="35" t="s">
        <v>127</v>
      </c>
      <c r="J21" s="35">
        <v>58091</v>
      </c>
      <c r="K21" s="38">
        <v>2.3991470000000001E-2</v>
      </c>
      <c r="L21" s="37">
        <v>40408</v>
      </c>
      <c r="M21" s="39">
        <v>11.178883270945047</v>
      </c>
      <c r="N21" s="40">
        <v>2.2359708655120363</v>
      </c>
      <c r="O21" s="36">
        <v>1.4953163095185034</v>
      </c>
      <c r="P21" s="35" t="s">
        <v>163</v>
      </c>
      <c r="Q21" s="35" t="s">
        <v>42</v>
      </c>
      <c r="R21" s="35" t="s">
        <v>164</v>
      </c>
      <c r="S21" s="34">
        <v>5</v>
      </c>
      <c r="T21" s="41">
        <v>4.0228390000000003E-2</v>
      </c>
      <c r="U21" s="41">
        <v>0.1372592</v>
      </c>
      <c r="V21" s="35" t="s">
        <v>163</v>
      </c>
      <c r="W21" s="35" t="s">
        <v>125</v>
      </c>
      <c r="X21" s="37">
        <v>40408</v>
      </c>
      <c r="Y21" s="36">
        <v>5</v>
      </c>
      <c r="Z21" s="36">
        <v>0</v>
      </c>
      <c r="AA21" s="35" t="s">
        <v>163</v>
      </c>
      <c r="AB21" s="42">
        <v>7.8235294117647101</v>
      </c>
      <c r="AC21" s="35" t="s">
        <v>165</v>
      </c>
      <c r="AD21" s="35" t="s">
        <v>183</v>
      </c>
      <c r="AE21" s="34">
        <v>203</v>
      </c>
      <c r="AG21" s="43">
        <v>20.99</v>
      </c>
      <c r="AH21" s="34">
        <v>47</v>
      </c>
      <c r="AI21" s="43">
        <f t="shared" si="0"/>
        <v>986.53</v>
      </c>
    </row>
    <row r="22" spans="1:35" x14ac:dyDescent="0.25">
      <c r="A22" s="35" t="s">
        <v>184</v>
      </c>
      <c r="B22" s="36">
        <v>4</v>
      </c>
      <c r="C22" s="35">
        <v>171</v>
      </c>
      <c r="D22" s="36">
        <v>134</v>
      </c>
      <c r="E22" s="35">
        <v>25</v>
      </c>
      <c r="F22" s="36">
        <v>79</v>
      </c>
      <c r="G22" s="63" t="s">
        <v>175</v>
      </c>
      <c r="H22" s="37">
        <v>40302</v>
      </c>
      <c r="I22" s="35" t="s">
        <v>127</v>
      </c>
      <c r="J22" s="35">
        <v>34261</v>
      </c>
      <c r="K22" s="38">
        <v>2.3991470000000001E-2</v>
      </c>
      <c r="L22" s="37">
        <v>40408</v>
      </c>
      <c r="M22" s="39">
        <v>11.178883270945047</v>
      </c>
      <c r="N22" s="40">
        <v>2.2359708655120363</v>
      </c>
      <c r="O22" s="36">
        <v>1.4953163095185034</v>
      </c>
      <c r="P22" s="35" t="s">
        <v>163</v>
      </c>
      <c r="Q22" s="35" t="s">
        <v>43</v>
      </c>
      <c r="R22" s="35" t="s">
        <v>164</v>
      </c>
      <c r="S22" s="34">
        <v>1</v>
      </c>
      <c r="T22" s="41">
        <v>4.0228390000000003E-2</v>
      </c>
      <c r="U22" s="41">
        <v>0.1372592</v>
      </c>
      <c r="V22" s="35" t="s">
        <v>163</v>
      </c>
      <c r="W22" s="35" t="s">
        <v>125</v>
      </c>
      <c r="X22" s="37">
        <v>40408</v>
      </c>
      <c r="Y22" s="36">
        <v>5</v>
      </c>
      <c r="Z22" s="36">
        <v>0</v>
      </c>
      <c r="AA22" s="35" t="s">
        <v>163</v>
      </c>
      <c r="AB22" s="42">
        <v>8.2352941176470598</v>
      </c>
      <c r="AC22" s="35" t="s">
        <v>165</v>
      </c>
      <c r="AD22" s="35" t="s">
        <v>184</v>
      </c>
      <c r="AE22" s="34">
        <v>707</v>
      </c>
      <c r="AG22" s="43">
        <v>21.98</v>
      </c>
      <c r="AH22" s="34">
        <v>36</v>
      </c>
      <c r="AI22" s="43">
        <f t="shared" si="0"/>
        <v>791.28</v>
      </c>
    </row>
    <row r="23" spans="1:35" x14ac:dyDescent="0.25">
      <c r="A23" s="35" t="s">
        <v>185</v>
      </c>
      <c r="B23" s="36">
        <v>4</v>
      </c>
      <c r="C23" s="35">
        <v>172</v>
      </c>
      <c r="D23" s="36">
        <v>171</v>
      </c>
      <c r="E23" s="35">
        <v>85</v>
      </c>
      <c r="F23" s="36">
        <v>49</v>
      </c>
      <c r="G23" s="63" t="s">
        <v>162</v>
      </c>
      <c r="H23" s="37">
        <v>40302</v>
      </c>
      <c r="I23" s="35" t="s">
        <v>127</v>
      </c>
      <c r="J23" s="35">
        <v>57069</v>
      </c>
      <c r="K23" s="38">
        <v>2.7418830000000002E-2</v>
      </c>
      <c r="L23" s="37">
        <v>40408</v>
      </c>
      <c r="M23" s="39">
        <v>18.19300515189888</v>
      </c>
      <c r="N23" s="40">
        <v>2.6300750869808831</v>
      </c>
      <c r="O23" s="36">
        <v>1.6217506241654058</v>
      </c>
      <c r="P23" s="35" t="s">
        <v>163</v>
      </c>
      <c r="Q23" s="35" t="s">
        <v>44</v>
      </c>
      <c r="R23" s="35" t="s">
        <v>164</v>
      </c>
      <c r="S23" s="34">
        <v>9</v>
      </c>
      <c r="T23" s="41">
        <v>4.5975290000000002E-2</v>
      </c>
      <c r="U23" s="41">
        <v>0.1568677</v>
      </c>
      <c r="V23" s="35" t="s">
        <v>163</v>
      </c>
      <c r="W23" s="35" t="s">
        <v>125</v>
      </c>
      <c r="X23" s="37">
        <v>40408</v>
      </c>
      <c r="Y23" s="36">
        <v>5</v>
      </c>
      <c r="Z23" s="36">
        <v>0</v>
      </c>
      <c r="AA23" s="35" t="s">
        <v>163</v>
      </c>
      <c r="AB23" s="42">
        <v>8.6470588235294201</v>
      </c>
      <c r="AC23" s="35" t="s">
        <v>165</v>
      </c>
      <c r="AD23" s="35" t="s">
        <v>185</v>
      </c>
      <c r="AE23" s="34">
        <v>473</v>
      </c>
      <c r="AG23" s="43">
        <v>24.97</v>
      </c>
      <c r="AH23" s="34">
        <v>18</v>
      </c>
      <c r="AI23" s="43">
        <f t="shared" si="0"/>
        <v>449.46</v>
      </c>
    </row>
    <row r="24" spans="1:35" x14ac:dyDescent="0.25">
      <c r="A24" s="35" t="s">
        <v>186</v>
      </c>
      <c r="B24" s="36">
        <v>1</v>
      </c>
      <c r="C24" s="35">
        <v>171</v>
      </c>
      <c r="D24" s="36">
        <v>153</v>
      </c>
      <c r="E24" s="35">
        <v>25</v>
      </c>
      <c r="F24" s="36">
        <v>37</v>
      </c>
      <c r="G24" s="63" t="s">
        <v>162</v>
      </c>
      <c r="H24" s="37">
        <v>40302</v>
      </c>
      <c r="I24" s="35" t="s">
        <v>127</v>
      </c>
      <c r="J24" s="35">
        <v>69296</v>
      </c>
      <c r="K24" s="38">
        <v>4.4555589999999999E-2</v>
      </c>
      <c r="L24" s="37">
        <v>40408</v>
      </c>
      <c r="M24" s="39">
        <v>16.255637540910069</v>
      </c>
      <c r="N24" s="40">
        <v>2.5331913847914636</v>
      </c>
      <c r="O24" s="36">
        <v>1.5916002591076264</v>
      </c>
      <c r="P24" s="35" t="s">
        <v>163</v>
      </c>
      <c r="Q24" s="35" t="s">
        <v>45</v>
      </c>
      <c r="R24" s="35" t="s">
        <v>164</v>
      </c>
      <c r="S24" s="34">
        <v>8</v>
      </c>
      <c r="T24" s="41">
        <v>7.4709860000000003E-2</v>
      </c>
      <c r="U24" s="41">
        <v>0.25491000000000003</v>
      </c>
      <c r="V24" s="35" t="s">
        <v>163</v>
      </c>
      <c r="W24" s="35" t="s">
        <v>125</v>
      </c>
      <c r="X24" s="37">
        <v>40408</v>
      </c>
      <c r="Y24" s="36">
        <v>5</v>
      </c>
      <c r="Z24" s="36">
        <v>0</v>
      </c>
      <c r="AA24" s="35" t="s">
        <v>163</v>
      </c>
      <c r="AB24" s="42">
        <v>9.0588235294117698</v>
      </c>
      <c r="AC24" s="35" t="s">
        <v>165</v>
      </c>
      <c r="AD24" s="35" t="s">
        <v>186</v>
      </c>
      <c r="AE24" s="34">
        <v>144</v>
      </c>
      <c r="AG24" s="43">
        <v>27.97</v>
      </c>
      <c r="AH24" s="34">
        <v>45</v>
      </c>
      <c r="AI24" s="43">
        <f t="shared" si="0"/>
        <v>1258.6499999999999</v>
      </c>
    </row>
    <row r="25" spans="1:35" x14ac:dyDescent="0.25">
      <c r="A25" s="35" t="s">
        <v>187</v>
      </c>
      <c r="B25" s="36">
        <v>5</v>
      </c>
      <c r="C25" s="35">
        <v>132</v>
      </c>
      <c r="D25" s="36">
        <v>115</v>
      </c>
      <c r="E25" s="35">
        <v>81</v>
      </c>
      <c r="F25" s="36">
        <v>31</v>
      </c>
      <c r="G25" s="63" t="s">
        <v>162</v>
      </c>
      <c r="H25" s="37">
        <v>40329</v>
      </c>
      <c r="I25" s="35" t="s">
        <v>127</v>
      </c>
      <c r="J25" s="35">
        <v>34582</v>
      </c>
      <c r="K25" s="38">
        <v>6.5119709999999997E-2</v>
      </c>
      <c r="L25" s="37">
        <v>40408</v>
      </c>
      <c r="M25" s="39">
        <v>15.320305348310622</v>
      </c>
      <c r="N25" s="40">
        <v>2.4836428291736516</v>
      </c>
      <c r="O25" s="36">
        <v>1.5759577498060193</v>
      </c>
      <c r="P25" s="35" t="s">
        <v>163</v>
      </c>
      <c r="Q25" s="35" t="s">
        <v>46</v>
      </c>
      <c r="R25" s="35" t="s">
        <v>164</v>
      </c>
      <c r="S25" s="34">
        <v>8</v>
      </c>
      <c r="T25" s="41">
        <v>0.10919130000000001</v>
      </c>
      <c r="U25" s="41">
        <v>0.37256080000000003</v>
      </c>
      <c r="V25" s="35" t="s">
        <v>163</v>
      </c>
      <c r="W25" s="35" t="s">
        <v>125</v>
      </c>
      <c r="X25" s="37">
        <v>40408</v>
      </c>
      <c r="Y25" s="36">
        <v>5</v>
      </c>
      <c r="Z25" s="36">
        <v>0</v>
      </c>
      <c r="AA25" s="35" t="s">
        <v>163</v>
      </c>
      <c r="AB25" s="42">
        <v>9.4705882352941195</v>
      </c>
      <c r="AC25" s="35" t="s">
        <v>165</v>
      </c>
      <c r="AD25" s="35" t="s">
        <v>187</v>
      </c>
      <c r="AE25" s="34">
        <v>586</v>
      </c>
      <c r="AG25" s="43">
        <v>27.99</v>
      </c>
      <c r="AH25" s="34">
        <v>48</v>
      </c>
      <c r="AI25" s="43">
        <f t="shared" si="0"/>
        <v>1343.52</v>
      </c>
    </row>
    <row r="26" spans="1:35" x14ac:dyDescent="0.25">
      <c r="A26" s="35" t="s">
        <v>188</v>
      </c>
      <c r="B26" s="36">
        <v>1</v>
      </c>
      <c r="C26" s="35">
        <v>103</v>
      </c>
      <c r="D26" s="36">
        <v>120</v>
      </c>
      <c r="E26" s="35">
        <v>32</v>
      </c>
      <c r="F26" s="36">
        <v>44</v>
      </c>
      <c r="G26" s="63" t="s">
        <v>162</v>
      </c>
      <c r="H26" s="37">
        <v>40329</v>
      </c>
      <c r="I26" s="35" t="s">
        <v>127</v>
      </c>
      <c r="J26" s="35">
        <v>94774</v>
      </c>
      <c r="K26" s="38">
        <v>5.4837740000000003E-2</v>
      </c>
      <c r="L26" s="37">
        <v>40408</v>
      </c>
      <c r="M26" s="39">
        <v>10.289012332985662</v>
      </c>
      <c r="N26" s="40">
        <v>2.1749931621213245</v>
      </c>
      <c r="O26" s="36">
        <v>1.4747858021154545</v>
      </c>
      <c r="P26" s="35" t="s">
        <v>163</v>
      </c>
      <c r="Q26" s="35" t="s">
        <v>47</v>
      </c>
      <c r="R26" s="35" t="s">
        <v>164</v>
      </c>
      <c r="S26" s="34">
        <v>3</v>
      </c>
      <c r="T26" s="41">
        <v>9.1950619999999997E-2</v>
      </c>
      <c r="U26" s="41">
        <v>0.3137355</v>
      </c>
      <c r="V26" s="35" t="s">
        <v>163</v>
      </c>
      <c r="W26" s="35" t="s">
        <v>125</v>
      </c>
      <c r="X26" s="37">
        <v>40408</v>
      </c>
      <c r="Y26" s="36">
        <v>5</v>
      </c>
      <c r="Z26" s="36">
        <v>0</v>
      </c>
      <c r="AA26" s="35" t="s">
        <v>163</v>
      </c>
      <c r="AB26" s="42">
        <v>9.8823529411764692</v>
      </c>
      <c r="AC26" s="35" t="s">
        <v>165</v>
      </c>
      <c r="AD26" s="35" t="s">
        <v>188</v>
      </c>
      <c r="AE26" s="34">
        <v>275</v>
      </c>
      <c r="AG26" s="43">
        <v>28.99</v>
      </c>
      <c r="AH26" s="34">
        <v>20</v>
      </c>
      <c r="AI26" s="43">
        <f t="shared" si="0"/>
        <v>579.79999999999995</v>
      </c>
    </row>
    <row r="27" spans="1:35" x14ac:dyDescent="0.25">
      <c r="A27" s="35" t="s">
        <v>189</v>
      </c>
      <c r="B27" s="36">
        <v>2</v>
      </c>
      <c r="C27" s="35">
        <v>131</v>
      </c>
      <c r="D27" s="36">
        <v>132</v>
      </c>
      <c r="E27" s="35">
        <v>28</v>
      </c>
      <c r="F27" s="36">
        <v>69</v>
      </c>
      <c r="G27" s="63" t="s">
        <v>162</v>
      </c>
      <c r="H27" s="37">
        <v>40331</v>
      </c>
      <c r="I27" s="35" t="s">
        <v>127</v>
      </c>
      <c r="J27" s="35">
        <v>68235</v>
      </c>
      <c r="K27" s="38">
        <v>8.9111190000000007E-2</v>
      </c>
      <c r="L27" s="37">
        <v>40408</v>
      </c>
      <c r="M27" s="39">
        <v>17.387626164498769</v>
      </c>
      <c r="N27" s="40">
        <v>2.5906779660807997</v>
      </c>
      <c r="O27" s="36">
        <v>1.6095583139733707</v>
      </c>
      <c r="P27" s="35" t="s">
        <v>163</v>
      </c>
      <c r="Q27" s="35" t="s">
        <v>48</v>
      </c>
      <c r="R27" s="35" t="s">
        <v>164</v>
      </c>
      <c r="S27" s="34">
        <v>5</v>
      </c>
      <c r="T27" s="41">
        <v>0.14941969999999999</v>
      </c>
      <c r="U27" s="41">
        <v>0.50982000000000005</v>
      </c>
      <c r="V27" s="35" t="s">
        <v>163</v>
      </c>
      <c r="W27" s="35" t="s">
        <v>125</v>
      </c>
      <c r="X27" s="37">
        <v>40408</v>
      </c>
      <c r="Y27" s="36">
        <v>5</v>
      </c>
      <c r="Z27" s="36">
        <v>0</v>
      </c>
      <c r="AA27" s="35" t="s">
        <v>163</v>
      </c>
      <c r="AB27" s="42">
        <v>10.294117647058799</v>
      </c>
      <c r="AC27" s="35" t="s">
        <v>165</v>
      </c>
      <c r="AD27" s="35" t="s">
        <v>189</v>
      </c>
      <c r="AE27" s="34">
        <v>810</v>
      </c>
      <c r="AG27" s="43">
        <v>30.98</v>
      </c>
      <c r="AH27" s="34">
        <v>42</v>
      </c>
      <c r="AI27" s="43">
        <f t="shared" si="0"/>
        <v>1301.1600000000001</v>
      </c>
    </row>
    <row r="28" spans="1:35" x14ac:dyDescent="0.25">
      <c r="A28" s="35" t="s">
        <v>190</v>
      </c>
      <c r="B28" s="36">
        <v>5</v>
      </c>
      <c r="C28" s="35">
        <v>121</v>
      </c>
      <c r="D28" s="36">
        <v>117</v>
      </c>
      <c r="E28" s="35">
        <v>16</v>
      </c>
      <c r="F28" s="36">
        <v>38</v>
      </c>
      <c r="G28" s="63" t="s">
        <v>175</v>
      </c>
      <c r="H28" s="37">
        <v>40331</v>
      </c>
      <c r="I28" s="35" t="s">
        <v>127</v>
      </c>
      <c r="J28" s="35">
        <v>74769</v>
      </c>
      <c r="K28" s="38">
        <v>1.5971470000000001</v>
      </c>
      <c r="L28" s="37">
        <v>40408</v>
      </c>
      <c r="M28" s="39">
        <v>20.860929813619492</v>
      </c>
      <c r="N28" s="40">
        <v>2.752820458954309</v>
      </c>
      <c r="O28" s="36">
        <v>1.6591625776138723</v>
      </c>
      <c r="P28" s="35" t="s">
        <v>163</v>
      </c>
      <c r="Q28" s="35" t="s">
        <v>49</v>
      </c>
      <c r="R28" s="35" t="s">
        <v>164</v>
      </c>
      <c r="S28" s="34">
        <v>7</v>
      </c>
      <c r="T28" s="41">
        <v>2.678061</v>
      </c>
      <c r="U28" s="41">
        <v>9.1375449999999994</v>
      </c>
      <c r="V28" s="35" t="s">
        <v>163</v>
      </c>
      <c r="W28" s="35" t="s">
        <v>125</v>
      </c>
      <c r="X28" s="37">
        <v>40408</v>
      </c>
      <c r="Y28" s="36">
        <v>5</v>
      </c>
      <c r="Z28" s="36">
        <v>0</v>
      </c>
      <c r="AA28" s="35" t="s">
        <v>163</v>
      </c>
      <c r="AB28" s="42">
        <v>10.705882352941201</v>
      </c>
      <c r="AC28" s="35" t="s">
        <v>165</v>
      </c>
      <c r="AD28" s="35" t="s">
        <v>190</v>
      </c>
      <c r="AE28" s="34">
        <v>994</v>
      </c>
      <c r="AG28" s="43">
        <v>30.99</v>
      </c>
      <c r="AH28" s="34">
        <v>29</v>
      </c>
      <c r="AI28" s="43">
        <f t="shared" si="0"/>
        <v>898.70999999999992</v>
      </c>
    </row>
    <row r="29" spans="1:35" x14ac:dyDescent="0.25">
      <c r="A29" s="35" t="s">
        <v>191</v>
      </c>
      <c r="B29" s="36">
        <v>4</v>
      </c>
      <c r="C29" s="35">
        <v>141</v>
      </c>
      <c r="D29" s="36">
        <v>107</v>
      </c>
      <c r="E29" s="35">
        <v>53</v>
      </c>
      <c r="F29" s="36">
        <v>23</v>
      </c>
      <c r="G29" s="63" t="s">
        <v>162</v>
      </c>
      <c r="H29" s="37">
        <v>40331</v>
      </c>
      <c r="I29" s="35" t="s">
        <v>127</v>
      </c>
      <c r="J29" s="35">
        <v>43776</v>
      </c>
      <c r="K29" s="38">
        <v>1.0282060000000001E-2</v>
      </c>
      <c r="L29" s="37">
        <v>40408</v>
      </c>
      <c r="M29" s="39">
        <v>13.111682553095449</v>
      </c>
      <c r="N29" s="40">
        <v>2.3580489088795322</v>
      </c>
      <c r="O29" s="36">
        <v>1.5355939921996089</v>
      </c>
      <c r="P29" s="35" t="s">
        <v>163</v>
      </c>
      <c r="Q29" s="35" t="s">
        <v>50</v>
      </c>
      <c r="R29" s="35" t="s">
        <v>164</v>
      </c>
      <c r="S29" s="34">
        <v>8</v>
      </c>
      <c r="T29" s="41">
        <v>1.7240740000000001E-2</v>
      </c>
      <c r="U29" s="41">
        <v>5.8825389999999998E-2</v>
      </c>
      <c r="V29" s="35" t="s">
        <v>163</v>
      </c>
      <c r="W29" s="35" t="s">
        <v>125</v>
      </c>
      <c r="X29" s="37">
        <v>40408</v>
      </c>
      <c r="Y29" s="36">
        <v>30</v>
      </c>
      <c r="Z29" s="36">
        <v>1</v>
      </c>
      <c r="AA29" s="35" t="s">
        <v>163</v>
      </c>
      <c r="AB29" s="42">
        <v>11.117647058823501</v>
      </c>
      <c r="AC29" s="35" t="s">
        <v>165</v>
      </c>
      <c r="AD29" s="35" t="s">
        <v>191</v>
      </c>
      <c r="AE29" s="34">
        <v>311</v>
      </c>
      <c r="AG29" s="43">
        <v>31.97</v>
      </c>
      <c r="AH29" s="34">
        <v>30</v>
      </c>
      <c r="AI29" s="43">
        <f t="shared" si="0"/>
        <v>959.09999999999991</v>
      </c>
    </row>
    <row r="30" spans="1:35" x14ac:dyDescent="0.25">
      <c r="A30" s="35" t="s">
        <v>192</v>
      </c>
      <c r="B30" s="36">
        <v>2</v>
      </c>
      <c r="C30" s="35">
        <v>146</v>
      </c>
      <c r="D30" s="36">
        <v>101</v>
      </c>
      <c r="E30" s="35">
        <v>29</v>
      </c>
      <c r="F30" s="36">
        <v>76</v>
      </c>
      <c r="G30" s="63" t="s">
        <v>162</v>
      </c>
      <c r="H30" s="37">
        <v>40301</v>
      </c>
      <c r="I30" s="35" t="s">
        <v>127</v>
      </c>
      <c r="J30" s="35">
        <v>16191</v>
      </c>
      <c r="K30" s="38">
        <v>2.0696349999999999</v>
      </c>
      <c r="L30" s="37">
        <v>40540</v>
      </c>
      <c r="M30" s="39">
        <v>19.508257605133117</v>
      </c>
      <c r="N30" s="40">
        <v>2.6919861878458695</v>
      </c>
      <c r="O30" s="36">
        <v>1.640727335009041</v>
      </c>
      <c r="P30" s="35" t="s">
        <v>163</v>
      </c>
      <c r="Q30" s="35" t="s">
        <v>51</v>
      </c>
      <c r="R30" s="35" t="s">
        <v>164</v>
      </c>
      <c r="S30" s="34">
        <v>7</v>
      </c>
      <c r="T30" s="41">
        <v>1.864654E-2</v>
      </c>
      <c r="U30" s="41">
        <v>6.3621979999999995E-2</v>
      </c>
      <c r="V30" s="35" t="s">
        <v>163</v>
      </c>
      <c r="W30" s="35" t="s">
        <v>125</v>
      </c>
      <c r="X30" s="37">
        <v>40540</v>
      </c>
      <c r="Y30" s="36">
        <v>5</v>
      </c>
      <c r="Z30" s="36">
        <v>0.6</v>
      </c>
      <c r="AA30" s="35" t="s">
        <v>163</v>
      </c>
      <c r="AB30" s="42">
        <v>11.5294117647059</v>
      </c>
      <c r="AC30" s="35" t="s">
        <v>165</v>
      </c>
      <c r="AD30" s="35" t="s">
        <v>192</v>
      </c>
      <c r="AE30" s="34">
        <v>761</v>
      </c>
      <c r="AG30" s="43">
        <v>33.99</v>
      </c>
      <c r="AH30" s="34">
        <v>44</v>
      </c>
      <c r="AI30" s="43">
        <f t="shared" si="0"/>
        <v>1495.5600000000002</v>
      </c>
    </row>
    <row r="31" spans="1:35" x14ac:dyDescent="0.25">
      <c r="A31" s="35" t="s">
        <v>193</v>
      </c>
      <c r="B31" s="36">
        <v>5</v>
      </c>
      <c r="C31" s="35">
        <v>100</v>
      </c>
      <c r="D31" s="36">
        <v>111</v>
      </c>
      <c r="E31" s="35">
        <v>44</v>
      </c>
      <c r="F31" s="36">
        <v>42</v>
      </c>
      <c r="G31" s="63" t="s">
        <v>162</v>
      </c>
      <c r="H31" s="37">
        <v>40331</v>
      </c>
      <c r="I31" s="35" t="s">
        <v>127</v>
      </c>
      <c r="J31" s="35">
        <v>98259</v>
      </c>
      <c r="K31" s="38">
        <v>1.3709499999999999E-2</v>
      </c>
      <c r="L31" s="37">
        <v>40408</v>
      </c>
      <c r="M31" s="39">
        <v>12.130797074063176</v>
      </c>
      <c r="N31" s="40">
        <v>2.2977165158980721</v>
      </c>
      <c r="O31" s="36">
        <v>1.5158220594443372</v>
      </c>
      <c r="P31" s="35" t="s">
        <v>163</v>
      </c>
      <c r="Q31" s="35" t="s">
        <v>52</v>
      </c>
      <c r="R31" s="35" t="s">
        <v>164</v>
      </c>
      <c r="S31" s="34">
        <v>1</v>
      </c>
      <c r="T31" s="41">
        <v>2.298768E-2</v>
      </c>
      <c r="U31" s="41">
        <v>7.8433950000000002E-2</v>
      </c>
      <c r="V31" s="35" t="s">
        <v>163</v>
      </c>
      <c r="W31" s="35" t="s">
        <v>125</v>
      </c>
      <c r="X31" s="37">
        <v>40408</v>
      </c>
      <c r="Y31" s="36">
        <v>30</v>
      </c>
      <c r="Z31" s="36">
        <v>1</v>
      </c>
      <c r="AA31" s="35" t="s">
        <v>163</v>
      </c>
      <c r="AB31" s="42">
        <v>11.9411764705882</v>
      </c>
      <c r="AC31" s="35" t="s">
        <v>165</v>
      </c>
      <c r="AD31" s="35" t="s">
        <v>193</v>
      </c>
      <c r="AE31" s="34">
        <v>678</v>
      </c>
      <c r="AG31" s="43">
        <v>34.99</v>
      </c>
      <c r="AH31" s="34">
        <v>13</v>
      </c>
      <c r="AI31" s="43">
        <f t="shared" si="0"/>
        <v>454.87</v>
      </c>
    </row>
    <row r="32" spans="1:35" x14ac:dyDescent="0.25">
      <c r="A32" s="35" t="s">
        <v>194</v>
      </c>
      <c r="B32" s="36">
        <v>5</v>
      </c>
      <c r="C32" s="35">
        <v>131</v>
      </c>
      <c r="D32" s="36">
        <v>1020.5</v>
      </c>
      <c r="E32" s="35">
        <v>74</v>
      </c>
      <c r="F32" s="36">
        <v>34</v>
      </c>
      <c r="G32" s="63" t="s">
        <v>162</v>
      </c>
      <c r="H32" s="37">
        <v>40820</v>
      </c>
      <c r="I32" s="35" t="s">
        <v>127</v>
      </c>
      <c r="J32" s="35">
        <v>62116</v>
      </c>
      <c r="K32" s="38">
        <v>6.5254999999999994E-2</v>
      </c>
      <c r="L32" s="37">
        <v>40820</v>
      </c>
      <c r="M32" s="39">
        <v>18.32070558230507</v>
      </c>
      <c r="N32" s="40">
        <v>2.6362144235100469</v>
      </c>
      <c r="O32" s="36">
        <v>1.6236423323842128</v>
      </c>
      <c r="P32" s="35" t="s">
        <v>163</v>
      </c>
      <c r="Q32" s="35" t="s">
        <v>53</v>
      </c>
      <c r="R32" s="35" t="s">
        <v>164</v>
      </c>
      <c r="S32" s="34">
        <v>1</v>
      </c>
      <c r="T32" s="41">
        <v>0.17778379999999999</v>
      </c>
      <c r="U32" s="41">
        <v>0.60659830000000003</v>
      </c>
      <c r="V32" s="35" t="s">
        <v>163</v>
      </c>
      <c r="W32" s="35" t="s">
        <v>125</v>
      </c>
      <c r="X32" s="37">
        <v>40820</v>
      </c>
      <c r="Y32" s="36">
        <v>0</v>
      </c>
      <c r="Z32" s="36">
        <v>5</v>
      </c>
      <c r="AA32" s="35" t="s">
        <v>163</v>
      </c>
      <c r="AB32" s="42">
        <v>12.352941176470599</v>
      </c>
      <c r="AC32" s="35" t="s">
        <v>165</v>
      </c>
      <c r="AD32" s="35" t="s">
        <v>194</v>
      </c>
      <c r="AE32" s="34">
        <v>151</v>
      </c>
      <c r="AG32" s="43">
        <v>35.979999999999997</v>
      </c>
      <c r="AH32" s="34">
        <v>45</v>
      </c>
      <c r="AI32" s="43">
        <f t="shared" si="0"/>
        <v>1619.1</v>
      </c>
    </row>
    <row r="33" spans="1:35" x14ac:dyDescent="0.25">
      <c r="A33" s="35" t="s">
        <v>195</v>
      </c>
      <c r="B33" s="36">
        <v>1</v>
      </c>
      <c r="C33" s="35">
        <v>121</v>
      </c>
      <c r="D33" s="36">
        <v>1002.5</v>
      </c>
      <c r="E33" s="35">
        <v>98</v>
      </c>
      <c r="F33" s="36">
        <v>39</v>
      </c>
      <c r="G33" s="63" t="s">
        <v>162</v>
      </c>
      <c r="H33" s="37">
        <v>40820</v>
      </c>
      <c r="I33" s="35" t="s">
        <v>127</v>
      </c>
      <c r="J33" s="35">
        <v>96953</v>
      </c>
      <c r="K33" s="38">
        <v>0.16808000000000001</v>
      </c>
      <c r="L33" s="37">
        <v>40820</v>
      </c>
      <c r="M33" s="39">
        <v>16.578055609030585</v>
      </c>
      <c r="N33" s="40">
        <v>2.5498298289122281</v>
      </c>
      <c r="O33" s="36">
        <v>1.5968186587437623</v>
      </c>
      <c r="P33" s="35" t="s">
        <v>163</v>
      </c>
      <c r="Q33" s="35" t="s">
        <v>54</v>
      </c>
      <c r="R33" s="35" t="s">
        <v>164</v>
      </c>
      <c r="S33" s="34">
        <v>2</v>
      </c>
      <c r="T33" s="41">
        <v>0.29261860000000001</v>
      </c>
      <c r="U33" s="41">
        <v>0.99841469999999999</v>
      </c>
      <c r="V33" s="35" t="s">
        <v>163</v>
      </c>
      <c r="W33" s="35" t="s">
        <v>125</v>
      </c>
      <c r="X33" s="37">
        <v>40820</v>
      </c>
      <c r="Y33" s="36">
        <v>0</v>
      </c>
      <c r="Z33" s="36">
        <v>5</v>
      </c>
      <c r="AA33" s="35" t="s">
        <v>163</v>
      </c>
      <c r="AB33" s="42">
        <v>12.764705882352899</v>
      </c>
      <c r="AC33" s="35" t="s">
        <v>165</v>
      </c>
      <c r="AD33" s="35" t="s">
        <v>195</v>
      </c>
      <c r="AE33" s="34">
        <v>465</v>
      </c>
      <c r="AG33" s="43">
        <v>36.979999999999997</v>
      </c>
      <c r="AH33" s="34">
        <v>19</v>
      </c>
      <c r="AI33" s="43">
        <f t="shared" si="0"/>
        <v>702.61999999999989</v>
      </c>
    </row>
    <row r="34" spans="1:35" x14ac:dyDescent="0.25">
      <c r="A34" s="35" t="s">
        <v>196</v>
      </c>
      <c r="B34" s="36">
        <v>5</v>
      </c>
      <c r="C34" s="35">
        <v>101</v>
      </c>
      <c r="D34" s="36">
        <v>1010</v>
      </c>
      <c r="E34" s="35">
        <v>85</v>
      </c>
      <c r="F34" s="36">
        <v>22</v>
      </c>
      <c r="G34" s="63" t="s">
        <v>162</v>
      </c>
      <c r="H34" s="37">
        <v>40820</v>
      </c>
      <c r="I34" s="35" t="s">
        <v>127</v>
      </c>
      <c r="J34" s="35">
        <v>25534</v>
      </c>
      <c r="K34" s="38">
        <v>7.7344999999999997E-2</v>
      </c>
      <c r="L34" s="37">
        <v>40820</v>
      </c>
      <c r="M34" s="39">
        <v>15.355454690589882</v>
      </c>
      <c r="N34" s="40">
        <v>2.4855407838169632</v>
      </c>
      <c r="O34" s="36">
        <v>1.576559793923771</v>
      </c>
      <c r="P34" s="35" t="s">
        <v>163</v>
      </c>
      <c r="Q34" s="35" t="s">
        <v>55</v>
      </c>
      <c r="R34" s="35" t="s">
        <v>164</v>
      </c>
      <c r="S34" s="34">
        <v>1</v>
      </c>
      <c r="T34" s="41">
        <v>0.13770180000000001</v>
      </c>
      <c r="U34" s="41">
        <v>0.4698387</v>
      </c>
      <c r="V34" s="35" t="s">
        <v>163</v>
      </c>
      <c r="W34" s="35" t="s">
        <v>125</v>
      </c>
      <c r="X34" s="37">
        <v>40820</v>
      </c>
      <c r="Y34" s="36">
        <v>0</v>
      </c>
      <c r="Z34" s="36">
        <v>5</v>
      </c>
      <c r="AA34" s="35" t="s">
        <v>163</v>
      </c>
      <c r="AB34" s="42">
        <v>13.176470588235301</v>
      </c>
      <c r="AC34" s="35" t="s">
        <v>165</v>
      </c>
      <c r="AD34" s="35" t="s">
        <v>196</v>
      </c>
      <c r="AE34" s="34">
        <v>263</v>
      </c>
      <c r="AG34" s="43">
        <v>37.99</v>
      </c>
      <c r="AH34" s="34">
        <v>14</v>
      </c>
      <c r="AI34" s="43">
        <f t="shared" si="0"/>
        <v>531.86</v>
      </c>
    </row>
    <row r="35" spans="1:35" x14ac:dyDescent="0.25">
      <c r="A35" s="35" t="s">
        <v>197</v>
      </c>
      <c r="B35" s="36">
        <v>1</v>
      </c>
      <c r="C35" s="35">
        <v>173</v>
      </c>
      <c r="D35" s="36">
        <v>1026.5</v>
      </c>
      <c r="E35" s="35">
        <v>39</v>
      </c>
      <c r="F35" s="36">
        <v>71</v>
      </c>
      <c r="G35" s="63" t="s">
        <v>175</v>
      </c>
      <c r="H35" s="37">
        <v>40820</v>
      </c>
      <c r="I35" s="35" t="s">
        <v>127</v>
      </c>
      <c r="J35" s="35">
        <v>58258</v>
      </c>
      <c r="K35" s="38">
        <v>4.4690000000000001E-2</v>
      </c>
      <c r="L35" s="37">
        <v>40820</v>
      </c>
      <c r="M35" s="39">
        <v>11.256090094607357</v>
      </c>
      <c r="N35" s="40">
        <v>2.241106628916544</v>
      </c>
      <c r="O35" s="36">
        <v>1.4970326078334246</v>
      </c>
      <c r="P35" s="35" t="s">
        <v>163</v>
      </c>
      <c r="Q35" s="35" t="s">
        <v>56</v>
      </c>
      <c r="R35" s="35" t="s">
        <v>164</v>
      </c>
      <c r="S35" s="34">
        <v>5</v>
      </c>
      <c r="T35" s="41">
        <v>7.4555780000000002E-2</v>
      </c>
      <c r="U35" s="41">
        <v>0.25438430000000001</v>
      </c>
      <c r="V35" s="35" t="s">
        <v>163</v>
      </c>
      <c r="W35" s="35" t="s">
        <v>125</v>
      </c>
      <c r="X35" s="37">
        <v>40820</v>
      </c>
      <c r="Y35" s="36">
        <v>0</v>
      </c>
      <c r="Z35" s="36">
        <v>5</v>
      </c>
      <c r="AA35" s="35" t="s">
        <v>163</v>
      </c>
      <c r="AB35" s="42">
        <v>13.588235294117601</v>
      </c>
      <c r="AC35" s="35" t="s">
        <v>165</v>
      </c>
      <c r="AD35" s="35" t="s">
        <v>197</v>
      </c>
      <c r="AE35" s="34">
        <v>801</v>
      </c>
      <c r="AG35" s="43">
        <v>37.99</v>
      </c>
      <c r="AH35" s="34">
        <v>24</v>
      </c>
      <c r="AI35" s="43">
        <f t="shared" si="0"/>
        <v>911.76</v>
      </c>
    </row>
    <row r="36" spans="1:35" x14ac:dyDescent="0.25">
      <c r="A36" s="35" t="s">
        <v>198</v>
      </c>
      <c r="B36" s="36">
        <v>1</v>
      </c>
      <c r="C36" s="35">
        <v>176</v>
      </c>
      <c r="D36" s="36">
        <v>1080.5</v>
      </c>
      <c r="E36" s="35">
        <v>93</v>
      </c>
      <c r="F36" s="36">
        <v>63</v>
      </c>
      <c r="G36" s="63" t="s">
        <v>162</v>
      </c>
      <c r="H36" s="37">
        <v>40820</v>
      </c>
      <c r="I36" s="35" t="s">
        <v>127</v>
      </c>
      <c r="J36" s="35">
        <v>12423</v>
      </c>
      <c r="K36" s="38">
        <v>0.10548</v>
      </c>
      <c r="L36" s="37">
        <v>40820</v>
      </c>
      <c r="M36" s="39">
        <v>13.430256846465385</v>
      </c>
      <c r="N36" s="40">
        <v>2.376994113008644</v>
      </c>
      <c r="O36" s="36">
        <v>1.541750340687053</v>
      </c>
      <c r="P36" s="35" t="s">
        <v>163</v>
      </c>
      <c r="Q36" s="35" t="s">
        <v>57</v>
      </c>
      <c r="R36" s="35" t="s">
        <v>164</v>
      </c>
      <c r="S36" s="34">
        <v>9</v>
      </c>
      <c r="T36" s="41">
        <v>0.1779261</v>
      </c>
      <c r="U36" s="41">
        <v>0.60708379999999995</v>
      </c>
      <c r="V36" s="35" t="s">
        <v>163</v>
      </c>
      <c r="W36" s="35" t="s">
        <v>125</v>
      </c>
      <c r="X36" s="37">
        <v>40820</v>
      </c>
      <c r="Y36" s="36">
        <v>0</v>
      </c>
      <c r="Z36" s="36">
        <v>5</v>
      </c>
      <c r="AA36" s="35" t="s">
        <v>163</v>
      </c>
      <c r="AB36" s="42">
        <v>14</v>
      </c>
      <c r="AC36" s="35" t="s">
        <v>165</v>
      </c>
      <c r="AD36" s="35" t="s">
        <v>198</v>
      </c>
      <c r="AE36" s="34">
        <v>617</v>
      </c>
      <c r="AG36" s="43">
        <v>38.99</v>
      </c>
      <c r="AH36" s="34">
        <v>40</v>
      </c>
      <c r="AI36" s="43">
        <f t="shared" ref="AI36:AI67" si="1">AG36*AH36</f>
        <v>1559.6000000000001</v>
      </c>
    </row>
    <row r="37" spans="1:35" x14ac:dyDescent="0.25">
      <c r="A37" s="35" t="s">
        <v>199</v>
      </c>
      <c r="B37" s="36">
        <v>3</v>
      </c>
      <c r="C37" s="35">
        <v>196</v>
      </c>
      <c r="D37" s="36">
        <v>1063.9000000000001</v>
      </c>
      <c r="E37" s="35">
        <v>22</v>
      </c>
      <c r="F37" s="36">
        <v>77</v>
      </c>
      <c r="G37" s="63" t="s">
        <v>162</v>
      </c>
      <c r="H37" s="37">
        <v>40821</v>
      </c>
      <c r="I37" s="35" t="s">
        <v>127</v>
      </c>
      <c r="J37" s="35">
        <v>77764</v>
      </c>
      <c r="K37" s="38">
        <v>0.28486499999999998</v>
      </c>
      <c r="L37" s="37">
        <v>40821</v>
      </c>
      <c r="M37" s="39">
        <v>16.818592458540405</v>
      </c>
      <c r="N37" s="40">
        <v>2.5621027878041267</v>
      </c>
      <c r="O37" s="36">
        <v>1.6006569863041009</v>
      </c>
      <c r="P37" s="35" t="s">
        <v>163</v>
      </c>
      <c r="Q37" s="35" t="s">
        <v>58</v>
      </c>
      <c r="R37" s="35" t="s">
        <v>164</v>
      </c>
      <c r="S37" s="34">
        <v>3</v>
      </c>
      <c r="T37" s="41">
        <v>0.1610145</v>
      </c>
      <c r="U37" s="41">
        <v>0.54938149999999997</v>
      </c>
      <c r="V37" s="35" t="s">
        <v>163</v>
      </c>
      <c r="W37" s="35" t="s">
        <v>125</v>
      </c>
      <c r="X37" s="37">
        <v>40821</v>
      </c>
      <c r="Y37" s="36">
        <v>0</v>
      </c>
      <c r="Z37" s="36">
        <v>5</v>
      </c>
      <c r="AA37" s="35" t="s">
        <v>163</v>
      </c>
      <c r="AB37" s="42">
        <v>14.4117647058823</v>
      </c>
      <c r="AC37" s="35" t="s">
        <v>165</v>
      </c>
      <c r="AD37" s="35" t="s">
        <v>199</v>
      </c>
      <c r="AE37" s="34">
        <v>680</v>
      </c>
      <c r="AG37" s="43">
        <v>39.979999999999997</v>
      </c>
      <c r="AH37" s="34">
        <v>2</v>
      </c>
      <c r="AI37" s="43">
        <f t="shared" si="1"/>
        <v>79.959999999999994</v>
      </c>
    </row>
    <row r="38" spans="1:35" x14ac:dyDescent="0.25">
      <c r="A38" s="35" t="s">
        <v>200</v>
      </c>
      <c r="B38" s="36">
        <v>1</v>
      </c>
      <c r="C38" s="35">
        <v>105</v>
      </c>
      <c r="D38" s="36">
        <v>1029</v>
      </c>
      <c r="E38" s="35">
        <v>69</v>
      </c>
      <c r="F38" s="36">
        <v>99</v>
      </c>
      <c r="G38" s="63" t="s">
        <v>162</v>
      </c>
      <c r="H38" s="37">
        <v>40821</v>
      </c>
      <c r="I38" s="35" t="s">
        <v>127</v>
      </c>
      <c r="J38" s="35">
        <v>34916</v>
      </c>
      <c r="K38" s="38">
        <v>1.408571</v>
      </c>
      <c r="L38" s="37">
        <v>40821</v>
      </c>
      <c r="M38" s="39">
        <v>14.595403338622436</v>
      </c>
      <c r="N38" s="40">
        <v>2.4438358627190753</v>
      </c>
      <c r="O38" s="36">
        <v>1.5632772827361994</v>
      </c>
      <c r="P38" s="35" t="s">
        <v>163</v>
      </c>
      <c r="Q38" s="35" t="s">
        <v>59</v>
      </c>
      <c r="R38" s="35" t="s">
        <v>164</v>
      </c>
      <c r="S38" s="34">
        <v>8</v>
      </c>
      <c r="T38" s="41">
        <v>0.1652826</v>
      </c>
      <c r="U38" s="41">
        <v>0.56394429999999995</v>
      </c>
      <c r="V38" s="35" t="s">
        <v>163</v>
      </c>
      <c r="W38" s="35" t="s">
        <v>125</v>
      </c>
      <c r="X38" s="37">
        <v>40821</v>
      </c>
      <c r="Y38" s="36">
        <v>0</v>
      </c>
      <c r="Z38" s="36">
        <v>5</v>
      </c>
      <c r="AA38" s="35" t="s">
        <v>163</v>
      </c>
      <c r="AB38" s="42">
        <v>14.823529411764699</v>
      </c>
      <c r="AC38" s="35" t="s">
        <v>165</v>
      </c>
      <c r="AD38" s="35" t="s">
        <v>200</v>
      </c>
      <c r="AE38" s="34">
        <v>939</v>
      </c>
      <c r="AG38" s="43">
        <v>39.99</v>
      </c>
      <c r="AH38" s="34">
        <v>23</v>
      </c>
      <c r="AI38" s="43">
        <f t="shared" si="1"/>
        <v>919.7700000000001</v>
      </c>
    </row>
    <row r="39" spans="1:35" x14ac:dyDescent="0.25">
      <c r="A39" s="35" t="s">
        <v>201</v>
      </c>
      <c r="B39" s="36">
        <v>1</v>
      </c>
      <c r="C39" s="35">
        <v>164</v>
      </c>
      <c r="D39" s="36">
        <v>1027</v>
      </c>
      <c r="E39" s="35">
        <v>16</v>
      </c>
      <c r="F39" s="36">
        <v>70</v>
      </c>
      <c r="G39" s="63" t="s">
        <v>162</v>
      </c>
      <c r="H39" s="37">
        <v>40825</v>
      </c>
      <c r="I39" s="35" t="s">
        <v>127</v>
      </c>
      <c r="J39" s="35">
        <v>34645</v>
      </c>
      <c r="K39" s="38">
        <v>1.6856880000000001</v>
      </c>
      <c r="L39" s="37">
        <v>40825</v>
      </c>
      <c r="M39" s="39">
        <v>20.984028479227231</v>
      </c>
      <c r="N39" s="40">
        <v>2.758224567007971</v>
      </c>
      <c r="O39" s="36">
        <v>1.6607903440856016</v>
      </c>
      <c r="P39" s="35" t="s">
        <v>163</v>
      </c>
      <c r="Q39" s="35" t="s">
        <v>60</v>
      </c>
      <c r="R39" s="35" t="s">
        <v>164</v>
      </c>
      <c r="S39" s="34">
        <v>1</v>
      </c>
      <c r="T39" s="41">
        <v>0.20272850000000001</v>
      </c>
      <c r="U39" s="41">
        <v>0.69170969999999998</v>
      </c>
      <c r="V39" s="35" t="s">
        <v>163</v>
      </c>
      <c r="W39" s="35" t="s">
        <v>125</v>
      </c>
      <c r="X39" s="37">
        <v>40825</v>
      </c>
      <c r="Y39" s="36">
        <v>0</v>
      </c>
      <c r="Z39" s="36">
        <v>5</v>
      </c>
      <c r="AA39" s="35" t="s">
        <v>163</v>
      </c>
      <c r="AB39" s="42">
        <v>15.235294117647101</v>
      </c>
      <c r="AC39" s="35" t="s">
        <v>165</v>
      </c>
      <c r="AD39" s="35" t="s">
        <v>201</v>
      </c>
      <c r="AE39" s="34">
        <v>140</v>
      </c>
      <c r="AG39" s="43">
        <v>41.97</v>
      </c>
      <c r="AH39" s="34">
        <v>2</v>
      </c>
      <c r="AI39" s="43">
        <f t="shared" si="1"/>
        <v>83.94</v>
      </c>
    </row>
    <row r="40" spans="1:35" x14ac:dyDescent="0.25">
      <c r="A40" s="35" t="s">
        <v>202</v>
      </c>
      <c r="B40" s="36">
        <v>2</v>
      </c>
      <c r="C40" s="35">
        <v>177</v>
      </c>
      <c r="D40" s="36">
        <v>953.5</v>
      </c>
      <c r="E40" s="35">
        <v>54</v>
      </c>
      <c r="F40" s="36">
        <v>19</v>
      </c>
      <c r="G40" s="63" t="s">
        <v>162</v>
      </c>
      <c r="H40" s="37">
        <v>40854</v>
      </c>
      <c r="I40" s="35" t="s">
        <v>127</v>
      </c>
      <c r="J40" s="35">
        <v>52327</v>
      </c>
      <c r="K40" s="38">
        <v>0.82505399999999995</v>
      </c>
      <c r="L40" s="37">
        <v>40854</v>
      </c>
      <c r="M40" s="39">
        <v>15.733378831764496</v>
      </c>
      <c r="N40" s="40">
        <v>2.5057668913177999</v>
      </c>
      <c r="O40" s="36">
        <v>1.582961430773915</v>
      </c>
      <c r="P40" s="35" t="s">
        <v>163</v>
      </c>
      <c r="Q40" s="35" t="s">
        <v>61</v>
      </c>
      <c r="R40" s="35" t="s">
        <v>164</v>
      </c>
      <c r="S40" s="34">
        <v>7</v>
      </c>
      <c r="T40" s="41">
        <v>9.7954239999999998E-2</v>
      </c>
      <c r="U40" s="41">
        <v>0.33421990000000001</v>
      </c>
      <c r="V40" s="35" t="s">
        <v>163</v>
      </c>
      <c r="W40" s="35" t="s">
        <v>125</v>
      </c>
      <c r="X40" s="37">
        <v>40854</v>
      </c>
      <c r="Y40" s="36">
        <v>0</v>
      </c>
      <c r="Z40" s="36">
        <v>5</v>
      </c>
      <c r="AA40" s="35" t="s">
        <v>163</v>
      </c>
      <c r="AB40" s="42">
        <v>15.647058823529401</v>
      </c>
      <c r="AC40" s="35" t="s">
        <v>165</v>
      </c>
      <c r="AD40" s="35" t="s">
        <v>202</v>
      </c>
      <c r="AE40" s="34">
        <v>937</v>
      </c>
      <c r="AG40" s="43">
        <v>42.98</v>
      </c>
      <c r="AH40" s="34">
        <v>8</v>
      </c>
      <c r="AI40" s="43">
        <f t="shared" si="1"/>
        <v>343.84</v>
      </c>
    </row>
    <row r="41" spans="1:35" x14ac:dyDescent="0.25">
      <c r="A41" s="35" t="s">
        <v>203</v>
      </c>
      <c r="B41" s="36">
        <v>4</v>
      </c>
      <c r="C41" s="35">
        <v>170</v>
      </c>
      <c r="D41" s="36">
        <v>1048</v>
      </c>
      <c r="E41" s="35">
        <v>94</v>
      </c>
      <c r="F41" s="36">
        <v>56</v>
      </c>
      <c r="G41" s="63" t="s">
        <v>162</v>
      </c>
      <c r="H41" s="37">
        <v>40825</v>
      </c>
      <c r="I41" s="35" t="s">
        <v>127</v>
      </c>
      <c r="J41" s="35">
        <v>75017</v>
      </c>
      <c r="K41" s="38">
        <v>0.24712000000000001</v>
      </c>
      <c r="L41" s="37">
        <v>40825</v>
      </c>
      <c r="M41" s="39">
        <v>11.744231657477473</v>
      </c>
      <c r="N41" s="40">
        <v>2.2730458867787453</v>
      </c>
      <c r="O41" s="36">
        <v>1.5076623915116889</v>
      </c>
      <c r="P41" s="35" t="s">
        <v>163</v>
      </c>
      <c r="Q41" s="35" t="s">
        <v>62</v>
      </c>
      <c r="R41" s="35" t="s">
        <v>164</v>
      </c>
      <c r="S41" s="34">
        <v>5</v>
      </c>
      <c r="T41" s="41">
        <v>0.13796359999999999</v>
      </c>
      <c r="U41" s="41">
        <v>0.47073169999999998</v>
      </c>
      <c r="V41" s="35" t="s">
        <v>163</v>
      </c>
      <c r="W41" s="35" t="s">
        <v>125</v>
      </c>
      <c r="X41" s="37">
        <v>40825</v>
      </c>
      <c r="Y41" s="36">
        <v>0</v>
      </c>
      <c r="Z41" s="36">
        <v>5</v>
      </c>
      <c r="AA41" s="35" t="s">
        <v>163</v>
      </c>
      <c r="AB41" s="42">
        <v>16.0588235294118</v>
      </c>
      <c r="AC41" s="35" t="s">
        <v>165</v>
      </c>
      <c r="AD41" s="35" t="s">
        <v>203</v>
      </c>
      <c r="AE41" s="34">
        <v>807</v>
      </c>
      <c r="AG41" s="43">
        <v>42.99</v>
      </c>
      <c r="AH41" s="34">
        <v>47</v>
      </c>
      <c r="AI41" s="43">
        <f t="shared" si="1"/>
        <v>2020.5300000000002</v>
      </c>
    </row>
    <row r="42" spans="1:35" x14ac:dyDescent="0.25">
      <c r="A42" s="35" t="s">
        <v>204</v>
      </c>
      <c r="B42" s="36">
        <v>3</v>
      </c>
      <c r="C42" s="35">
        <v>177</v>
      </c>
      <c r="D42" s="36">
        <v>1033</v>
      </c>
      <c r="E42" s="35">
        <v>11</v>
      </c>
      <c r="F42" s="36">
        <v>69</v>
      </c>
      <c r="G42" s="63" t="s">
        <v>162</v>
      </c>
      <c r="H42" s="37">
        <v>40825</v>
      </c>
      <c r="I42" s="35" t="s">
        <v>127</v>
      </c>
      <c r="J42" s="35">
        <v>69716</v>
      </c>
      <c r="K42" s="38">
        <v>4.4690000000000001E-2</v>
      </c>
      <c r="L42" s="37">
        <v>40825</v>
      </c>
      <c r="M42" s="39">
        <v>17.256090094607359</v>
      </c>
      <c r="N42" s="40">
        <v>2.5841286626061</v>
      </c>
      <c r="O42" s="36">
        <v>1.607522523203361</v>
      </c>
      <c r="P42" s="35" t="s">
        <v>163</v>
      </c>
      <c r="Q42" s="35" t="s">
        <v>63</v>
      </c>
      <c r="R42" s="35" t="s">
        <v>164</v>
      </c>
      <c r="S42" s="34">
        <v>5</v>
      </c>
      <c r="T42" s="41">
        <v>7.4555780000000002E-2</v>
      </c>
      <c r="U42" s="41">
        <v>0.25438430000000001</v>
      </c>
      <c r="V42" s="35" t="s">
        <v>163</v>
      </c>
      <c r="W42" s="35" t="s">
        <v>125</v>
      </c>
      <c r="X42" s="37">
        <v>40825</v>
      </c>
      <c r="Y42" s="36">
        <v>0</v>
      </c>
      <c r="Z42" s="36">
        <v>5</v>
      </c>
      <c r="AA42" s="35" t="s">
        <v>163</v>
      </c>
      <c r="AB42" s="42">
        <v>16.470588235294102</v>
      </c>
      <c r="AC42" s="35" t="s">
        <v>165</v>
      </c>
      <c r="AD42" s="35" t="s">
        <v>204</v>
      </c>
      <c r="AE42" s="34">
        <v>630</v>
      </c>
      <c r="AG42" s="43">
        <v>45.97</v>
      </c>
      <c r="AH42" s="34">
        <v>35</v>
      </c>
      <c r="AI42" s="43">
        <f t="shared" si="1"/>
        <v>1608.95</v>
      </c>
    </row>
    <row r="43" spans="1:35" x14ac:dyDescent="0.25">
      <c r="A43" s="35" t="s">
        <v>205</v>
      </c>
      <c r="B43" s="36">
        <v>4</v>
      </c>
      <c r="C43" s="35">
        <v>140</v>
      </c>
      <c r="D43" s="36">
        <v>1010.2</v>
      </c>
      <c r="E43" s="35">
        <v>48</v>
      </c>
      <c r="F43" s="36">
        <v>21</v>
      </c>
      <c r="G43" s="63" t="s">
        <v>162</v>
      </c>
      <c r="H43" s="37">
        <v>40854</v>
      </c>
      <c r="I43" s="35" t="s">
        <v>127</v>
      </c>
      <c r="J43" s="35">
        <v>28587</v>
      </c>
      <c r="K43" s="38">
        <v>1.3660209999999999</v>
      </c>
      <c r="L43" s="37">
        <v>40854</v>
      </c>
      <c r="M43" s="39">
        <v>20.534790010540576</v>
      </c>
      <c r="N43" s="40">
        <v>2.7383991754910331</v>
      </c>
      <c r="O43" s="36">
        <v>1.6548109183502002</v>
      </c>
      <c r="P43" s="35" t="s">
        <v>163</v>
      </c>
      <c r="Q43" s="35" t="s">
        <v>64</v>
      </c>
      <c r="R43" s="35" t="s">
        <v>164</v>
      </c>
      <c r="S43" s="34">
        <v>3</v>
      </c>
      <c r="T43" s="41">
        <v>2.2815050000000001</v>
      </c>
      <c r="U43" s="41">
        <v>7.7844949999999997</v>
      </c>
      <c r="V43" s="35" t="s">
        <v>163</v>
      </c>
      <c r="W43" s="35" t="s">
        <v>125</v>
      </c>
      <c r="X43" s="37">
        <v>40854</v>
      </c>
      <c r="Y43" s="36">
        <v>0</v>
      </c>
      <c r="Z43" s="36">
        <v>5</v>
      </c>
      <c r="AA43" s="35" t="s">
        <v>163</v>
      </c>
      <c r="AB43" s="42">
        <v>16.882352941176499</v>
      </c>
      <c r="AC43" s="35" t="s">
        <v>165</v>
      </c>
      <c r="AD43" s="35" t="s">
        <v>205</v>
      </c>
      <c r="AE43" s="34">
        <v>848</v>
      </c>
      <c r="AG43" s="43">
        <v>46.97</v>
      </c>
      <c r="AH43" s="34">
        <v>39</v>
      </c>
      <c r="AI43" s="43">
        <f t="shared" si="1"/>
        <v>1831.83</v>
      </c>
    </row>
    <row r="44" spans="1:35" x14ac:dyDescent="0.25">
      <c r="A44" s="35" t="s">
        <v>206</v>
      </c>
      <c r="B44" s="36">
        <v>1</v>
      </c>
      <c r="C44" s="35">
        <v>128</v>
      </c>
      <c r="D44" s="36">
        <v>986.5</v>
      </c>
      <c r="E44" s="35">
        <v>64</v>
      </c>
      <c r="F44" s="36">
        <v>68</v>
      </c>
      <c r="G44" s="63" t="s">
        <v>162</v>
      </c>
      <c r="H44" s="37">
        <v>40854</v>
      </c>
      <c r="I44" s="35" t="s">
        <v>127</v>
      </c>
      <c r="J44" s="35">
        <v>54901</v>
      </c>
      <c r="K44" s="38">
        <v>2.4849519999999998</v>
      </c>
      <c r="L44" s="37">
        <v>40854</v>
      </c>
      <c r="M44" s="39">
        <v>20.061325052294411</v>
      </c>
      <c r="N44" s="40">
        <v>2.7171891491539424</v>
      </c>
      <c r="O44" s="36">
        <v>1.6483898656428164</v>
      </c>
      <c r="P44" s="35" t="s">
        <v>163</v>
      </c>
      <c r="Q44" s="35" t="s">
        <v>65</v>
      </c>
      <c r="R44" s="35" t="s">
        <v>164</v>
      </c>
      <c r="S44" s="34">
        <v>6</v>
      </c>
      <c r="T44" s="41">
        <v>4.2011139999999996</v>
      </c>
      <c r="U44" s="41">
        <v>14.334199999999999</v>
      </c>
      <c r="V44" s="35" t="s">
        <v>163</v>
      </c>
      <c r="W44" s="35" t="s">
        <v>125</v>
      </c>
      <c r="X44" s="37">
        <v>40854</v>
      </c>
      <c r="Y44" s="36">
        <v>1</v>
      </c>
      <c r="Z44" s="36">
        <v>5</v>
      </c>
      <c r="AA44" s="35" t="s">
        <v>163</v>
      </c>
      <c r="AB44" s="42">
        <v>17.294117647058801</v>
      </c>
      <c r="AC44" s="35" t="s">
        <v>165</v>
      </c>
      <c r="AD44" s="35" t="s">
        <v>206</v>
      </c>
      <c r="AE44" s="34">
        <v>578</v>
      </c>
      <c r="AG44" s="43">
        <v>47.99</v>
      </c>
      <c r="AH44" s="34">
        <v>6</v>
      </c>
      <c r="AI44" s="43">
        <f t="shared" si="1"/>
        <v>287.94</v>
      </c>
    </row>
    <row r="45" spans="1:35" x14ac:dyDescent="0.25">
      <c r="A45" s="35" t="s">
        <v>207</v>
      </c>
      <c r="B45" s="36">
        <v>5</v>
      </c>
      <c r="C45" s="35">
        <v>183</v>
      </c>
      <c r="D45" s="36">
        <v>107</v>
      </c>
      <c r="E45" s="35">
        <v>64</v>
      </c>
      <c r="F45" s="36">
        <v>66</v>
      </c>
      <c r="G45" s="63" t="s">
        <v>175</v>
      </c>
      <c r="H45" s="37">
        <v>39874</v>
      </c>
      <c r="I45" s="35" t="s">
        <v>127</v>
      </c>
      <c r="J45" s="35">
        <v>62585</v>
      </c>
      <c r="K45" s="38">
        <v>12.433669999999999</v>
      </c>
      <c r="L45" s="37">
        <v>39853</v>
      </c>
      <c r="M45" s="39">
        <v>33.95981095010395</v>
      </c>
      <c r="N45" s="40">
        <v>3.2383348576209552</v>
      </c>
      <c r="O45" s="36">
        <v>1.799537401006424</v>
      </c>
      <c r="P45" s="35" t="s">
        <v>163</v>
      </c>
      <c r="Q45" s="35" t="s">
        <v>66</v>
      </c>
      <c r="R45" s="35" t="s">
        <v>208</v>
      </c>
      <c r="S45" s="34">
        <v>8</v>
      </c>
      <c r="T45" s="41">
        <v>0.23184189999999999</v>
      </c>
      <c r="U45" s="41">
        <v>0.79104439999999998</v>
      </c>
      <c r="V45" s="35" t="s">
        <v>163</v>
      </c>
      <c r="W45" s="35" t="s">
        <v>125</v>
      </c>
      <c r="X45" s="37">
        <v>39853</v>
      </c>
      <c r="Y45" s="36">
        <v>5</v>
      </c>
      <c r="Z45" s="36">
        <v>0</v>
      </c>
      <c r="AA45" s="35" t="s">
        <v>163</v>
      </c>
      <c r="AB45" s="42">
        <v>17.705882352941199</v>
      </c>
      <c r="AC45" s="35" t="s">
        <v>165</v>
      </c>
      <c r="AD45" s="35" t="s">
        <v>209</v>
      </c>
      <c r="AE45" s="34">
        <v>405</v>
      </c>
      <c r="AG45" s="43">
        <v>48.99</v>
      </c>
      <c r="AH45" s="34">
        <v>35</v>
      </c>
      <c r="AI45" s="43">
        <f t="shared" si="1"/>
        <v>1714.65</v>
      </c>
    </row>
    <row r="46" spans="1:35" x14ac:dyDescent="0.25">
      <c r="A46" s="35" t="s">
        <v>210</v>
      </c>
      <c r="B46" s="36">
        <v>3</v>
      </c>
      <c r="C46" s="35">
        <v>100</v>
      </c>
      <c r="D46" s="36">
        <v>97</v>
      </c>
      <c r="E46" s="35">
        <v>32</v>
      </c>
      <c r="F46" s="36">
        <v>57</v>
      </c>
      <c r="G46" s="63" t="s">
        <v>162</v>
      </c>
      <c r="H46" s="37">
        <v>39874</v>
      </c>
      <c r="I46" s="35" t="s">
        <v>127</v>
      </c>
      <c r="J46" s="35">
        <v>81000</v>
      </c>
      <c r="K46" s="38">
        <v>0.52111039999999997</v>
      </c>
      <c r="L46" s="37">
        <v>39848</v>
      </c>
      <c r="M46" s="39">
        <v>13.242990168382519</v>
      </c>
      <c r="N46" s="40">
        <v>2.3658943777096453</v>
      </c>
      <c r="O46" s="36">
        <v>1.538146409711912</v>
      </c>
      <c r="P46" s="35" t="s">
        <v>163</v>
      </c>
      <c r="Q46" s="35" t="s">
        <v>67</v>
      </c>
      <c r="R46" s="35" t="s">
        <v>208</v>
      </c>
      <c r="S46" s="34">
        <v>8</v>
      </c>
      <c r="T46" s="41">
        <v>1.52005E-3</v>
      </c>
      <c r="U46" s="41">
        <v>5.1864110000000001E-3</v>
      </c>
      <c r="V46" s="35" t="s">
        <v>163</v>
      </c>
      <c r="W46" s="35" t="s">
        <v>125</v>
      </c>
      <c r="X46" s="37">
        <v>39848</v>
      </c>
      <c r="Y46" s="36">
        <v>5</v>
      </c>
      <c r="Z46" s="36">
        <v>0</v>
      </c>
      <c r="AA46" s="35" t="s">
        <v>163</v>
      </c>
      <c r="AB46" s="42">
        <v>18.117647058823501</v>
      </c>
      <c r="AC46" s="35" t="s">
        <v>165</v>
      </c>
      <c r="AD46" s="35" t="s">
        <v>211</v>
      </c>
      <c r="AE46" s="34">
        <v>972</v>
      </c>
      <c r="AG46" s="43">
        <v>49.97</v>
      </c>
      <c r="AH46" s="34">
        <v>16</v>
      </c>
      <c r="AI46" s="43">
        <f t="shared" si="1"/>
        <v>799.52</v>
      </c>
    </row>
    <row r="47" spans="1:35" x14ac:dyDescent="0.25">
      <c r="A47" s="35" t="s">
        <v>212</v>
      </c>
      <c r="B47" s="36">
        <v>5</v>
      </c>
      <c r="C47" s="35">
        <v>142</v>
      </c>
      <c r="D47" s="36">
        <v>110</v>
      </c>
      <c r="E47" s="35">
        <v>29</v>
      </c>
      <c r="F47" s="36">
        <v>73</v>
      </c>
      <c r="G47" s="63" t="s">
        <v>162</v>
      </c>
      <c r="H47" s="37">
        <v>39874</v>
      </c>
      <c r="I47" s="35" t="s">
        <v>127</v>
      </c>
      <c r="J47" s="35">
        <v>50162</v>
      </c>
      <c r="K47" s="38">
        <v>0.44740239999999998</v>
      </c>
      <c r="L47" s="37">
        <v>39848</v>
      </c>
      <c r="M47" s="39">
        <v>11.116283854369906</v>
      </c>
      <c r="N47" s="40">
        <v>2.2317893936958337</v>
      </c>
      <c r="O47" s="36">
        <v>1.4939174654899225</v>
      </c>
      <c r="P47" s="35" t="s">
        <v>163</v>
      </c>
      <c r="Q47" s="35" t="s">
        <v>68</v>
      </c>
      <c r="R47" s="35" t="s">
        <v>208</v>
      </c>
      <c r="S47" s="34">
        <v>7</v>
      </c>
      <c r="T47" s="41">
        <v>1.2958819999999999E-3</v>
      </c>
      <c r="U47" s="41">
        <v>4.4215499999999998E-3</v>
      </c>
      <c r="V47" s="35" t="s">
        <v>163</v>
      </c>
      <c r="W47" s="35" t="s">
        <v>125</v>
      </c>
      <c r="X47" s="37">
        <v>39848</v>
      </c>
      <c r="Y47" s="36">
        <v>5</v>
      </c>
      <c r="Z47" s="36">
        <v>0</v>
      </c>
      <c r="AA47" s="35" t="s">
        <v>163</v>
      </c>
      <c r="AB47" s="42">
        <v>18.529411764705898</v>
      </c>
      <c r="AC47" s="35" t="s">
        <v>165</v>
      </c>
      <c r="AD47" s="35" t="s">
        <v>213</v>
      </c>
      <c r="AE47" s="34">
        <v>187</v>
      </c>
      <c r="AG47" s="43">
        <v>50.97</v>
      </c>
      <c r="AH47" s="34">
        <v>2</v>
      </c>
      <c r="AI47" s="43">
        <f t="shared" si="1"/>
        <v>101.94</v>
      </c>
    </row>
    <row r="48" spans="1:35" x14ac:dyDescent="0.25">
      <c r="A48" s="35" t="s">
        <v>214</v>
      </c>
      <c r="B48" s="36">
        <v>4</v>
      </c>
      <c r="C48" s="35">
        <v>195</v>
      </c>
      <c r="D48" s="36">
        <v>101</v>
      </c>
      <c r="E48" s="35">
        <v>17</v>
      </c>
      <c r="F48" s="36">
        <v>99</v>
      </c>
      <c r="G48" s="63" t="s">
        <v>162</v>
      </c>
      <c r="H48" s="37">
        <v>39092</v>
      </c>
      <c r="I48" s="35" t="s">
        <v>127</v>
      </c>
      <c r="J48" s="35">
        <v>67141</v>
      </c>
      <c r="K48" s="38">
        <v>0.4527177</v>
      </c>
      <c r="L48" s="37">
        <v>39891</v>
      </c>
      <c r="M48" s="39">
        <v>16.125560698031489</v>
      </c>
      <c r="N48" s="40">
        <v>2.5264164557520159</v>
      </c>
      <c r="O48" s="36">
        <v>1.5894704954015397</v>
      </c>
      <c r="P48" s="35" t="s">
        <v>163</v>
      </c>
      <c r="Q48" s="35" t="s">
        <v>69</v>
      </c>
      <c r="R48" s="35" t="s">
        <v>208</v>
      </c>
      <c r="S48" s="34">
        <v>2</v>
      </c>
      <c r="T48" s="41">
        <v>7.0133030000000002E-3</v>
      </c>
      <c r="U48" s="41">
        <v>2.3929389999999998E-2</v>
      </c>
      <c r="V48" s="35" t="s">
        <v>163</v>
      </c>
      <c r="W48" s="35" t="s">
        <v>125</v>
      </c>
      <c r="X48" s="37">
        <v>39891</v>
      </c>
      <c r="Y48" s="36">
        <v>5</v>
      </c>
      <c r="Z48" s="36">
        <v>0</v>
      </c>
      <c r="AA48" s="35" t="s">
        <v>163</v>
      </c>
      <c r="AB48" s="42">
        <v>18.9411764705882</v>
      </c>
      <c r="AC48" s="35" t="s">
        <v>165</v>
      </c>
      <c r="AD48" s="35" t="s">
        <v>215</v>
      </c>
      <c r="AE48" s="34">
        <v>913</v>
      </c>
      <c r="AG48" s="43">
        <v>50.99</v>
      </c>
      <c r="AH48" s="34">
        <v>11</v>
      </c>
      <c r="AI48" s="43">
        <f t="shared" si="1"/>
        <v>560.89</v>
      </c>
    </row>
    <row r="49" spans="1:35" x14ac:dyDescent="0.25">
      <c r="A49" s="35" t="s">
        <v>216</v>
      </c>
      <c r="B49" s="36">
        <v>4</v>
      </c>
      <c r="C49" s="35">
        <v>172</v>
      </c>
      <c r="D49" s="36">
        <v>104</v>
      </c>
      <c r="E49" s="35">
        <v>37</v>
      </c>
      <c r="F49" s="36">
        <v>76</v>
      </c>
      <c r="G49" s="63" t="s">
        <v>162</v>
      </c>
      <c r="H49" s="37">
        <v>39092</v>
      </c>
      <c r="I49" s="35" t="s">
        <v>127</v>
      </c>
      <c r="J49" s="35">
        <v>95016</v>
      </c>
      <c r="K49" s="38">
        <v>0.54703239999999997</v>
      </c>
      <c r="L49" s="37">
        <v>39891</v>
      </c>
      <c r="M49" s="39">
        <v>18.286648787054801</v>
      </c>
      <c r="N49" s="40">
        <v>2.6345799030490435</v>
      </c>
      <c r="O49" s="36">
        <v>1.6231389044222444</v>
      </c>
      <c r="P49" s="35" t="s">
        <v>163</v>
      </c>
      <c r="Q49" s="35" t="s">
        <v>70</v>
      </c>
      <c r="R49" s="35" t="s">
        <v>208</v>
      </c>
      <c r="S49" s="34">
        <v>8</v>
      </c>
      <c r="T49" s="41">
        <v>8.4824559999999993E-3</v>
      </c>
      <c r="U49" s="41">
        <v>2.8942140000000002E-2</v>
      </c>
      <c r="V49" s="35" t="s">
        <v>163</v>
      </c>
      <c r="W49" s="35" t="s">
        <v>125</v>
      </c>
      <c r="X49" s="37">
        <v>39891</v>
      </c>
      <c r="Y49" s="36">
        <v>5</v>
      </c>
      <c r="Z49" s="36">
        <v>0</v>
      </c>
      <c r="AA49" s="35" t="s">
        <v>163</v>
      </c>
      <c r="AB49" s="42">
        <v>19.352941176470601</v>
      </c>
      <c r="AC49" s="35" t="s">
        <v>165</v>
      </c>
      <c r="AD49" s="35" t="s">
        <v>217</v>
      </c>
      <c r="AE49" s="34">
        <v>902</v>
      </c>
      <c r="AG49" s="43">
        <v>50.99</v>
      </c>
      <c r="AH49" s="34">
        <v>27</v>
      </c>
      <c r="AI49" s="43">
        <f t="shared" si="1"/>
        <v>1376.73</v>
      </c>
    </row>
    <row r="50" spans="1:35" x14ac:dyDescent="0.25">
      <c r="A50" s="35" t="s">
        <v>218</v>
      </c>
      <c r="B50" s="36">
        <v>5</v>
      </c>
      <c r="C50" s="35">
        <v>182</v>
      </c>
      <c r="D50" s="36">
        <v>104</v>
      </c>
      <c r="E50" s="35">
        <v>17</v>
      </c>
      <c r="F50" s="36">
        <v>89</v>
      </c>
      <c r="G50" s="63" t="s">
        <v>162</v>
      </c>
      <c r="H50" s="37">
        <v>39092</v>
      </c>
      <c r="I50" s="35" t="s">
        <v>127</v>
      </c>
      <c r="J50" s="35">
        <v>37660</v>
      </c>
      <c r="K50" s="38">
        <v>0.45575959999999999</v>
      </c>
      <c r="L50" s="37">
        <v>39891</v>
      </c>
      <c r="M50" s="39">
        <v>18.130859296341214</v>
      </c>
      <c r="N50" s="40">
        <v>2.6270769616421146</v>
      </c>
      <c r="O50" s="36">
        <v>1.6208260121438434</v>
      </c>
      <c r="P50" s="35" t="s">
        <v>163</v>
      </c>
      <c r="Q50" s="35" t="s">
        <v>71</v>
      </c>
      <c r="R50" s="35" t="s">
        <v>208</v>
      </c>
      <c r="S50" s="34">
        <v>9</v>
      </c>
      <c r="T50" s="41">
        <v>7.0624889999999999E-3</v>
      </c>
      <c r="U50" s="41">
        <v>2.4097210000000001E-2</v>
      </c>
      <c r="V50" s="35" t="s">
        <v>163</v>
      </c>
      <c r="W50" s="35" t="s">
        <v>125</v>
      </c>
      <c r="X50" s="37">
        <v>39891</v>
      </c>
      <c r="Y50" s="36">
        <v>5</v>
      </c>
      <c r="Z50" s="36">
        <v>0</v>
      </c>
      <c r="AA50" s="35" t="s">
        <v>163</v>
      </c>
      <c r="AB50" s="42">
        <v>19.764705882352899</v>
      </c>
      <c r="AC50" s="35" t="s">
        <v>165</v>
      </c>
      <c r="AD50" s="35" t="s">
        <v>219</v>
      </c>
      <c r="AE50" s="34">
        <v>804</v>
      </c>
      <c r="AG50" s="43">
        <v>51.97</v>
      </c>
      <c r="AH50" s="34">
        <v>47</v>
      </c>
      <c r="AI50" s="43">
        <f t="shared" si="1"/>
        <v>2442.59</v>
      </c>
    </row>
    <row r="51" spans="1:35" x14ac:dyDescent="0.25">
      <c r="A51" s="35" t="s">
        <v>220</v>
      </c>
      <c r="B51" s="36">
        <v>4</v>
      </c>
      <c r="C51" s="35">
        <v>181</v>
      </c>
      <c r="D51" s="36">
        <v>100</v>
      </c>
      <c r="E51" s="35">
        <v>52</v>
      </c>
      <c r="F51" s="36">
        <v>99</v>
      </c>
      <c r="G51" s="63" t="s">
        <v>162</v>
      </c>
      <c r="H51" s="37">
        <v>39092</v>
      </c>
      <c r="I51" s="35" t="s">
        <v>127</v>
      </c>
      <c r="J51" s="35">
        <v>13921</v>
      </c>
      <c r="K51" s="38">
        <v>0.81750789999999995</v>
      </c>
      <c r="L51" s="37">
        <v>39891</v>
      </c>
      <c r="M51" s="39">
        <v>19.721669334700682</v>
      </c>
      <c r="N51" s="40">
        <v>2.7017669885217819</v>
      </c>
      <c r="O51" s="36">
        <v>1.6437052620594064</v>
      </c>
      <c r="P51" s="35" t="s">
        <v>163</v>
      </c>
      <c r="Q51" s="35" t="s">
        <v>72</v>
      </c>
      <c r="R51" s="35" t="s">
        <v>208</v>
      </c>
      <c r="S51" s="34">
        <v>6</v>
      </c>
      <c r="T51" s="41">
        <v>1.267478E-2</v>
      </c>
      <c r="U51" s="41">
        <v>4.3246350000000003E-2</v>
      </c>
      <c r="V51" s="35" t="s">
        <v>163</v>
      </c>
      <c r="W51" s="35" t="s">
        <v>125</v>
      </c>
      <c r="X51" s="37">
        <v>39891</v>
      </c>
      <c r="Y51" s="36">
        <v>5</v>
      </c>
      <c r="Z51" s="36">
        <v>0</v>
      </c>
      <c r="AA51" s="35" t="s">
        <v>163</v>
      </c>
      <c r="AB51" s="42">
        <v>20.176470588235301</v>
      </c>
      <c r="AC51" s="35" t="s">
        <v>165</v>
      </c>
      <c r="AD51" s="35" t="s">
        <v>221</v>
      </c>
      <c r="AE51" s="34">
        <v>541</v>
      </c>
      <c r="AG51" s="43">
        <v>52.97</v>
      </c>
      <c r="AH51" s="34">
        <v>5</v>
      </c>
      <c r="AI51" s="43">
        <f t="shared" si="1"/>
        <v>264.85000000000002</v>
      </c>
    </row>
    <row r="52" spans="1:35" x14ac:dyDescent="0.25">
      <c r="A52" s="35" t="s">
        <v>222</v>
      </c>
      <c r="B52" s="36">
        <v>4</v>
      </c>
      <c r="C52" s="35">
        <v>141</v>
      </c>
      <c r="D52" s="36">
        <v>86</v>
      </c>
      <c r="E52" s="35">
        <v>55</v>
      </c>
      <c r="F52" s="36">
        <v>81</v>
      </c>
      <c r="G52" s="63" t="s">
        <v>175</v>
      </c>
      <c r="H52" s="37">
        <v>39092</v>
      </c>
      <c r="I52" s="35" t="s">
        <v>127</v>
      </c>
      <c r="J52" s="35">
        <v>41469</v>
      </c>
      <c r="K52" s="38">
        <v>0.37299280000000001</v>
      </c>
      <c r="L52" s="37">
        <v>39891</v>
      </c>
      <c r="M52" s="39">
        <v>14.983724164840549</v>
      </c>
      <c r="N52" s="40">
        <v>2.4653197590444624</v>
      </c>
      <c r="O52" s="36">
        <v>1.5701336755335396</v>
      </c>
      <c r="P52" s="35" t="s">
        <v>163</v>
      </c>
      <c r="Q52" s="35" t="s">
        <v>73</v>
      </c>
      <c r="R52" s="35" t="s">
        <v>208</v>
      </c>
      <c r="S52" s="34">
        <v>4</v>
      </c>
      <c r="T52" s="41">
        <v>5.784946E-3</v>
      </c>
      <c r="U52" s="41">
        <v>1.9738229999999999E-2</v>
      </c>
      <c r="V52" s="35" t="s">
        <v>163</v>
      </c>
      <c r="W52" s="35" t="s">
        <v>125</v>
      </c>
      <c r="X52" s="37">
        <v>39891</v>
      </c>
      <c r="Y52" s="36">
        <v>5</v>
      </c>
      <c r="Z52" s="36">
        <v>0</v>
      </c>
      <c r="AA52" s="35" t="s">
        <v>163</v>
      </c>
      <c r="AB52" s="42">
        <v>20.588235294117599</v>
      </c>
      <c r="AC52" s="35" t="s">
        <v>165</v>
      </c>
      <c r="AD52" s="35" t="s">
        <v>223</v>
      </c>
      <c r="AE52" s="34">
        <v>487</v>
      </c>
      <c r="AG52" s="43">
        <v>53.97</v>
      </c>
      <c r="AH52" s="34">
        <v>23</v>
      </c>
      <c r="AI52" s="43">
        <f t="shared" si="1"/>
        <v>1241.31</v>
      </c>
    </row>
    <row r="53" spans="1:35" x14ac:dyDescent="0.25">
      <c r="A53" s="35" t="s">
        <v>224</v>
      </c>
      <c r="B53" s="36">
        <v>4</v>
      </c>
      <c r="C53" s="35">
        <v>127</v>
      </c>
      <c r="D53" s="36">
        <v>100</v>
      </c>
      <c r="E53" s="35">
        <v>81</v>
      </c>
      <c r="F53" s="36">
        <v>56</v>
      </c>
      <c r="G53" s="63" t="s">
        <v>162</v>
      </c>
      <c r="H53" s="37">
        <v>39092</v>
      </c>
      <c r="I53" s="35" t="s">
        <v>127</v>
      </c>
      <c r="J53" s="35">
        <v>97404</v>
      </c>
      <c r="K53" s="38">
        <v>0.63678900000000005</v>
      </c>
      <c r="L53" s="37">
        <v>39891</v>
      </c>
      <c r="M53" s="39">
        <v>13.434779601448414</v>
      </c>
      <c r="N53" s="40">
        <v>2.3772609074945654</v>
      </c>
      <c r="O53" s="36">
        <v>1.5418368615046683</v>
      </c>
      <c r="P53" s="35" t="s">
        <v>163</v>
      </c>
      <c r="Q53" s="35" t="s">
        <v>74</v>
      </c>
      <c r="R53" s="35" t="s">
        <v>208</v>
      </c>
      <c r="S53" s="34">
        <v>9</v>
      </c>
      <c r="T53" s="41">
        <v>9.8804659999999992E-3</v>
      </c>
      <c r="U53" s="41">
        <v>3.3712150000000003E-2</v>
      </c>
      <c r="V53" s="35" t="s">
        <v>163</v>
      </c>
      <c r="W53" s="35" t="s">
        <v>125</v>
      </c>
      <c r="X53" s="37">
        <v>39891</v>
      </c>
      <c r="Y53" s="36">
        <v>5</v>
      </c>
      <c r="Z53" s="36">
        <v>0</v>
      </c>
      <c r="AA53" s="35" t="s">
        <v>163</v>
      </c>
      <c r="AC53" s="35" t="s">
        <v>165</v>
      </c>
      <c r="AD53" s="35" t="s">
        <v>225</v>
      </c>
      <c r="AE53" s="34">
        <v>135</v>
      </c>
      <c r="AG53" s="43">
        <v>53.98</v>
      </c>
      <c r="AH53" s="34">
        <v>27</v>
      </c>
      <c r="AI53" s="43">
        <f t="shared" si="1"/>
        <v>1457.4599999999998</v>
      </c>
    </row>
    <row r="54" spans="1:35" x14ac:dyDescent="0.25">
      <c r="A54" s="35" t="s">
        <v>226</v>
      </c>
      <c r="B54" s="36">
        <v>4</v>
      </c>
      <c r="C54" s="35">
        <v>138</v>
      </c>
      <c r="D54" s="36">
        <v>100</v>
      </c>
      <c r="E54" s="35">
        <v>69</v>
      </c>
      <c r="F54" s="36">
        <v>23</v>
      </c>
      <c r="G54" s="63" t="s">
        <v>162</v>
      </c>
      <c r="H54" s="37">
        <v>39092</v>
      </c>
      <c r="I54" s="35" t="s">
        <v>127</v>
      </c>
      <c r="J54" s="35">
        <v>62812</v>
      </c>
      <c r="K54" s="38">
        <v>0.5469176</v>
      </c>
      <c r="L54" s="37">
        <v>39891</v>
      </c>
      <c r="M54" s="39">
        <v>15.28645637518356</v>
      </c>
      <c r="N54" s="40">
        <v>2.4818123445553897</v>
      </c>
      <c r="O54" s="36">
        <v>1.5753768896855729</v>
      </c>
      <c r="P54" s="35" t="s">
        <v>163</v>
      </c>
      <c r="Q54" s="35" t="s">
        <v>75</v>
      </c>
      <c r="R54" s="35" t="s">
        <v>208</v>
      </c>
      <c r="S54" s="34">
        <v>1</v>
      </c>
      <c r="T54" s="41">
        <v>8.4623619999999993E-3</v>
      </c>
      <c r="U54" s="41">
        <v>2.8873579999999999E-2</v>
      </c>
      <c r="V54" s="35" t="s">
        <v>163</v>
      </c>
      <c r="W54" s="35" t="s">
        <v>125</v>
      </c>
      <c r="X54" s="37">
        <v>39891</v>
      </c>
      <c r="Y54" s="36">
        <v>5</v>
      </c>
      <c r="Z54" s="36">
        <v>0</v>
      </c>
      <c r="AA54" s="35" t="s">
        <v>163</v>
      </c>
      <c r="AC54" s="35" t="s">
        <v>165</v>
      </c>
      <c r="AD54" s="35" t="s">
        <v>227</v>
      </c>
      <c r="AE54" s="34">
        <v>487</v>
      </c>
      <c r="AG54" s="43">
        <v>55.97</v>
      </c>
      <c r="AH54" s="34">
        <v>29</v>
      </c>
      <c r="AI54" s="43">
        <f t="shared" si="1"/>
        <v>1623.1299999999999</v>
      </c>
    </row>
    <row r="55" spans="1:35" x14ac:dyDescent="0.25">
      <c r="A55" s="35" t="s">
        <v>228</v>
      </c>
      <c r="B55" s="36">
        <v>3</v>
      </c>
      <c r="C55" s="35">
        <v>116</v>
      </c>
      <c r="D55" s="36">
        <v>100</v>
      </c>
      <c r="E55" s="35">
        <v>27</v>
      </c>
      <c r="F55" s="36">
        <v>96</v>
      </c>
      <c r="G55" s="63" t="s">
        <v>162</v>
      </c>
      <c r="H55" s="37">
        <v>39092</v>
      </c>
      <c r="I55" s="35" t="s">
        <v>127</v>
      </c>
      <c r="J55" s="35">
        <v>92341</v>
      </c>
      <c r="K55" s="38">
        <v>0.45453850000000001</v>
      </c>
      <c r="L55" s="37">
        <v>39891</v>
      </c>
      <c r="M55" s="39">
        <v>18.128733204814569</v>
      </c>
      <c r="N55" s="40">
        <v>2.6269742707121977</v>
      </c>
      <c r="O55" s="36">
        <v>1.6207943332552091</v>
      </c>
      <c r="P55" s="35" t="s">
        <v>163</v>
      </c>
      <c r="Q55" s="35" t="s">
        <v>76</v>
      </c>
      <c r="R55" s="35" t="s">
        <v>208</v>
      </c>
      <c r="S55" s="34">
        <v>9</v>
      </c>
      <c r="T55" s="41">
        <v>7.0487859999999996E-3</v>
      </c>
      <c r="U55" s="41">
        <v>2.4050459999999999E-2</v>
      </c>
      <c r="V55" s="35" t="s">
        <v>163</v>
      </c>
      <c r="W55" s="35" t="s">
        <v>125</v>
      </c>
      <c r="X55" s="37">
        <v>39891</v>
      </c>
      <c r="Y55" s="36">
        <v>5</v>
      </c>
      <c r="Z55" s="36">
        <v>0</v>
      </c>
      <c r="AA55" s="35" t="s">
        <v>163</v>
      </c>
      <c r="AC55" s="35" t="s">
        <v>165</v>
      </c>
      <c r="AD55" s="35" t="s">
        <v>229</v>
      </c>
      <c r="AE55" s="34">
        <v>391</v>
      </c>
      <c r="AG55" s="43">
        <v>56.97</v>
      </c>
      <c r="AH55" s="34">
        <v>40</v>
      </c>
      <c r="AI55" s="43">
        <f t="shared" si="1"/>
        <v>2278.8000000000002</v>
      </c>
    </row>
    <row r="56" spans="1:35" x14ac:dyDescent="0.25">
      <c r="A56" s="35" t="s">
        <v>230</v>
      </c>
      <c r="B56" s="36">
        <v>4</v>
      </c>
      <c r="C56" s="35">
        <v>192</v>
      </c>
      <c r="D56" s="36">
        <v>106</v>
      </c>
      <c r="E56" s="35">
        <v>42</v>
      </c>
      <c r="F56" s="36">
        <v>20</v>
      </c>
      <c r="G56" s="63" t="s">
        <v>162</v>
      </c>
      <c r="H56" s="37">
        <v>39092</v>
      </c>
      <c r="I56" s="35" t="s">
        <v>127</v>
      </c>
      <c r="J56" s="35">
        <v>56766</v>
      </c>
      <c r="K56" s="38">
        <v>0.45575959999999999</v>
      </c>
      <c r="L56" s="37">
        <v>39891</v>
      </c>
      <c r="M56" s="39">
        <v>12.130859296341216</v>
      </c>
      <c r="N56" s="40">
        <v>2.2977204444366115</v>
      </c>
      <c r="O56" s="36">
        <v>1.5158233552880136</v>
      </c>
      <c r="P56" s="35" t="s">
        <v>163</v>
      </c>
      <c r="Q56" s="35" t="s">
        <v>77</v>
      </c>
      <c r="R56" s="35" t="s">
        <v>208</v>
      </c>
      <c r="S56" s="34">
        <v>8</v>
      </c>
      <c r="T56" s="41">
        <v>2.8720269999999999E-2</v>
      </c>
      <c r="U56" s="41">
        <v>9.7993570000000002E-2</v>
      </c>
      <c r="V56" s="35" t="s">
        <v>163</v>
      </c>
      <c r="W56" s="35" t="s">
        <v>125</v>
      </c>
      <c r="X56" s="37">
        <v>39891</v>
      </c>
      <c r="Y56" s="36">
        <v>5</v>
      </c>
      <c r="Z56" s="36">
        <v>0</v>
      </c>
      <c r="AA56" s="35" t="s">
        <v>163</v>
      </c>
      <c r="AC56" s="35" t="s">
        <v>165</v>
      </c>
      <c r="AD56" s="35" t="s">
        <v>231</v>
      </c>
      <c r="AE56" s="34">
        <v>140</v>
      </c>
      <c r="AG56" s="43">
        <v>57.97</v>
      </c>
      <c r="AH56" s="34">
        <v>17</v>
      </c>
      <c r="AI56" s="43">
        <f t="shared" si="1"/>
        <v>985.49</v>
      </c>
    </row>
    <row r="57" spans="1:35" x14ac:dyDescent="0.25">
      <c r="A57" s="35" t="s">
        <v>232</v>
      </c>
      <c r="B57" s="36">
        <v>3</v>
      </c>
      <c r="C57" s="35">
        <v>155</v>
      </c>
      <c r="D57" s="36">
        <v>106</v>
      </c>
      <c r="E57" s="35">
        <v>86</v>
      </c>
      <c r="F57" s="36">
        <v>39</v>
      </c>
      <c r="G57" s="63" t="s">
        <v>162</v>
      </c>
      <c r="H57" s="37">
        <v>39092</v>
      </c>
      <c r="I57" s="35" t="s">
        <v>127</v>
      </c>
      <c r="J57" s="35">
        <v>39648</v>
      </c>
      <c r="K57" s="38">
        <v>0.45576080000000002</v>
      </c>
      <c r="L57" s="37">
        <v>39891</v>
      </c>
      <c r="M57" s="39">
        <v>20.13086138509825</v>
      </c>
      <c r="N57" s="40">
        <v>2.7203249587020153</v>
      </c>
      <c r="O57" s="36">
        <v>1.6493407648821439</v>
      </c>
      <c r="P57" s="35" t="s">
        <v>163</v>
      </c>
      <c r="Q57" s="35" t="s">
        <v>78</v>
      </c>
      <c r="R57" s="35" t="s">
        <v>208</v>
      </c>
      <c r="S57" s="34">
        <v>5</v>
      </c>
      <c r="T57" s="41">
        <v>7.0682189999999997E-3</v>
      </c>
      <c r="U57" s="41">
        <v>2.4116760000000001E-2</v>
      </c>
      <c r="V57" s="35" t="s">
        <v>163</v>
      </c>
      <c r="W57" s="35" t="s">
        <v>125</v>
      </c>
      <c r="X57" s="37">
        <v>39891</v>
      </c>
      <c r="Y57" s="36">
        <v>5</v>
      </c>
      <c r="Z57" s="36">
        <v>0</v>
      </c>
      <c r="AA57" s="35" t="s">
        <v>163</v>
      </c>
      <c r="AC57" s="35" t="s">
        <v>165</v>
      </c>
      <c r="AD57" s="35" t="s">
        <v>233</v>
      </c>
      <c r="AE57" s="34">
        <v>545</v>
      </c>
      <c r="AG57" s="43">
        <v>57.99</v>
      </c>
      <c r="AH57" s="34">
        <v>42</v>
      </c>
      <c r="AI57" s="43">
        <f t="shared" si="1"/>
        <v>2435.58</v>
      </c>
    </row>
    <row r="58" spans="1:35" x14ac:dyDescent="0.25">
      <c r="A58" s="35" t="s">
        <v>234</v>
      </c>
      <c r="B58" s="36">
        <v>3</v>
      </c>
      <c r="C58" s="35">
        <v>167</v>
      </c>
      <c r="D58" s="36">
        <v>87</v>
      </c>
      <c r="E58" s="35">
        <v>62</v>
      </c>
      <c r="F58" s="36">
        <v>30</v>
      </c>
      <c r="G58" s="63" t="s">
        <v>162</v>
      </c>
      <c r="H58" s="37">
        <v>39151</v>
      </c>
      <c r="I58" s="35" t="s">
        <v>127</v>
      </c>
      <c r="J58" s="35">
        <v>24157</v>
      </c>
      <c r="K58" s="38">
        <v>0.21567049999999999</v>
      </c>
      <c r="L58" s="37">
        <v>39891</v>
      </c>
      <c r="M58" s="39">
        <v>14.680073880693982</v>
      </c>
      <c r="N58" s="40">
        <v>2.4485524632965521</v>
      </c>
      <c r="O58" s="36">
        <v>1.5647851172913654</v>
      </c>
      <c r="P58" s="35" t="s">
        <v>163</v>
      </c>
      <c r="Q58" s="35" t="s">
        <v>79</v>
      </c>
      <c r="R58" s="35" t="s">
        <v>208</v>
      </c>
      <c r="S58" s="34">
        <v>1</v>
      </c>
      <c r="T58" s="41">
        <v>3.314923E-3</v>
      </c>
      <c r="U58" s="41">
        <v>1.1310519999999999E-2</v>
      </c>
      <c r="V58" s="35" t="s">
        <v>163</v>
      </c>
      <c r="W58" s="35" t="s">
        <v>125</v>
      </c>
      <c r="X58" s="37">
        <v>39891</v>
      </c>
      <c r="Y58" s="36">
        <v>5</v>
      </c>
      <c r="Z58" s="36">
        <v>0</v>
      </c>
      <c r="AA58" s="35" t="s">
        <v>163</v>
      </c>
      <c r="AC58" s="35" t="s">
        <v>165</v>
      </c>
      <c r="AD58" s="35" t="s">
        <v>235</v>
      </c>
      <c r="AE58" s="34">
        <v>931</v>
      </c>
      <c r="AG58" s="43">
        <v>59.99</v>
      </c>
      <c r="AH58" s="34">
        <v>37</v>
      </c>
      <c r="AI58" s="43">
        <f t="shared" si="1"/>
        <v>2219.63</v>
      </c>
    </row>
    <row r="59" spans="1:35" x14ac:dyDescent="0.25">
      <c r="A59" s="35" t="s">
        <v>236</v>
      </c>
      <c r="B59" s="36">
        <v>2</v>
      </c>
      <c r="C59" s="35">
        <v>139</v>
      </c>
      <c r="D59" s="36">
        <v>107</v>
      </c>
      <c r="E59" s="35">
        <v>48</v>
      </c>
      <c r="F59" s="36">
        <v>95</v>
      </c>
      <c r="G59" s="63" t="s">
        <v>162</v>
      </c>
      <c r="H59" s="37">
        <v>39092</v>
      </c>
      <c r="I59" s="35" t="s">
        <v>127</v>
      </c>
      <c r="J59" s="35">
        <v>95280</v>
      </c>
      <c r="K59" s="38">
        <v>0.90968139999999997</v>
      </c>
      <c r="L59" s="37">
        <v>39891</v>
      </c>
      <c r="M59" s="39">
        <v>15.863453595023529</v>
      </c>
      <c r="N59" s="40">
        <v>2.5126533738715358</v>
      </c>
      <c r="O59" s="36">
        <v>1.5851351279533035</v>
      </c>
      <c r="P59" s="35" t="s">
        <v>163</v>
      </c>
      <c r="Q59" s="35" t="s">
        <v>80</v>
      </c>
      <c r="R59" s="35" t="s">
        <v>208</v>
      </c>
      <c r="S59" s="34">
        <v>8</v>
      </c>
      <c r="T59" s="41">
        <v>1.4075829999999999E-2</v>
      </c>
      <c r="U59" s="41">
        <v>4.8026739999999998E-2</v>
      </c>
      <c r="V59" s="35" t="s">
        <v>163</v>
      </c>
      <c r="W59" s="35" t="s">
        <v>125</v>
      </c>
      <c r="X59" s="37">
        <v>39891</v>
      </c>
      <c r="Y59" s="36">
        <v>5</v>
      </c>
      <c r="Z59" s="36">
        <v>0</v>
      </c>
      <c r="AA59" s="35" t="s">
        <v>163</v>
      </c>
      <c r="AC59" s="35" t="s">
        <v>165</v>
      </c>
      <c r="AD59" s="35" t="s">
        <v>237</v>
      </c>
      <c r="AE59" s="34">
        <v>674</v>
      </c>
      <c r="AG59" s="43">
        <v>60.97</v>
      </c>
      <c r="AH59" s="34">
        <v>29</v>
      </c>
      <c r="AI59" s="43">
        <f t="shared" si="1"/>
        <v>1768.1299999999999</v>
      </c>
    </row>
    <row r="60" spans="1:35" x14ac:dyDescent="0.25">
      <c r="A60" s="35" t="s">
        <v>238</v>
      </c>
      <c r="B60" s="36">
        <v>1</v>
      </c>
      <c r="C60" s="35">
        <v>184</v>
      </c>
      <c r="D60" s="36">
        <v>103</v>
      </c>
      <c r="E60" s="35">
        <v>62</v>
      </c>
      <c r="F60" s="36">
        <v>40</v>
      </c>
      <c r="G60" s="63" t="s">
        <v>162</v>
      </c>
      <c r="H60" s="37">
        <v>39092</v>
      </c>
      <c r="I60" s="35" t="s">
        <v>127</v>
      </c>
      <c r="J60" s="35">
        <v>85313</v>
      </c>
      <c r="K60" s="38">
        <v>0.4103754</v>
      </c>
      <c r="L60" s="37">
        <v>39891</v>
      </c>
      <c r="M60" s="39">
        <v>15.050980894825013</v>
      </c>
      <c r="N60" s="40">
        <v>2.469002908251456</v>
      </c>
      <c r="O60" s="36">
        <v>1.571306115386641</v>
      </c>
      <c r="P60" s="35" t="s">
        <v>163</v>
      </c>
      <c r="Q60" s="35" t="s">
        <v>81</v>
      </c>
      <c r="R60" s="35" t="s">
        <v>208</v>
      </c>
      <c r="S60" s="34">
        <v>9</v>
      </c>
      <c r="T60" s="41">
        <v>6.3646950000000001E-3</v>
      </c>
      <c r="U60" s="41">
        <v>2.1716340000000001E-2</v>
      </c>
      <c r="V60" s="35" t="s">
        <v>163</v>
      </c>
      <c r="W60" s="35" t="s">
        <v>125</v>
      </c>
      <c r="X60" s="37">
        <v>39891</v>
      </c>
      <c r="Y60" s="36">
        <v>5</v>
      </c>
      <c r="Z60" s="36">
        <v>0</v>
      </c>
      <c r="AA60" s="35" t="s">
        <v>163</v>
      </c>
      <c r="AC60" s="35" t="s">
        <v>165</v>
      </c>
      <c r="AD60" s="35" t="s">
        <v>239</v>
      </c>
      <c r="AE60" s="34">
        <v>274</v>
      </c>
      <c r="AG60" s="43">
        <v>61.98</v>
      </c>
      <c r="AH60" s="34">
        <v>25</v>
      </c>
      <c r="AI60" s="43">
        <f t="shared" si="1"/>
        <v>1549.5</v>
      </c>
    </row>
    <row r="61" spans="1:35" x14ac:dyDescent="0.25">
      <c r="A61" s="35" t="s">
        <v>240</v>
      </c>
      <c r="B61" s="36">
        <v>1</v>
      </c>
      <c r="C61" s="35">
        <v>142</v>
      </c>
      <c r="D61" s="36">
        <v>91</v>
      </c>
      <c r="E61" s="35">
        <v>47</v>
      </c>
      <c r="F61" s="36">
        <v>13</v>
      </c>
      <c r="G61" s="63" t="s">
        <v>162</v>
      </c>
      <c r="H61" s="37">
        <v>39092</v>
      </c>
      <c r="I61" s="35" t="s">
        <v>127</v>
      </c>
      <c r="J61" s="35">
        <v>26157</v>
      </c>
      <c r="K61" s="38">
        <v>0.62847419999999998</v>
      </c>
      <c r="L61" s="37">
        <v>39891</v>
      </c>
      <c r="M61" s="39">
        <v>11.421237846997009</v>
      </c>
      <c r="N61" s="40">
        <v>2.2520138576708617</v>
      </c>
      <c r="O61" s="36">
        <v>1.5006711357492226</v>
      </c>
      <c r="P61" s="35" t="s">
        <v>163</v>
      </c>
      <c r="Q61" s="35" t="s">
        <v>82</v>
      </c>
      <c r="R61" s="35" t="s">
        <v>208</v>
      </c>
      <c r="S61" s="34">
        <v>9</v>
      </c>
      <c r="T61" s="41">
        <v>9.721515E-3</v>
      </c>
      <c r="U61" s="41">
        <v>3.3169810000000001E-2</v>
      </c>
      <c r="V61" s="35" t="s">
        <v>163</v>
      </c>
      <c r="W61" s="35" t="s">
        <v>125</v>
      </c>
      <c r="X61" s="37">
        <v>39891</v>
      </c>
      <c r="Y61" s="36">
        <v>5</v>
      </c>
      <c r="Z61" s="36">
        <v>0</v>
      </c>
      <c r="AA61" s="35" t="s">
        <v>163</v>
      </c>
      <c r="AC61" s="35" t="s">
        <v>165</v>
      </c>
      <c r="AD61" s="35" t="s">
        <v>241</v>
      </c>
      <c r="AE61" s="34">
        <v>491</v>
      </c>
      <c r="AG61" s="43">
        <v>62.97</v>
      </c>
      <c r="AH61" s="34">
        <v>48</v>
      </c>
      <c r="AI61" s="43">
        <f t="shared" si="1"/>
        <v>3022.56</v>
      </c>
    </row>
    <row r="62" spans="1:35" x14ac:dyDescent="0.25">
      <c r="A62" s="35" t="s">
        <v>242</v>
      </c>
      <c r="B62" s="36">
        <v>2</v>
      </c>
      <c r="C62" s="35">
        <v>127</v>
      </c>
      <c r="D62" s="36">
        <v>96</v>
      </c>
      <c r="E62" s="35">
        <v>89</v>
      </c>
      <c r="F62" s="36">
        <v>97</v>
      </c>
      <c r="G62" s="63" t="s">
        <v>162</v>
      </c>
      <c r="H62" s="37">
        <v>39092</v>
      </c>
      <c r="I62" s="35" t="s">
        <v>127</v>
      </c>
      <c r="J62" s="35">
        <v>86414</v>
      </c>
      <c r="K62" s="38">
        <v>8.2271319999999995E-2</v>
      </c>
      <c r="L62" s="37">
        <v>39891</v>
      </c>
      <c r="M62" s="39">
        <v>14.369101095302357</v>
      </c>
      <c r="N62" s="40">
        <v>2.4311394282285437</v>
      </c>
      <c r="O62" s="36">
        <v>1.5592111557542627</v>
      </c>
      <c r="P62" s="35" t="s">
        <v>163</v>
      </c>
      <c r="Q62" s="35" t="s">
        <v>83</v>
      </c>
      <c r="R62" s="35" t="s">
        <v>208</v>
      </c>
      <c r="S62" s="34">
        <v>5</v>
      </c>
      <c r="T62" s="41">
        <v>1.269004E-3</v>
      </c>
      <c r="U62" s="41">
        <v>4.3298420000000004E-3</v>
      </c>
      <c r="V62" s="35" t="s">
        <v>163</v>
      </c>
      <c r="W62" s="35" t="s">
        <v>125</v>
      </c>
      <c r="X62" s="37">
        <v>39891</v>
      </c>
      <c r="Y62" s="36">
        <v>5</v>
      </c>
      <c r="Z62" s="36">
        <v>0</v>
      </c>
      <c r="AA62" s="35" t="s">
        <v>163</v>
      </c>
      <c r="AC62" s="35" t="s">
        <v>165</v>
      </c>
      <c r="AD62" s="35" t="s">
        <v>243</v>
      </c>
      <c r="AE62" s="34">
        <v>213</v>
      </c>
      <c r="AG62" s="43">
        <v>63.99</v>
      </c>
      <c r="AH62" s="34">
        <v>15</v>
      </c>
      <c r="AI62" s="43">
        <f t="shared" si="1"/>
        <v>959.85</v>
      </c>
    </row>
    <row r="63" spans="1:35" x14ac:dyDescent="0.25">
      <c r="A63" s="35" t="s">
        <v>244</v>
      </c>
      <c r="B63" s="36">
        <v>3</v>
      </c>
      <c r="C63" s="35">
        <v>154</v>
      </c>
      <c r="D63" s="36">
        <v>102</v>
      </c>
      <c r="E63" s="35">
        <v>76</v>
      </c>
      <c r="F63" s="36">
        <v>37</v>
      </c>
      <c r="G63" s="63" t="s">
        <v>162</v>
      </c>
      <c r="H63" s="37">
        <v>39092</v>
      </c>
      <c r="I63" s="35" t="s">
        <v>127</v>
      </c>
      <c r="J63" s="35">
        <v>14871</v>
      </c>
      <c r="K63" s="38">
        <v>0.41948550000000001</v>
      </c>
      <c r="L63" s="37">
        <v>39891</v>
      </c>
      <c r="M63" s="39">
        <v>15.067162502833975</v>
      </c>
      <c r="N63" s="40">
        <v>2.4698874160048789</v>
      </c>
      <c r="O63" s="36">
        <v>1.5715875464016884</v>
      </c>
      <c r="P63" s="35" t="s">
        <v>163</v>
      </c>
      <c r="Q63" s="35" t="s">
        <v>84</v>
      </c>
      <c r="R63" s="35" t="s">
        <v>208</v>
      </c>
      <c r="S63" s="34">
        <v>1</v>
      </c>
      <c r="T63" s="41">
        <v>6.5058160000000002E-3</v>
      </c>
      <c r="U63" s="41">
        <v>2.219784E-2</v>
      </c>
      <c r="V63" s="35" t="s">
        <v>163</v>
      </c>
      <c r="W63" s="35" t="s">
        <v>125</v>
      </c>
      <c r="X63" s="37">
        <v>39891</v>
      </c>
      <c r="Y63" s="36">
        <v>5</v>
      </c>
      <c r="Z63" s="36">
        <v>0</v>
      </c>
      <c r="AA63" s="35" t="s">
        <v>163</v>
      </c>
      <c r="AC63" s="35" t="s">
        <v>165</v>
      </c>
      <c r="AD63" s="35" t="s">
        <v>245</v>
      </c>
      <c r="AE63" s="34">
        <v>800</v>
      </c>
      <c r="AG63" s="43">
        <v>65.97</v>
      </c>
      <c r="AH63" s="34">
        <v>28</v>
      </c>
      <c r="AI63" s="43">
        <f t="shared" si="1"/>
        <v>1847.1599999999999</v>
      </c>
    </row>
    <row r="64" spans="1:35" x14ac:dyDescent="0.25">
      <c r="A64" s="35" t="s">
        <v>246</v>
      </c>
      <c r="B64" s="36">
        <v>1</v>
      </c>
      <c r="C64" s="35">
        <v>166</v>
      </c>
      <c r="D64" s="36">
        <v>88</v>
      </c>
      <c r="E64" s="35">
        <v>30</v>
      </c>
      <c r="F64" s="36">
        <v>32</v>
      </c>
      <c r="G64" s="63" t="s">
        <v>162</v>
      </c>
      <c r="H64" s="37">
        <v>39092</v>
      </c>
      <c r="I64" s="35" t="s">
        <v>127</v>
      </c>
      <c r="J64" s="35">
        <v>92367</v>
      </c>
      <c r="K64" s="38">
        <v>0.85497959999999995</v>
      </c>
      <c r="L64" s="37">
        <v>39891</v>
      </c>
      <c r="M64" s="39">
        <v>12.779630669322909</v>
      </c>
      <c r="N64" s="40">
        <v>2.3379726925284592</v>
      </c>
      <c r="O64" s="36">
        <v>1.5290430643145598</v>
      </c>
      <c r="P64" s="35" t="s">
        <v>163</v>
      </c>
      <c r="Q64" s="35" t="s">
        <v>85</v>
      </c>
      <c r="R64" s="35" t="s">
        <v>208</v>
      </c>
      <c r="S64" s="34">
        <v>5</v>
      </c>
      <c r="T64" s="41">
        <v>1.323653E-2</v>
      </c>
      <c r="U64" s="41">
        <v>4.5163050000000003E-2</v>
      </c>
      <c r="V64" s="35" t="s">
        <v>163</v>
      </c>
      <c r="W64" s="35" t="s">
        <v>125</v>
      </c>
      <c r="X64" s="37">
        <v>39891</v>
      </c>
      <c r="Y64" s="36">
        <v>5</v>
      </c>
      <c r="Z64" s="36">
        <v>0</v>
      </c>
      <c r="AA64" s="35" t="s">
        <v>163</v>
      </c>
      <c r="AC64" s="35" t="s">
        <v>165</v>
      </c>
      <c r="AD64" s="35" t="s">
        <v>247</v>
      </c>
      <c r="AE64" s="34">
        <v>316</v>
      </c>
      <c r="AG64" s="43">
        <v>65.97</v>
      </c>
      <c r="AH64" s="34">
        <v>47</v>
      </c>
      <c r="AI64" s="43">
        <f t="shared" si="1"/>
        <v>3100.59</v>
      </c>
    </row>
    <row r="65" spans="1:35" x14ac:dyDescent="0.25">
      <c r="A65" s="35" t="s">
        <v>248</v>
      </c>
      <c r="B65" s="36">
        <v>3</v>
      </c>
      <c r="C65" s="35">
        <v>122</v>
      </c>
      <c r="D65" s="36">
        <v>105</v>
      </c>
      <c r="E65" s="35">
        <v>58</v>
      </c>
      <c r="F65" s="36">
        <v>78</v>
      </c>
      <c r="G65" s="63" t="s">
        <v>162</v>
      </c>
      <c r="H65" s="37">
        <v>39092</v>
      </c>
      <c r="I65" s="35" t="s">
        <v>127</v>
      </c>
      <c r="J65" s="35">
        <v>86566</v>
      </c>
      <c r="K65" s="38">
        <v>0.361147</v>
      </c>
      <c r="L65" s="37">
        <v>39891</v>
      </c>
      <c r="M65" s="39">
        <v>14.962102073195993</v>
      </c>
      <c r="N65" s="40">
        <v>2.4641333376910901</v>
      </c>
      <c r="O65" s="36">
        <v>1.569755821040677</v>
      </c>
      <c r="P65" s="35" t="s">
        <v>163</v>
      </c>
      <c r="Q65" s="35" t="s">
        <v>86</v>
      </c>
      <c r="R65" s="35" t="s">
        <v>208</v>
      </c>
      <c r="S65" s="34">
        <v>7</v>
      </c>
      <c r="T65" s="41">
        <v>5.6062560000000004E-3</v>
      </c>
      <c r="U65" s="41">
        <v>1.9128550000000001E-2</v>
      </c>
      <c r="V65" s="35" t="s">
        <v>163</v>
      </c>
      <c r="W65" s="35" t="s">
        <v>125</v>
      </c>
      <c r="X65" s="37">
        <v>39891</v>
      </c>
      <c r="Y65" s="36">
        <v>5</v>
      </c>
      <c r="Z65" s="36">
        <v>0</v>
      </c>
      <c r="AA65" s="35" t="s">
        <v>163</v>
      </c>
      <c r="AC65" s="35" t="s">
        <v>165</v>
      </c>
      <c r="AD65" s="35" t="s">
        <v>249</v>
      </c>
      <c r="AE65" s="34">
        <v>935</v>
      </c>
      <c r="AG65" s="43">
        <v>68.97</v>
      </c>
      <c r="AH65" s="34">
        <v>28</v>
      </c>
      <c r="AI65" s="43">
        <f t="shared" si="1"/>
        <v>1931.1599999999999</v>
      </c>
    </row>
    <row r="66" spans="1:35" x14ac:dyDescent="0.25">
      <c r="A66" s="35" t="s">
        <v>250</v>
      </c>
      <c r="B66" s="36">
        <v>2</v>
      </c>
      <c r="C66" s="35">
        <v>102</v>
      </c>
      <c r="D66" s="36">
        <v>145</v>
      </c>
      <c r="E66" s="35">
        <v>89</v>
      </c>
      <c r="F66" s="36">
        <v>24</v>
      </c>
      <c r="G66" s="63" t="s">
        <v>162</v>
      </c>
      <c r="H66" s="37">
        <v>39092</v>
      </c>
      <c r="I66" s="35" t="s">
        <v>127</v>
      </c>
      <c r="J66" s="35">
        <v>86077</v>
      </c>
      <c r="K66" s="38">
        <v>0.18143049999999999</v>
      </c>
      <c r="L66" s="37">
        <v>39891</v>
      </c>
      <c r="M66" s="39">
        <v>19.607377092896339</v>
      </c>
      <c r="N66" s="40">
        <v>2.6965377245933615</v>
      </c>
      <c r="O66" s="36">
        <v>1.6421137976989784</v>
      </c>
      <c r="P66" s="35" t="s">
        <v>163</v>
      </c>
      <c r="Q66" s="35" t="s">
        <v>87</v>
      </c>
      <c r="R66" s="35" t="s">
        <v>208</v>
      </c>
      <c r="S66" s="34">
        <v>1</v>
      </c>
      <c r="T66" s="41">
        <v>2.812241E-3</v>
      </c>
      <c r="U66" s="41">
        <v>9.5953640000000003E-3</v>
      </c>
      <c r="V66" s="35" t="s">
        <v>163</v>
      </c>
      <c r="W66" s="35" t="s">
        <v>125</v>
      </c>
      <c r="X66" s="37">
        <v>39891</v>
      </c>
      <c r="Y66" s="36">
        <v>5</v>
      </c>
      <c r="Z66" s="36">
        <v>0</v>
      </c>
      <c r="AA66" s="35" t="s">
        <v>163</v>
      </c>
      <c r="AC66" s="35" t="s">
        <v>165</v>
      </c>
      <c r="AD66" s="35" t="s">
        <v>251</v>
      </c>
      <c r="AE66" s="34">
        <v>364</v>
      </c>
      <c r="AG66" s="43">
        <v>68.97</v>
      </c>
      <c r="AH66" s="34">
        <v>39</v>
      </c>
      <c r="AI66" s="43">
        <f t="shared" si="1"/>
        <v>2689.83</v>
      </c>
    </row>
    <row r="67" spans="1:35" x14ac:dyDescent="0.25">
      <c r="A67" s="35" t="s">
        <v>252</v>
      </c>
      <c r="B67" s="36">
        <v>4</v>
      </c>
      <c r="C67" s="35">
        <v>106</v>
      </c>
      <c r="D67" s="36">
        <v>99</v>
      </c>
      <c r="E67" s="35">
        <v>82</v>
      </c>
      <c r="F67" s="36">
        <v>29</v>
      </c>
      <c r="G67" s="63" t="s">
        <v>162</v>
      </c>
      <c r="H67" s="37">
        <v>39092</v>
      </c>
      <c r="I67" s="35" t="s">
        <v>127</v>
      </c>
      <c r="J67" s="35">
        <v>22321</v>
      </c>
      <c r="K67" s="38">
        <v>0.18133050000000001</v>
      </c>
      <c r="L67" s="37">
        <v>39891</v>
      </c>
      <c r="M67" s="39">
        <v>10.607159691108359</v>
      </c>
      <c r="N67" s="40">
        <v>2.1971837028478109</v>
      </c>
      <c r="O67" s="36">
        <v>1.4822900198165712</v>
      </c>
      <c r="P67" s="35" t="s">
        <v>163</v>
      </c>
      <c r="Q67" s="35" t="s">
        <v>88</v>
      </c>
      <c r="R67" s="35" t="s">
        <v>208</v>
      </c>
      <c r="S67" s="34">
        <v>1</v>
      </c>
      <c r="T67" s="41">
        <v>2.8122400000000001E-3</v>
      </c>
      <c r="U67" s="41">
        <v>9.5953630000000008E-3</v>
      </c>
      <c r="V67" s="35" t="s">
        <v>163</v>
      </c>
      <c r="W67" s="35" t="s">
        <v>125</v>
      </c>
      <c r="X67" s="37">
        <v>39891</v>
      </c>
      <c r="Y67" s="36">
        <v>5</v>
      </c>
      <c r="Z67" s="36">
        <v>0</v>
      </c>
      <c r="AA67" s="35" t="s">
        <v>163</v>
      </c>
      <c r="AC67" s="35" t="s">
        <v>165</v>
      </c>
      <c r="AD67" s="35" t="s">
        <v>253</v>
      </c>
      <c r="AE67" s="34">
        <v>238</v>
      </c>
      <c r="AG67" s="43">
        <v>68.98</v>
      </c>
      <c r="AH67" s="34">
        <v>37</v>
      </c>
      <c r="AI67" s="43">
        <f t="shared" si="1"/>
        <v>2552.2600000000002</v>
      </c>
    </row>
    <row r="68" spans="1:35" x14ac:dyDescent="0.25">
      <c r="A68" s="35" t="s">
        <v>254</v>
      </c>
      <c r="B68" s="36">
        <v>1</v>
      </c>
      <c r="C68" s="35">
        <v>190</v>
      </c>
      <c r="D68" s="36">
        <v>111</v>
      </c>
      <c r="E68" s="35">
        <v>16</v>
      </c>
      <c r="F68" s="36">
        <v>13</v>
      </c>
      <c r="G68" s="63" t="s">
        <v>162</v>
      </c>
      <c r="H68" s="37">
        <v>39092</v>
      </c>
      <c r="I68" s="35" t="s">
        <v>127</v>
      </c>
      <c r="J68" s="35">
        <v>71708</v>
      </c>
      <c r="K68" s="38">
        <v>0.18163299999999999</v>
      </c>
      <c r="L68" s="37">
        <v>39891</v>
      </c>
      <c r="M68" s="39">
        <v>18.60781723246291</v>
      </c>
      <c r="N68" s="40">
        <v>2.6499141888654711</v>
      </c>
      <c r="O68" s="36">
        <v>1.627855702716144</v>
      </c>
      <c r="P68" s="35" t="s">
        <v>163</v>
      </c>
      <c r="Q68" s="35" t="s">
        <v>89</v>
      </c>
      <c r="R68" s="35" t="s">
        <v>208</v>
      </c>
      <c r="S68" s="34">
        <v>5</v>
      </c>
      <c r="T68" s="41">
        <v>2.812593E-3</v>
      </c>
      <c r="U68" s="41">
        <v>9.5965689999999992E-3</v>
      </c>
      <c r="V68" s="35" t="s">
        <v>163</v>
      </c>
      <c r="W68" s="35" t="s">
        <v>125</v>
      </c>
      <c r="X68" s="37">
        <v>39891</v>
      </c>
      <c r="Y68" s="36">
        <v>5</v>
      </c>
      <c r="Z68" s="36">
        <v>0</v>
      </c>
      <c r="AA68" s="35" t="s">
        <v>163</v>
      </c>
      <c r="AC68" s="35" t="s">
        <v>165</v>
      </c>
      <c r="AD68" s="35" t="s">
        <v>255</v>
      </c>
      <c r="AE68" s="34">
        <v>887</v>
      </c>
      <c r="AG68" s="43">
        <v>69.989999999999995</v>
      </c>
      <c r="AH68" s="34">
        <v>3</v>
      </c>
      <c r="AI68" s="43">
        <f t="shared" ref="AI68:AI99" si="2">AG68*AH68</f>
        <v>209.96999999999997</v>
      </c>
    </row>
    <row r="69" spans="1:35" x14ac:dyDescent="0.25">
      <c r="A69" s="35" t="s">
        <v>256</v>
      </c>
      <c r="B69" s="36">
        <v>4</v>
      </c>
      <c r="C69" s="35">
        <v>191</v>
      </c>
      <c r="D69" s="36">
        <v>133</v>
      </c>
      <c r="E69" s="35">
        <v>37</v>
      </c>
      <c r="F69" s="36">
        <v>81</v>
      </c>
      <c r="G69" s="63" t="s">
        <v>162</v>
      </c>
      <c r="H69" s="37">
        <v>39869</v>
      </c>
      <c r="I69" s="35" t="s">
        <v>127</v>
      </c>
      <c r="J69" s="35">
        <v>39257</v>
      </c>
      <c r="K69" s="38">
        <v>0.78994350000000002</v>
      </c>
      <c r="L69" s="37">
        <v>39875</v>
      </c>
      <c r="M69" s="39">
        <v>20.67873115743005</v>
      </c>
      <c r="N69" s="40">
        <v>2.7447826657716003</v>
      </c>
      <c r="O69" s="36">
        <v>1.6567385628914419</v>
      </c>
      <c r="P69" s="35" t="s">
        <v>163</v>
      </c>
      <c r="Q69" s="35" t="s">
        <v>90</v>
      </c>
      <c r="R69" s="35" t="s">
        <v>208</v>
      </c>
      <c r="S69" s="34">
        <v>1</v>
      </c>
      <c r="T69" s="41">
        <v>2.1649740000000001E-3</v>
      </c>
      <c r="U69" s="41">
        <v>7.3868930000000003E-3</v>
      </c>
      <c r="V69" s="35" t="s">
        <v>163</v>
      </c>
      <c r="W69" s="35" t="s">
        <v>125</v>
      </c>
      <c r="X69" s="37">
        <v>39875</v>
      </c>
      <c r="Y69" s="36">
        <v>5</v>
      </c>
      <c r="Z69" s="36">
        <v>0.1</v>
      </c>
      <c r="AA69" s="35" t="s">
        <v>163</v>
      </c>
      <c r="AC69" s="35" t="s">
        <v>165</v>
      </c>
      <c r="AD69" s="35" t="s">
        <v>257</v>
      </c>
      <c r="AE69" s="34">
        <v>638</v>
      </c>
      <c r="AG69" s="43">
        <v>70.97</v>
      </c>
      <c r="AH69" s="34">
        <v>21</v>
      </c>
      <c r="AI69" s="43">
        <f t="shared" si="2"/>
        <v>1490.37</v>
      </c>
    </row>
    <row r="70" spans="1:35" x14ac:dyDescent="0.25">
      <c r="A70" s="35" t="s">
        <v>258</v>
      </c>
      <c r="B70" s="36">
        <v>5</v>
      </c>
      <c r="C70" s="35">
        <v>186</v>
      </c>
      <c r="D70" s="36">
        <v>89</v>
      </c>
      <c r="E70" s="35">
        <v>50</v>
      </c>
      <c r="F70" s="36">
        <v>34</v>
      </c>
      <c r="G70" s="63" t="s">
        <v>162</v>
      </c>
      <c r="H70" s="37">
        <v>39092</v>
      </c>
      <c r="I70" s="35" t="s">
        <v>127</v>
      </c>
      <c r="J70" s="35">
        <v>76072</v>
      </c>
      <c r="K70" s="38">
        <v>2.208386</v>
      </c>
      <c r="L70" s="37">
        <v>39891</v>
      </c>
      <c r="M70" s="39">
        <v>19.694449928638335</v>
      </c>
      <c r="N70" s="40">
        <v>2.7005234434911247</v>
      </c>
      <c r="O70" s="36">
        <v>1.6433269435785214</v>
      </c>
      <c r="P70" s="35" t="s">
        <v>163</v>
      </c>
      <c r="Q70" s="35" t="s">
        <v>91</v>
      </c>
      <c r="R70" s="35" t="s">
        <v>208</v>
      </c>
      <c r="S70" s="34">
        <v>7</v>
      </c>
      <c r="T70" s="41">
        <v>3.4173370000000002E-2</v>
      </c>
      <c r="U70" s="41">
        <v>0.1165996</v>
      </c>
      <c r="V70" s="35" t="s">
        <v>163</v>
      </c>
      <c r="W70" s="35" t="s">
        <v>125</v>
      </c>
      <c r="X70" s="37">
        <v>39891</v>
      </c>
      <c r="Y70" s="36">
        <v>5</v>
      </c>
      <c r="Z70" s="36">
        <v>0</v>
      </c>
      <c r="AA70" s="35" t="s">
        <v>163</v>
      </c>
      <c r="AC70" s="35" t="s">
        <v>165</v>
      </c>
      <c r="AD70" s="35" t="s">
        <v>259</v>
      </c>
      <c r="AE70" s="34">
        <v>390</v>
      </c>
      <c r="AG70" s="43">
        <v>70.97</v>
      </c>
      <c r="AH70" s="34">
        <v>40</v>
      </c>
      <c r="AI70" s="43">
        <f t="shared" si="2"/>
        <v>2838.8</v>
      </c>
    </row>
    <row r="71" spans="1:35" x14ac:dyDescent="0.25">
      <c r="A71" s="35" t="s">
        <v>260</v>
      </c>
      <c r="B71" s="36">
        <v>2</v>
      </c>
      <c r="C71" s="35">
        <v>119</v>
      </c>
      <c r="D71" s="36">
        <v>97</v>
      </c>
      <c r="E71" s="35">
        <v>89</v>
      </c>
      <c r="F71" s="36">
        <v>42</v>
      </c>
      <c r="G71" s="63" t="s">
        <v>162</v>
      </c>
      <c r="H71" s="37">
        <v>39092</v>
      </c>
      <c r="I71" s="35" t="s">
        <v>127</v>
      </c>
      <c r="J71" s="35">
        <v>25200</v>
      </c>
      <c r="K71" s="38">
        <v>2.741241</v>
      </c>
      <c r="L71" s="37">
        <v>39891</v>
      </c>
      <c r="M71" s="39">
        <v>23.396910351048088</v>
      </c>
      <c r="N71" s="40">
        <v>2.8601326144779993</v>
      </c>
      <c r="O71" s="36">
        <v>1.6911926603666418</v>
      </c>
      <c r="P71" s="35" t="s">
        <v>163</v>
      </c>
      <c r="Q71" s="35" t="s">
        <v>92</v>
      </c>
      <c r="R71" s="35" t="s">
        <v>208</v>
      </c>
      <c r="S71" s="34">
        <v>2</v>
      </c>
      <c r="T71" s="41">
        <v>4.2552100000000002E-2</v>
      </c>
      <c r="U71" s="41">
        <v>0.14518780000000001</v>
      </c>
      <c r="V71" s="35" t="s">
        <v>163</v>
      </c>
      <c r="W71" s="35" t="s">
        <v>125</v>
      </c>
      <c r="X71" s="37">
        <v>39891</v>
      </c>
      <c r="Y71" s="36">
        <v>5</v>
      </c>
      <c r="Z71" s="36">
        <v>0</v>
      </c>
      <c r="AA71" s="35" t="s">
        <v>163</v>
      </c>
      <c r="AC71" s="35" t="s">
        <v>165</v>
      </c>
      <c r="AD71" s="35" t="s">
        <v>261</v>
      </c>
      <c r="AE71" s="34">
        <v>610</v>
      </c>
      <c r="AG71" s="43">
        <v>70.98</v>
      </c>
      <c r="AH71" s="34">
        <v>29</v>
      </c>
      <c r="AI71" s="43">
        <f t="shared" si="2"/>
        <v>2058.42</v>
      </c>
    </row>
    <row r="72" spans="1:35" x14ac:dyDescent="0.25">
      <c r="A72" s="35" t="s">
        <v>262</v>
      </c>
      <c r="B72" s="36">
        <v>5</v>
      </c>
      <c r="C72" s="35">
        <v>123</v>
      </c>
      <c r="D72" s="36">
        <v>95</v>
      </c>
      <c r="E72" s="35">
        <v>64</v>
      </c>
      <c r="F72" s="36">
        <v>74</v>
      </c>
      <c r="G72" s="63" t="s">
        <v>162</v>
      </c>
      <c r="H72" s="37">
        <v>39874</v>
      </c>
      <c r="I72" s="35" t="s">
        <v>127</v>
      </c>
      <c r="J72" s="35">
        <v>84284</v>
      </c>
      <c r="K72" s="38">
        <v>0.12667510000000001</v>
      </c>
      <c r="L72" s="37">
        <v>39896</v>
      </c>
      <c r="M72" s="39">
        <v>15.482589556014362</v>
      </c>
      <c r="N72" s="40">
        <v>2.4923815837972518</v>
      </c>
      <c r="O72" s="36">
        <v>1.578727837151563</v>
      </c>
      <c r="P72" s="35" t="s">
        <v>163</v>
      </c>
      <c r="Q72" s="35" t="s">
        <v>93</v>
      </c>
      <c r="R72" s="35" t="s">
        <v>208</v>
      </c>
      <c r="S72" s="34">
        <v>2</v>
      </c>
      <c r="T72" s="41">
        <v>6.7746389999999998E-4</v>
      </c>
      <c r="U72" s="41">
        <v>2.311507E-3</v>
      </c>
      <c r="V72" s="35" t="s">
        <v>163</v>
      </c>
      <c r="W72" s="35" t="s">
        <v>125</v>
      </c>
      <c r="X72" s="37">
        <v>39896</v>
      </c>
      <c r="Y72" s="36">
        <v>5</v>
      </c>
      <c r="Z72" s="36">
        <v>0</v>
      </c>
      <c r="AA72" s="35" t="s">
        <v>163</v>
      </c>
      <c r="AC72" s="35" t="s">
        <v>165</v>
      </c>
      <c r="AD72" s="35" t="s">
        <v>263</v>
      </c>
      <c r="AE72" s="34">
        <v>846</v>
      </c>
      <c r="AG72" s="43">
        <v>71.98</v>
      </c>
      <c r="AH72" s="34">
        <v>17</v>
      </c>
      <c r="AI72" s="43">
        <f t="shared" si="2"/>
        <v>1223.6600000000001</v>
      </c>
    </row>
    <row r="73" spans="1:35" x14ac:dyDescent="0.25">
      <c r="A73" s="35" t="s">
        <v>264</v>
      </c>
      <c r="B73" s="36">
        <v>1</v>
      </c>
      <c r="C73" s="35">
        <v>113</v>
      </c>
      <c r="D73" s="36">
        <v>881</v>
      </c>
      <c r="E73" s="35">
        <v>65</v>
      </c>
      <c r="F73" s="36">
        <v>84</v>
      </c>
      <c r="G73" s="63" t="s">
        <v>162</v>
      </c>
      <c r="H73" s="37">
        <v>39922</v>
      </c>
      <c r="I73" s="35" t="s">
        <v>127</v>
      </c>
      <c r="J73" s="35">
        <v>60719</v>
      </c>
      <c r="K73" s="38">
        <v>0.29477310000000001</v>
      </c>
      <c r="L73" s="37">
        <v>39922</v>
      </c>
      <c r="M73" s="39">
        <v>11.837703205998922</v>
      </c>
      <c r="N73" s="40">
        <v>2.2790602984791675</v>
      </c>
      <c r="O73" s="36">
        <v>1.5096556887181818</v>
      </c>
      <c r="P73" s="35" t="s">
        <v>163</v>
      </c>
      <c r="Q73" s="35" t="s">
        <v>94</v>
      </c>
      <c r="R73" s="35" t="s">
        <v>208</v>
      </c>
      <c r="S73" s="34">
        <v>2</v>
      </c>
      <c r="T73" s="41">
        <v>1.0014459999999999E-2</v>
      </c>
      <c r="U73" s="41">
        <v>3.4169329999999998E-2</v>
      </c>
      <c r="V73" s="35" t="s">
        <v>163</v>
      </c>
      <c r="W73" s="35" t="s">
        <v>125</v>
      </c>
      <c r="X73" s="37">
        <v>39922</v>
      </c>
      <c r="Y73" s="36">
        <v>5</v>
      </c>
      <c r="Z73" s="36">
        <v>0</v>
      </c>
      <c r="AA73" s="35" t="s">
        <v>163</v>
      </c>
      <c r="AC73" s="35" t="s">
        <v>165</v>
      </c>
      <c r="AD73" s="35" t="s">
        <v>265</v>
      </c>
      <c r="AE73" s="34">
        <v>891</v>
      </c>
      <c r="AG73" s="43">
        <v>72.97</v>
      </c>
      <c r="AH73" s="34">
        <v>33</v>
      </c>
      <c r="AI73" s="43">
        <f t="shared" si="2"/>
        <v>2408.0099999999998</v>
      </c>
    </row>
    <row r="74" spans="1:35" x14ac:dyDescent="0.25">
      <c r="A74" s="35" t="s">
        <v>266</v>
      </c>
      <c r="B74" s="36">
        <v>2</v>
      </c>
      <c r="C74" s="35">
        <v>101</v>
      </c>
      <c r="D74" s="36">
        <v>141</v>
      </c>
      <c r="E74" s="35">
        <v>89</v>
      </c>
      <c r="F74" s="36">
        <v>30</v>
      </c>
      <c r="G74" s="63" t="s">
        <v>162</v>
      </c>
      <c r="H74" s="37">
        <v>39943</v>
      </c>
      <c r="I74" s="35" t="s">
        <v>127</v>
      </c>
      <c r="J74" s="35">
        <v>28914</v>
      </c>
      <c r="K74" s="38">
        <v>0.59175230000000001</v>
      </c>
      <c r="L74" s="37">
        <v>40029</v>
      </c>
      <c r="M74" s="39">
        <v>20.361006679253052</v>
      </c>
      <c r="N74" s="40">
        <v>2.730652372159291</v>
      </c>
      <c r="O74" s="36">
        <v>1.6524685691895296</v>
      </c>
      <c r="P74" s="35" t="s">
        <v>163</v>
      </c>
      <c r="Q74" s="35" t="s">
        <v>95</v>
      </c>
      <c r="R74" s="35" t="s">
        <v>208</v>
      </c>
      <c r="S74" s="34">
        <v>7</v>
      </c>
      <c r="T74" s="41">
        <v>3.8727350000000001E-2</v>
      </c>
      <c r="U74" s="41">
        <v>0.1321377</v>
      </c>
      <c r="V74" s="35" t="s">
        <v>163</v>
      </c>
      <c r="W74" s="35" t="s">
        <v>125</v>
      </c>
      <c r="X74" s="37">
        <v>40029</v>
      </c>
      <c r="Y74" s="36">
        <v>5</v>
      </c>
      <c r="Z74" s="36">
        <v>0</v>
      </c>
      <c r="AA74" s="35" t="s">
        <v>163</v>
      </c>
      <c r="AC74" s="35" t="s">
        <v>165</v>
      </c>
      <c r="AD74" s="35" t="s">
        <v>267</v>
      </c>
      <c r="AE74" s="34">
        <v>287</v>
      </c>
      <c r="AG74" s="43">
        <v>73.989999999999995</v>
      </c>
      <c r="AH74" s="34">
        <v>18</v>
      </c>
      <c r="AI74" s="43">
        <f t="shared" si="2"/>
        <v>1331.82</v>
      </c>
    </row>
    <row r="75" spans="1:35" x14ac:dyDescent="0.25">
      <c r="A75" s="35" t="s">
        <v>268</v>
      </c>
      <c r="B75" s="36">
        <v>1</v>
      </c>
      <c r="C75" s="35">
        <v>126</v>
      </c>
      <c r="D75" s="36">
        <v>132</v>
      </c>
      <c r="E75" s="35">
        <v>67</v>
      </c>
      <c r="F75" s="36">
        <v>53</v>
      </c>
      <c r="G75" s="63" t="s">
        <v>162</v>
      </c>
      <c r="H75" s="37">
        <v>39882</v>
      </c>
      <c r="I75" s="35" t="s">
        <v>127</v>
      </c>
      <c r="J75" s="35">
        <v>27662</v>
      </c>
      <c r="K75" s="38">
        <v>1.366787</v>
      </c>
      <c r="L75" s="37">
        <v>40029</v>
      </c>
      <c r="M75" s="39">
        <v>18.535883659819024</v>
      </c>
      <c r="N75" s="40">
        <v>2.6464951249025899</v>
      </c>
      <c r="O75" s="36">
        <v>1.6268051895978786</v>
      </c>
      <c r="P75" s="35" t="s">
        <v>163</v>
      </c>
      <c r="Q75" s="35" t="s">
        <v>96</v>
      </c>
      <c r="R75" s="35" t="s">
        <v>208</v>
      </c>
      <c r="S75" s="34">
        <v>2</v>
      </c>
      <c r="T75" s="41">
        <v>6.8087789999999995E-2</v>
      </c>
      <c r="U75" s="41">
        <v>0.23231550000000001</v>
      </c>
      <c r="V75" s="35" t="s">
        <v>163</v>
      </c>
      <c r="W75" s="35" t="s">
        <v>125</v>
      </c>
      <c r="X75" s="37">
        <v>40029</v>
      </c>
      <c r="Y75" s="36">
        <v>5</v>
      </c>
      <c r="Z75" s="36">
        <v>0</v>
      </c>
      <c r="AA75" s="35" t="s">
        <v>163</v>
      </c>
      <c r="AC75" s="35" t="s">
        <v>165</v>
      </c>
      <c r="AD75" s="35" t="s">
        <v>269</v>
      </c>
      <c r="AE75" s="34">
        <v>884</v>
      </c>
      <c r="AG75" s="43">
        <v>73.989999999999995</v>
      </c>
      <c r="AH75" s="34">
        <v>28</v>
      </c>
      <c r="AI75" s="43">
        <f t="shared" si="2"/>
        <v>2071.7199999999998</v>
      </c>
    </row>
    <row r="76" spans="1:35" x14ac:dyDescent="0.25">
      <c r="A76" s="35" t="s">
        <v>270</v>
      </c>
      <c r="B76" s="36">
        <v>1</v>
      </c>
      <c r="C76" s="35">
        <v>160</v>
      </c>
      <c r="D76" s="36">
        <v>113</v>
      </c>
      <c r="E76" s="35">
        <v>85</v>
      </c>
      <c r="F76" s="36">
        <v>47</v>
      </c>
      <c r="G76" s="63" t="s">
        <v>162</v>
      </c>
      <c r="H76" s="37">
        <v>39882</v>
      </c>
      <c r="I76" s="35" t="s">
        <v>127</v>
      </c>
      <c r="J76" s="35">
        <v>58147</v>
      </c>
      <c r="K76" s="38">
        <v>22.463239999999999</v>
      </c>
      <c r="L76" s="37">
        <v>40170</v>
      </c>
      <c r="M76" s="39">
        <v>46.202780062073529</v>
      </c>
      <c r="N76" s="40">
        <v>3.588305158252969</v>
      </c>
      <c r="O76" s="36">
        <v>1.8942822277192406</v>
      </c>
      <c r="P76" s="35" t="s">
        <v>163</v>
      </c>
      <c r="Q76" s="35" t="s">
        <v>97</v>
      </c>
      <c r="R76" s="35" t="s">
        <v>208</v>
      </c>
      <c r="S76" s="34">
        <v>4</v>
      </c>
      <c r="T76" s="41">
        <v>1.320812E-2</v>
      </c>
      <c r="U76" s="41">
        <v>4.5066090000000003E-2</v>
      </c>
      <c r="V76" s="35" t="s">
        <v>163</v>
      </c>
      <c r="W76" s="35" t="s">
        <v>125</v>
      </c>
      <c r="X76" s="37">
        <v>40170</v>
      </c>
      <c r="Y76" s="36">
        <v>5</v>
      </c>
      <c r="Z76" s="36">
        <v>0</v>
      </c>
      <c r="AA76" s="35" t="s">
        <v>163</v>
      </c>
      <c r="AC76" s="35" t="s">
        <v>165</v>
      </c>
      <c r="AD76" s="35" t="s">
        <v>271</v>
      </c>
      <c r="AE76" s="34">
        <v>274</v>
      </c>
      <c r="AG76" s="43">
        <v>74.989999999999995</v>
      </c>
      <c r="AH76" s="34">
        <v>2</v>
      </c>
      <c r="AI76" s="43">
        <f t="shared" si="2"/>
        <v>149.97999999999999</v>
      </c>
    </row>
    <row r="77" spans="1:35" x14ac:dyDescent="0.25">
      <c r="A77" s="35" t="s">
        <v>272</v>
      </c>
      <c r="B77" s="36">
        <v>4</v>
      </c>
      <c r="C77" s="35">
        <v>197</v>
      </c>
      <c r="D77" s="36">
        <v>177</v>
      </c>
      <c r="E77" s="35">
        <v>82</v>
      </c>
      <c r="F77" s="36">
        <v>67</v>
      </c>
      <c r="G77" s="63" t="s">
        <v>162</v>
      </c>
      <c r="H77" s="37">
        <v>39820</v>
      </c>
      <c r="I77" s="35" t="s">
        <v>127</v>
      </c>
      <c r="J77" s="35">
        <v>67011</v>
      </c>
      <c r="K77" s="38">
        <v>0.1063909</v>
      </c>
      <c r="L77" s="37">
        <v>39993</v>
      </c>
      <c r="M77" s="39">
        <v>13.432567079387765</v>
      </c>
      <c r="N77" s="40">
        <v>2.3771303996852384</v>
      </c>
      <c r="O77" s="36">
        <v>1.5417945387389458</v>
      </c>
      <c r="P77" s="35" t="s">
        <v>163</v>
      </c>
      <c r="Q77" s="35" t="s">
        <v>98</v>
      </c>
      <c r="R77" s="35" t="s">
        <v>208</v>
      </c>
      <c r="S77" s="34">
        <v>7</v>
      </c>
      <c r="T77" s="41">
        <v>2.9888050000000002E-4</v>
      </c>
      <c r="U77" s="41">
        <v>1.0197800000000001E-3</v>
      </c>
      <c r="V77" s="35" t="s">
        <v>163</v>
      </c>
      <c r="W77" s="35" t="s">
        <v>125</v>
      </c>
      <c r="X77" s="37">
        <v>39993</v>
      </c>
      <c r="Y77" s="36">
        <v>5</v>
      </c>
      <c r="Z77" s="36">
        <v>1</v>
      </c>
      <c r="AA77" s="35" t="s">
        <v>163</v>
      </c>
      <c r="AC77" s="35" t="s">
        <v>165</v>
      </c>
      <c r="AD77" s="35" t="s">
        <v>273</v>
      </c>
      <c r="AE77" s="34">
        <v>489</v>
      </c>
      <c r="AG77" s="43">
        <v>75.97</v>
      </c>
      <c r="AH77" s="34">
        <v>22</v>
      </c>
      <c r="AI77" s="43">
        <f t="shared" si="2"/>
        <v>1671.34</v>
      </c>
    </row>
    <row r="78" spans="1:35" x14ac:dyDescent="0.25">
      <c r="A78" s="35" t="s">
        <v>274</v>
      </c>
      <c r="B78" s="36">
        <v>4</v>
      </c>
      <c r="C78" s="35">
        <v>120</v>
      </c>
      <c r="D78" s="36">
        <v>110</v>
      </c>
      <c r="E78" s="35">
        <v>26</v>
      </c>
      <c r="F78" s="36">
        <v>60</v>
      </c>
      <c r="G78" s="63" t="s">
        <v>162</v>
      </c>
      <c r="H78" s="37">
        <v>39889</v>
      </c>
      <c r="I78" s="35" t="s">
        <v>127</v>
      </c>
      <c r="J78" s="35">
        <v>67875</v>
      </c>
      <c r="K78" s="38">
        <v>0.1309806</v>
      </c>
      <c r="L78" s="37">
        <v>40174</v>
      </c>
      <c r="M78" s="39">
        <v>18.492893020345033</v>
      </c>
      <c r="N78" s="40">
        <v>2.6444475183391578</v>
      </c>
      <c r="O78" s="36">
        <v>1.6261757341502663</v>
      </c>
      <c r="P78" s="35" t="s">
        <v>163</v>
      </c>
      <c r="Q78" s="35" t="s">
        <v>99</v>
      </c>
      <c r="R78" s="35" t="s">
        <v>208</v>
      </c>
      <c r="S78" s="34">
        <v>2</v>
      </c>
      <c r="T78" s="41">
        <v>2.0292589999999998E-3</v>
      </c>
      <c r="U78" s="41">
        <v>6.9238320000000004E-3</v>
      </c>
      <c r="V78" s="35" t="s">
        <v>163</v>
      </c>
      <c r="W78" s="35" t="s">
        <v>125</v>
      </c>
      <c r="X78" s="37">
        <v>40174</v>
      </c>
      <c r="Y78" s="36">
        <v>5</v>
      </c>
      <c r="Z78" s="36">
        <v>0</v>
      </c>
      <c r="AA78" s="35" t="s">
        <v>163</v>
      </c>
      <c r="AC78" s="35" t="s">
        <v>165</v>
      </c>
      <c r="AD78" s="35" t="s">
        <v>275</v>
      </c>
      <c r="AE78" s="34">
        <v>519</v>
      </c>
      <c r="AG78" s="43">
        <v>76.98</v>
      </c>
      <c r="AH78" s="34">
        <v>20</v>
      </c>
      <c r="AI78" s="43">
        <f t="shared" si="2"/>
        <v>1539.6000000000001</v>
      </c>
    </row>
    <row r="79" spans="1:35" x14ac:dyDescent="0.25">
      <c r="A79" s="35" t="s">
        <v>276</v>
      </c>
      <c r="B79" s="36">
        <v>2</v>
      </c>
      <c r="C79" s="35">
        <v>101</v>
      </c>
      <c r="D79" s="36">
        <v>112</v>
      </c>
      <c r="E79" s="35">
        <v>93</v>
      </c>
      <c r="F79" s="36">
        <v>66</v>
      </c>
      <c r="G79" s="63" t="s">
        <v>162</v>
      </c>
      <c r="H79" s="37">
        <v>39889</v>
      </c>
      <c r="I79" s="35" t="s">
        <v>127</v>
      </c>
      <c r="J79" s="35">
        <v>53827</v>
      </c>
      <c r="K79" s="38">
        <v>0.39102540000000002</v>
      </c>
      <c r="L79" s="37">
        <v>40174</v>
      </c>
      <c r="M79" s="39">
        <v>12.016345637958121</v>
      </c>
      <c r="N79" s="40">
        <v>2.2904675181796508</v>
      </c>
      <c r="O79" s="36">
        <v>1.5134290595134121</v>
      </c>
      <c r="P79" s="35" t="s">
        <v>163</v>
      </c>
      <c r="Q79" s="35" t="s">
        <v>100</v>
      </c>
      <c r="R79" s="35" t="s">
        <v>208</v>
      </c>
      <c r="S79" s="34">
        <v>1</v>
      </c>
      <c r="T79" s="41">
        <v>6.0680049999999996E-3</v>
      </c>
      <c r="U79" s="41">
        <v>2.0704029999999998E-2</v>
      </c>
      <c r="V79" s="35" t="s">
        <v>163</v>
      </c>
      <c r="W79" s="35" t="s">
        <v>125</v>
      </c>
      <c r="X79" s="37">
        <v>40174</v>
      </c>
      <c r="Y79" s="36">
        <v>5</v>
      </c>
      <c r="Z79" s="36">
        <v>0</v>
      </c>
      <c r="AA79" s="35" t="s">
        <v>163</v>
      </c>
      <c r="AC79" s="35" t="s">
        <v>165</v>
      </c>
      <c r="AD79" s="35" t="s">
        <v>277</v>
      </c>
      <c r="AE79" s="34">
        <v>965</v>
      </c>
      <c r="AG79" s="43">
        <v>76.98</v>
      </c>
      <c r="AH79" s="34">
        <v>22</v>
      </c>
      <c r="AI79" s="43">
        <f t="shared" si="2"/>
        <v>1693.5600000000002</v>
      </c>
    </row>
    <row r="80" spans="1:35" x14ac:dyDescent="0.25">
      <c r="A80" s="35" t="s">
        <v>278</v>
      </c>
      <c r="B80" s="36">
        <v>3</v>
      </c>
      <c r="C80" s="35">
        <v>128</v>
      </c>
      <c r="D80" s="36">
        <v>258</v>
      </c>
      <c r="E80" s="35">
        <v>98</v>
      </c>
      <c r="F80" s="36">
        <v>99</v>
      </c>
      <c r="G80" s="63" t="s">
        <v>162</v>
      </c>
      <c r="H80" s="37">
        <v>40072</v>
      </c>
      <c r="I80" s="35" t="s">
        <v>127</v>
      </c>
      <c r="J80" s="35">
        <v>33489</v>
      </c>
      <c r="K80" s="38">
        <v>5.7626809999999997</v>
      </c>
      <c r="L80" s="37">
        <v>40086</v>
      </c>
      <c r="M80" s="39">
        <v>20.16323947668829</v>
      </c>
      <c r="N80" s="40">
        <v>2.7217826169983144</v>
      </c>
      <c r="O80" s="36">
        <v>1.649782596889152</v>
      </c>
      <c r="P80" s="35" t="s">
        <v>163</v>
      </c>
      <c r="Q80" s="35" t="s">
        <v>101</v>
      </c>
      <c r="R80" s="35" t="s">
        <v>208</v>
      </c>
      <c r="S80" s="34">
        <v>4</v>
      </c>
      <c r="T80" s="41">
        <v>5.1109830000000002E-2</v>
      </c>
      <c r="U80" s="41">
        <v>0.17438670000000001</v>
      </c>
      <c r="V80" s="35" t="s">
        <v>163</v>
      </c>
      <c r="W80" s="35" t="s">
        <v>125</v>
      </c>
      <c r="X80" s="37">
        <v>40086</v>
      </c>
      <c r="Y80" s="36">
        <v>5</v>
      </c>
      <c r="Z80" s="36">
        <v>0</v>
      </c>
      <c r="AA80" s="35" t="s">
        <v>163</v>
      </c>
      <c r="AC80" s="35" t="s">
        <v>165</v>
      </c>
      <c r="AD80" s="35" t="s">
        <v>279</v>
      </c>
      <c r="AE80" s="34">
        <v>332</v>
      </c>
      <c r="AG80" s="43">
        <v>76.989999999999995</v>
      </c>
      <c r="AH80" s="34">
        <v>41</v>
      </c>
      <c r="AI80" s="43">
        <f t="shared" si="2"/>
        <v>3156.5899999999997</v>
      </c>
    </row>
    <row r="81" spans="1:35" x14ac:dyDescent="0.25">
      <c r="A81" s="35" t="s">
        <v>280</v>
      </c>
      <c r="B81" s="36">
        <v>2</v>
      </c>
      <c r="C81" s="35">
        <v>168</v>
      </c>
      <c r="D81" s="36">
        <v>90</v>
      </c>
      <c r="E81" s="35">
        <v>50</v>
      </c>
      <c r="F81" s="36">
        <v>69</v>
      </c>
      <c r="G81" s="63" t="s">
        <v>162</v>
      </c>
      <c r="H81" s="37">
        <v>40000</v>
      </c>
      <c r="I81" s="35" t="s">
        <v>127</v>
      </c>
      <c r="J81" s="35">
        <v>77595</v>
      </c>
      <c r="K81" s="38">
        <v>0.37891750000000002</v>
      </c>
      <c r="L81" s="37">
        <v>40091</v>
      </c>
      <c r="M81" s="39">
        <v>19.994480250659915</v>
      </c>
      <c r="N81" s="40">
        <v>2.7141678785378405</v>
      </c>
      <c r="O81" s="36">
        <v>1.6474731799145748</v>
      </c>
      <c r="P81" s="35" t="s">
        <v>163</v>
      </c>
      <c r="Q81" s="35" t="s">
        <v>102</v>
      </c>
      <c r="R81" s="35" t="s">
        <v>208</v>
      </c>
      <c r="S81" s="34">
        <v>9</v>
      </c>
      <c r="T81" s="41">
        <v>1.469284E-3</v>
      </c>
      <c r="U81" s="41">
        <v>5.0131960000000001E-3</v>
      </c>
      <c r="V81" s="35" t="s">
        <v>163</v>
      </c>
      <c r="W81" s="35" t="s">
        <v>125</v>
      </c>
      <c r="X81" s="37">
        <v>40091</v>
      </c>
      <c r="Y81" s="36">
        <v>5</v>
      </c>
      <c r="Z81" s="36">
        <v>1</v>
      </c>
      <c r="AA81" s="35" t="s">
        <v>163</v>
      </c>
      <c r="AC81" s="35" t="s">
        <v>165</v>
      </c>
      <c r="AD81" s="35" t="s">
        <v>281</v>
      </c>
      <c r="AE81" s="34">
        <v>532</v>
      </c>
      <c r="AG81" s="43">
        <v>77.989999999999995</v>
      </c>
      <c r="AH81" s="34">
        <v>8</v>
      </c>
      <c r="AI81" s="43">
        <f t="shared" si="2"/>
        <v>623.91999999999996</v>
      </c>
    </row>
    <row r="82" spans="1:35" x14ac:dyDescent="0.25">
      <c r="A82" s="35" t="s">
        <v>282</v>
      </c>
      <c r="B82" s="36">
        <v>2</v>
      </c>
      <c r="C82" s="35">
        <v>196</v>
      </c>
      <c r="D82" s="36">
        <v>147</v>
      </c>
      <c r="E82" s="35">
        <v>32</v>
      </c>
      <c r="F82" s="36">
        <v>43</v>
      </c>
      <c r="G82" s="63" t="s">
        <v>162</v>
      </c>
      <c r="H82" s="37">
        <v>39897</v>
      </c>
      <c r="I82" s="35" t="s">
        <v>127</v>
      </c>
      <c r="J82" s="35">
        <v>43118</v>
      </c>
      <c r="K82" s="38">
        <v>8.2231449999999998E-2</v>
      </c>
      <c r="L82" s="37">
        <v>40170</v>
      </c>
      <c r="M82" s="39">
        <v>12.368991715727315</v>
      </c>
      <c r="N82" s="40">
        <v>2.3126581044145356</v>
      </c>
      <c r="O82" s="36">
        <v>1.5207426160973248</v>
      </c>
      <c r="P82" s="35" t="s">
        <v>163</v>
      </c>
      <c r="Q82" s="35" t="s">
        <v>103</v>
      </c>
      <c r="R82" s="35" t="s">
        <v>208</v>
      </c>
      <c r="S82" s="34">
        <v>4</v>
      </c>
      <c r="T82" s="41">
        <v>4.765098E-5</v>
      </c>
      <c r="U82" s="41">
        <v>1.6258519999999999E-4</v>
      </c>
      <c r="V82" s="35" t="s">
        <v>163</v>
      </c>
      <c r="W82" s="35" t="s">
        <v>125</v>
      </c>
      <c r="X82" s="37">
        <v>40170</v>
      </c>
      <c r="Y82" s="36">
        <v>5</v>
      </c>
      <c r="Z82" s="36">
        <v>0</v>
      </c>
      <c r="AA82" s="35" t="s">
        <v>163</v>
      </c>
      <c r="AC82" s="35" t="s">
        <v>165</v>
      </c>
      <c r="AD82" s="35" t="s">
        <v>283</v>
      </c>
      <c r="AE82" s="34">
        <v>874</v>
      </c>
      <c r="AG82" s="43">
        <v>77.989999999999995</v>
      </c>
      <c r="AH82" s="34">
        <v>45</v>
      </c>
      <c r="AI82" s="43">
        <f t="shared" si="2"/>
        <v>3509.5499999999997</v>
      </c>
    </row>
    <row r="83" spans="1:35" x14ac:dyDescent="0.25">
      <c r="A83" s="35" t="s">
        <v>284</v>
      </c>
      <c r="B83" s="36">
        <v>4</v>
      </c>
      <c r="C83" s="35">
        <v>103</v>
      </c>
      <c r="D83" s="36">
        <v>89</v>
      </c>
      <c r="E83" s="35">
        <v>61</v>
      </c>
      <c r="F83" s="36">
        <v>53</v>
      </c>
      <c r="G83" s="63" t="s">
        <v>162</v>
      </c>
      <c r="H83" s="37">
        <v>39435</v>
      </c>
      <c r="I83" s="35" t="s">
        <v>127</v>
      </c>
      <c r="J83" s="35">
        <v>64796</v>
      </c>
      <c r="K83" s="38">
        <v>1.038392</v>
      </c>
      <c r="L83" s="37">
        <v>40169</v>
      </c>
      <c r="M83" s="39">
        <v>21.057407210877642</v>
      </c>
      <c r="N83" s="40">
        <v>2.7614358912845445</v>
      </c>
      <c r="O83" s="36">
        <v>1.661756868884418</v>
      </c>
      <c r="P83" s="35" t="s">
        <v>163</v>
      </c>
      <c r="Q83" s="35" t="s">
        <v>104</v>
      </c>
      <c r="R83" s="35" t="s">
        <v>208</v>
      </c>
      <c r="S83" s="34">
        <v>2</v>
      </c>
      <c r="T83" s="41">
        <v>3.7532500000000001E-3</v>
      </c>
      <c r="U83" s="41">
        <v>1.2806089999999999E-2</v>
      </c>
      <c r="V83" s="35" t="s">
        <v>163</v>
      </c>
      <c r="W83" s="35" t="s">
        <v>125</v>
      </c>
      <c r="X83" s="37">
        <v>40169</v>
      </c>
      <c r="Y83" s="36">
        <v>5</v>
      </c>
      <c r="Z83" s="36">
        <v>0</v>
      </c>
      <c r="AA83" s="35" t="s">
        <v>163</v>
      </c>
      <c r="AC83" s="35" t="s">
        <v>165</v>
      </c>
      <c r="AD83" s="35" t="s">
        <v>285</v>
      </c>
      <c r="AE83" s="34">
        <v>508</v>
      </c>
      <c r="AG83" s="43">
        <v>78.989999999999995</v>
      </c>
      <c r="AH83" s="34">
        <v>48</v>
      </c>
      <c r="AI83" s="43">
        <f t="shared" si="2"/>
        <v>3791.5199999999995</v>
      </c>
    </row>
    <row r="84" spans="1:35" x14ac:dyDescent="0.25">
      <c r="A84" s="35" t="s">
        <v>286</v>
      </c>
      <c r="B84" s="36">
        <v>3</v>
      </c>
      <c r="C84" s="35">
        <v>147</v>
      </c>
      <c r="D84" s="36">
        <v>131</v>
      </c>
      <c r="E84" s="35">
        <v>91</v>
      </c>
      <c r="F84" s="36">
        <v>81</v>
      </c>
      <c r="G84" s="63" t="s">
        <v>162</v>
      </c>
      <c r="H84" s="37">
        <v>39274</v>
      </c>
      <c r="I84" s="35" t="s">
        <v>127</v>
      </c>
      <c r="J84" s="35">
        <v>58925</v>
      </c>
      <c r="K84" s="38">
        <v>1.936866</v>
      </c>
      <c r="L84" s="37">
        <v>40171</v>
      </c>
      <c r="M84" s="39">
        <v>15.328579332550925</v>
      </c>
      <c r="N84" s="40">
        <v>2.4840898595010921</v>
      </c>
      <c r="O84" s="36">
        <v>1.5760995715693511</v>
      </c>
      <c r="P84" s="35" t="s">
        <v>163</v>
      </c>
      <c r="Q84" s="35" t="s">
        <v>105</v>
      </c>
      <c r="R84" s="35" t="s">
        <v>208</v>
      </c>
      <c r="S84" s="34">
        <v>2</v>
      </c>
      <c r="T84" s="41">
        <v>0.4796185</v>
      </c>
      <c r="U84" s="41">
        <v>1.636458</v>
      </c>
      <c r="V84" s="35" t="s">
        <v>163</v>
      </c>
      <c r="W84" s="35" t="s">
        <v>125</v>
      </c>
      <c r="X84" s="37">
        <v>40171</v>
      </c>
      <c r="Y84" s="36">
        <v>5</v>
      </c>
      <c r="Z84" s="36">
        <v>3</v>
      </c>
      <c r="AA84" s="35" t="s">
        <v>163</v>
      </c>
      <c r="AC84" s="35" t="s">
        <v>165</v>
      </c>
      <c r="AD84" s="35" t="s">
        <v>287</v>
      </c>
      <c r="AE84" s="34">
        <v>567</v>
      </c>
      <c r="AG84" s="43">
        <v>79.97</v>
      </c>
      <c r="AH84" s="34">
        <v>36</v>
      </c>
      <c r="AI84" s="43">
        <f t="shared" si="2"/>
        <v>2878.92</v>
      </c>
    </row>
    <row r="85" spans="1:35" x14ac:dyDescent="0.25">
      <c r="A85" s="35" t="s">
        <v>288</v>
      </c>
      <c r="B85" s="36">
        <v>2</v>
      </c>
      <c r="C85" s="35">
        <v>118</v>
      </c>
      <c r="D85" s="36">
        <v>130</v>
      </c>
      <c r="E85" s="35">
        <v>71</v>
      </c>
      <c r="F85" s="36">
        <v>72</v>
      </c>
      <c r="G85" s="63" t="s">
        <v>162</v>
      </c>
      <c r="H85" s="37">
        <v>40216</v>
      </c>
      <c r="I85" s="35" t="s">
        <v>127</v>
      </c>
      <c r="J85" s="35">
        <v>39758</v>
      </c>
      <c r="K85" s="38">
        <v>1.128623E-3</v>
      </c>
      <c r="L85" s="37">
        <v>40216</v>
      </c>
      <c r="M85" s="39">
        <v>18.034723607744748</v>
      </c>
      <c r="N85" s="40">
        <v>2.6224255264694523</v>
      </c>
      <c r="O85" s="36">
        <v>1.6193904799242993</v>
      </c>
      <c r="P85" s="35" t="s">
        <v>163</v>
      </c>
      <c r="Q85" s="35" t="s">
        <v>106</v>
      </c>
      <c r="R85" s="35" t="s">
        <v>208</v>
      </c>
      <c r="S85" s="34">
        <v>5</v>
      </c>
      <c r="T85" s="41">
        <v>6.457484E-6</v>
      </c>
      <c r="U85" s="41">
        <v>2.2032929999999999E-5</v>
      </c>
      <c r="V85" s="35" t="s">
        <v>163</v>
      </c>
      <c r="W85" s="35" t="s">
        <v>125</v>
      </c>
      <c r="X85" s="37">
        <v>40216</v>
      </c>
      <c r="Y85" s="36">
        <v>5</v>
      </c>
      <c r="Z85" s="36">
        <v>1</v>
      </c>
      <c r="AA85" s="35" t="s">
        <v>163</v>
      </c>
      <c r="AC85" s="35" t="s">
        <v>165</v>
      </c>
      <c r="AD85" s="35" t="s">
        <v>289</v>
      </c>
      <c r="AE85" s="34">
        <v>805</v>
      </c>
      <c r="AG85" s="43">
        <v>79.97</v>
      </c>
      <c r="AH85" s="34">
        <v>44</v>
      </c>
      <c r="AI85" s="43">
        <f t="shared" si="2"/>
        <v>3518.68</v>
      </c>
    </row>
    <row r="86" spans="1:35" x14ac:dyDescent="0.25">
      <c r="A86" s="35" t="s">
        <v>290</v>
      </c>
      <c r="B86" s="36">
        <v>3</v>
      </c>
      <c r="C86" s="35">
        <v>179</v>
      </c>
      <c r="D86" s="36">
        <v>121</v>
      </c>
      <c r="E86" s="35">
        <v>72</v>
      </c>
      <c r="F86" s="36">
        <v>63</v>
      </c>
      <c r="G86" s="63" t="s">
        <v>162</v>
      </c>
      <c r="H86" s="37">
        <v>40216</v>
      </c>
      <c r="I86" s="35" t="s">
        <v>127</v>
      </c>
      <c r="J86" s="35">
        <v>67713</v>
      </c>
      <c r="K86" s="38">
        <v>2.4653930000000001E-2</v>
      </c>
      <c r="L86" s="37">
        <v>40216</v>
      </c>
      <c r="M86" s="39">
        <v>16.181669629851957</v>
      </c>
      <c r="N86" s="40">
        <v>2.5293432880163254</v>
      </c>
      <c r="O86" s="36">
        <v>1.5903909230174591</v>
      </c>
      <c r="P86" s="35" t="s">
        <v>163</v>
      </c>
      <c r="Q86" s="35" t="s">
        <v>107</v>
      </c>
      <c r="R86" s="35" t="s">
        <v>208</v>
      </c>
      <c r="S86" s="34">
        <v>6</v>
      </c>
      <c r="T86" s="41">
        <v>1.4513150000000001E-4</v>
      </c>
      <c r="U86" s="41">
        <v>4.9518870000000005E-4</v>
      </c>
      <c r="V86" s="35" t="s">
        <v>163</v>
      </c>
      <c r="W86" s="35" t="s">
        <v>125</v>
      </c>
      <c r="X86" s="37">
        <v>40216</v>
      </c>
      <c r="Y86" s="36">
        <v>5</v>
      </c>
      <c r="Z86" s="36">
        <v>1</v>
      </c>
      <c r="AA86" s="35" t="s">
        <v>163</v>
      </c>
      <c r="AC86" s="35" t="s">
        <v>165</v>
      </c>
      <c r="AD86" s="35" t="s">
        <v>291</v>
      </c>
      <c r="AE86" s="34">
        <v>236</v>
      </c>
      <c r="AG86" s="43">
        <v>79.98</v>
      </c>
      <c r="AH86" s="34">
        <v>4</v>
      </c>
      <c r="AI86" s="43">
        <f t="shared" si="2"/>
        <v>319.92</v>
      </c>
    </row>
    <row r="87" spans="1:35" x14ac:dyDescent="0.25">
      <c r="A87" s="35" t="s">
        <v>292</v>
      </c>
      <c r="B87" s="36">
        <v>2</v>
      </c>
      <c r="C87" s="35">
        <v>168</v>
      </c>
      <c r="D87" s="36">
        <v>122</v>
      </c>
      <c r="E87" s="35">
        <v>24</v>
      </c>
      <c r="F87" s="36">
        <v>32</v>
      </c>
      <c r="G87" s="63" t="s">
        <v>162</v>
      </c>
      <c r="H87" s="37">
        <v>40216</v>
      </c>
      <c r="I87" s="35" t="s">
        <v>127</v>
      </c>
      <c r="J87" s="35">
        <v>87702</v>
      </c>
      <c r="K87" s="38">
        <v>2.1558020000000001E-2</v>
      </c>
      <c r="L87" s="37">
        <v>40216</v>
      </c>
      <c r="M87" s="39">
        <v>18.168384516246419</v>
      </c>
      <c r="N87" s="40">
        <v>2.628888122494093</v>
      </c>
      <c r="O87" s="36">
        <v>1.6213846312624567</v>
      </c>
      <c r="P87" s="35" t="s">
        <v>163</v>
      </c>
      <c r="Q87" s="35" t="s">
        <v>108</v>
      </c>
      <c r="R87" s="35" t="s">
        <v>208</v>
      </c>
      <c r="S87" s="34">
        <v>8</v>
      </c>
      <c r="T87" s="41">
        <v>1.233284E-4</v>
      </c>
      <c r="U87" s="41">
        <v>4.2079630000000002E-4</v>
      </c>
      <c r="V87" s="35" t="s">
        <v>163</v>
      </c>
      <c r="W87" s="35" t="s">
        <v>125</v>
      </c>
      <c r="X87" s="37">
        <v>40216</v>
      </c>
      <c r="Y87" s="36">
        <v>5</v>
      </c>
      <c r="Z87" s="36">
        <v>1</v>
      </c>
      <c r="AA87" s="35" t="s">
        <v>163</v>
      </c>
      <c r="AC87" s="35" t="s">
        <v>165</v>
      </c>
      <c r="AD87" s="35" t="s">
        <v>293</v>
      </c>
      <c r="AE87" s="34">
        <v>318</v>
      </c>
      <c r="AG87" s="43">
        <v>80.97</v>
      </c>
      <c r="AH87" s="34">
        <v>15</v>
      </c>
      <c r="AI87" s="43">
        <f t="shared" si="2"/>
        <v>1214.55</v>
      </c>
    </row>
    <row r="88" spans="1:35" x14ac:dyDescent="0.25">
      <c r="A88" s="35" t="s">
        <v>294</v>
      </c>
      <c r="B88" s="36">
        <v>1</v>
      </c>
      <c r="C88" s="35">
        <v>122</v>
      </c>
      <c r="D88" s="36">
        <v>141</v>
      </c>
      <c r="E88" s="35">
        <v>72</v>
      </c>
      <c r="F88" s="36">
        <v>16</v>
      </c>
      <c r="G88" s="63" t="s">
        <v>162</v>
      </c>
      <c r="H88" s="37">
        <v>40216</v>
      </c>
      <c r="I88" s="35" t="s">
        <v>127</v>
      </c>
      <c r="J88" s="35">
        <v>72627</v>
      </c>
      <c r="K88" s="38">
        <v>3.0794970000000001E-2</v>
      </c>
      <c r="L88" s="37">
        <v>40216</v>
      </c>
      <c r="M88" s="39">
        <v>18.206279926620219</v>
      </c>
      <c r="N88" s="40">
        <v>2.6307146215288673</v>
      </c>
      <c r="O88" s="36">
        <v>1.6219477863139946</v>
      </c>
      <c r="P88" s="35" t="s">
        <v>163</v>
      </c>
      <c r="Q88" s="35" t="s">
        <v>109</v>
      </c>
      <c r="R88" s="35" t="s">
        <v>208</v>
      </c>
      <c r="S88" s="34">
        <v>3</v>
      </c>
      <c r="T88" s="41">
        <v>1.811208E-4</v>
      </c>
      <c r="U88" s="41">
        <v>6.1798400000000002E-4</v>
      </c>
      <c r="V88" s="35" t="s">
        <v>163</v>
      </c>
      <c r="W88" s="35" t="s">
        <v>125</v>
      </c>
      <c r="X88" s="37">
        <v>40216</v>
      </c>
      <c r="Y88" s="36">
        <v>5</v>
      </c>
      <c r="Z88" s="36">
        <v>1</v>
      </c>
      <c r="AA88" s="35" t="s">
        <v>163</v>
      </c>
      <c r="AC88" s="35" t="s">
        <v>165</v>
      </c>
      <c r="AD88" s="35" t="s">
        <v>295</v>
      </c>
      <c r="AE88" s="34">
        <v>353</v>
      </c>
      <c r="AG88" s="43">
        <v>80.98</v>
      </c>
      <c r="AH88" s="34">
        <v>35</v>
      </c>
      <c r="AI88" s="43">
        <f t="shared" si="2"/>
        <v>2834.3</v>
      </c>
    </row>
    <row r="89" spans="1:35" x14ac:dyDescent="0.25">
      <c r="A89" s="35" t="s">
        <v>296</v>
      </c>
      <c r="B89" s="36">
        <v>4</v>
      </c>
      <c r="C89" s="35">
        <v>152</v>
      </c>
      <c r="D89" s="36">
        <v>105</v>
      </c>
      <c r="E89" s="35">
        <v>38</v>
      </c>
      <c r="F89" s="36">
        <v>57</v>
      </c>
      <c r="G89" s="63" t="s">
        <v>162</v>
      </c>
      <c r="H89" s="37">
        <v>40216</v>
      </c>
      <c r="I89" s="35" t="s">
        <v>127</v>
      </c>
      <c r="J89" s="35">
        <v>26041</v>
      </c>
      <c r="K89" s="38">
        <v>1.4372060000000001E-2</v>
      </c>
      <c r="L89" s="37">
        <v>40216</v>
      </c>
      <c r="M89" s="39">
        <v>14.134255586808315</v>
      </c>
      <c r="N89" s="40">
        <v>2.4178219358859554</v>
      </c>
      <c r="O89" s="36">
        <v>1.5549347047017619</v>
      </c>
      <c r="P89" s="35" t="s">
        <v>163</v>
      </c>
      <c r="Q89" s="35" t="s">
        <v>110</v>
      </c>
      <c r="R89" s="35" t="s">
        <v>208</v>
      </c>
      <c r="S89" s="34">
        <v>2</v>
      </c>
      <c r="T89" s="41">
        <v>8.4569900000000005E-5</v>
      </c>
      <c r="U89" s="41">
        <v>2.8855249999999998E-4</v>
      </c>
      <c r="V89" s="35" t="s">
        <v>163</v>
      </c>
      <c r="W89" s="35" t="s">
        <v>125</v>
      </c>
      <c r="X89" s="37">
        <v>40216</v>
      </c>
      <c r="Y89" s="36">
        <v>5</v>
      </c>
      <c r="Z89" s="36">
        <v>1</v>
      </c>
      <c r="AA89" s="35" t="s">
        <v>163</v>
      </c>
      <c r="AC89" s="35" t="s">
        <v>165</v>
      </c>
      <c r="AD89" s="35" t="s">
        <v>297</v>
      </c>
      <c r="AE89" s="34">
        <v>885</v>
      </c>
      <c r="AG89" s="43">
        <v>81.99</v>
      </c>
      <c r="AH89" s="34">
        <v>24</v>
      </c>
      <c r="AI89" s="43">
        <f t="shared" si="2"/>
        <v>1967.7599999999998</v>
      </c>
    </row>
    <row r="90" spans="1:35" x14ac:dyDescent="0.25">
      <c r="A90" s="35" t="s">
        <v>298</v>
      </c>
      <c r="B90" s="36">
        <v>4</v>
      </c>
      <c r="C90" s="35">
        <v>189</v>
      </c>
      <c r="D90" s="36">
        <v>143</v>
      </c>
      <c r="E90" s="35">
        <v>32</v>
      </c>
      <c r="F90" s="36">
        <v>85</v>
      </c>
      <c r="G90" s="63" t="s">
        <v>162</v>
      </c>
      <c r="H90" s="37">
        <v>40133</v>
      </c>
      <c r="I90" s="35" t="s">
        <v>127</v>
      </c>
      <c r="J90" s="35">
        <v>15246</v>
      </c>
      <c r="K90" s="38">
        <v>0.74619599999999997</v>
      </c>
      <c r="L90" s="37">
        <v>40212</v>
      </c>
      <c r="M90" s="39">
        <v>12.610022371442779</v>
      </c>
      <c r="N90" s="40">
        <v>2.3275835847965487</v>
      </c>
      <c r="O90" s="36">
        <v>1.5256420238039292</v>
      </c>
      <c r="P90" s="35" t="s">
        <v>163</v>
      </c>
      <c r="Q90" s="35" t="s">
        <v>111</v>
      </c>
      <c r="R90" s="35" t="s">
        <v>208</v>
      </c>
      <c r="S90" s="34">
        <v>5</v>
      </c>
      <c r="T90" s="41">
        <v>2.614819E-3</v>
      </c>
      <c r="U90" s="41">
        <v>8.9217619999999997E-3</v>
      </c>
      <c r="V90" s="35" t="s">
        <v>163</v>
      </c>
      <c r="W90" s="35" t="s">
        <v>125</v>
      </c>
      <c r="X90" s="37">
        <v>40212</v>
      </c>
      <c r="Y90" s="36">
        <v>5</v>
      </c>
      <c r="Z90" s="36">
        <v>0</v>
      </c>
      <c r="AA90" s="35" t="s">
        <v>163</v>
      </c>
      <c r="AC90" s="35" t="s">
        <v>165</v>
      </c>
      <c r="AD90" s="35" t="s">
        <v>299</v>
      </c>
      <c r="AE90" s="34">
        <v>783</v>
      </c>
      <c r="AG90" s="43">
        <v>82.98</v>
      </c>
      <c r="AH90" s="34">
        <v>38</v>
      </c>
      <c r="AI90" s="43">
        <f t="shared" si="2"/>
        <v>3153.2400000000002</v>
      </c>
    </row>
    <row r="91" spans="1:35" x14ac:dyDescent="0.25">
      <c r="A91" s="35" t="s">
        <v>300</v>
      </c>
      <c r="B91" s="36">
        <v>3</v>
      </c>
      <c r="C91" s="35">
        <v>125</v>
      </c>
      <c r="D91" s="36">
        <v>115</v>
      </c>
      <c r="E91" s="35">
        <v>76</v>
      </c>
      <c r="F91" s="36">
        <v>11</v>
      </c>
      <c r="G91" s="63" t="s">
        <v>162</v>
      </c>
      <c r="H91" s="37">
        <v>40169</v>
      </c>
      <c r="I91" s="35" t="s">
        <v>127</v>
      </c>
      <c r="J91" s="35">
        <v>39049</v>
      </c>
      <c r="K91" s="38">
        <v>2.7066710000000001E-2</v>
      </c>
      <c r="L91" s="37">
        <v>40213</v>
      </c>
      <c r="M91" s="39">
        <v>14.191586344086634</v>
      </c>
      <c r="N91" s="40">
        <v>2.4210865475805439</v>
      </c>
      <c r="O91" s="36">
        <v>1.5559841090385673</v>
      </c>
      <c r="P91" s="35" t="s">
        <v>163</v>
      </c>
      <c r="Q91" s="35" t="s">
        <v>112</v>
      </c>
      <c r="R91" s="35" t="s">
        <v>208</v>
      </c>
      <c r="S91" s="34">
        <v>6</v>
      </c>
      <c r="T91" s="41">
        <v>1.65172E-3</v>
      </c>
      <c r="U91" s="41">
        <v>5.6356699999999997E-3</v>
      </c>
      <c r="V91" s="35" t="s">
        <v>163</v>
      </c>
      <c r="W91" s="35" t="s">
        <v>125</v>
      </c>
      <c r="X91" s="37">
        <v>40213</v>
      </c>
      <c r="Y91" s="36">
        <v>5</v>
      </c>
      <c r="Z91" s="36">
        <v>0</v>
      </c>
      <c r="AA91" s="35" t="s">
        <v>163</v>
      </c>
      <c r="AC91" s="35" t="s">
        <v>165</v>
      </c>
      <c r="AD91" s="35" t="s">
        <v>301</v>
      </c>
      <c r="AE91" s="34">
        <v>392</v>
      </c>
      <c r="AG91" s="43">
        <v>83.97</v>
      </c>
      <c r="AH91" s="34">
        <v>46</v>
      </c>
      <c r="AI91" s="43">
        <f t="shared" si="2"/>
        <v>3862.62</v>
      </c>
    </row>
    <row r="92" spans="1:35" x14ac:dyDescent="0.25">
      <c r="A92" s="35" t="s">
        <v>302</v>
      </c>
      <c r="B92" s="36">
        <v>1</v>
      </c>
      <c r="C92" s="35">
        <v>161</v>
      </c>
      <c r="D92" s="36">
        <v>134</v>
      </c>
      <c r="E92" s="35">
        <v>85</v>
      </c>
      <c r="F92" s="36">
        <v>76</v>
      </c>
      <c r="G92" s="63" t="s">
        <v>162</v>
      </c>
      <c r="H92" s="37">
        <v>40225</v>
      </c>
      <c r="I92" s="35" t="s">
        <v>127</v>
      </c>
      <c r="J92" s="35">
        <v>22267</v>
      </c>
      <c r="K92" s="38">
        <v>4.1422680000000003E-2</v>
      </c>
      <c r="L92" s="37">
        <v>40275</v>
      </c>
      <c r="M92" s="39">
        <v>19.244948304922268</v>
      </c>
      <c r="N92" s="40">
        <v>2.6798197465887972</v>
      </c>
      <c r="O92" s="36">
        <v>1.6370154998010242</v>
      </c>
      <c r="P92" s="35" t="s">
        <v>163</v>
      </c>
      <c r="Q92" s="35" t="s">
        <v>113</v>
      </c>
      <c r="R92" s="35" t="s">
        <v>208</v>
      </c>
      <c r="S92" s="34">
        <v>3</v>
      </c>
      <c r="T92" s="41">
        <v>1.3606480000000001E-4</v>
      </c>
      <c r="U92" s="41">
        <v>4.6425319999999999E-4</v>
      </c>
      <c r="V92" s="35" t="s">
        <v>163</v>
      </c>
      <c r="W92" s="35" t="s">
        <v>125</v>
      </c>
      <c r="X92" s="37">
        <v>40275</v>
      </c>
      <c r="Y92" s="36">
        <v>5</v>
      </c>
      <c r="Z92" s="36">
        <v>0</v>
      </c>
      <c r="AA92" s="35" t="s">
        <v>163</v>
      </c>
      <c r="AC92" s="35" t="s">
        <v>165</v>
      </c>
      <c r="AD92" s="35" t="s">
        <v>303</v>
      </c>
      <c r="AE92" s="34">
        <v>442</v>
      </c>
      <c r="AG92" s="43">
        <v>89.99</v>
      </c>
      <c r="AH92" s="34">
        <v>23</v>
      </c>
      <c r="AI92" s="43">
        <f t="shared" si="2"/>
        <v>2069.77</v>
      </c>
    </row>
    <row r="93" spans="1:35" x14ac:dyDescent="0.25">
      <c r="A93" s="35" t="s">
        <v>304</v>
      </c>
      <c r="B93" s="36">
        <v>3</v>
      </c>
      <c r="C93" s="35">
        <v>103</v>
      </c>
      <c r="D93" s="36">
        <v>130</v>
      </c>
      <c r="E93" s="35">
        <v>59</v>
      </c>
      <c r="F93" s="36">
        <v>73</v>
      </c>
      <c r="G93" s="63" t="s">
        <v>162</v>
      </c>
      <c r="H93" s="37">
        <v>40204</v>
      </c>
      <c r="I93" s="35" t="s">
        <v>127</v>
      </c>
      <c r="J93" s="35">
        <v>88751</v>
      </c>
      <c r="K93" s="38">
        <v>0.70908760000000004</v>
      </c>
      <c r="L93" s="37">
        <v>40275</v>
      </c>
      <c r="M93" s="39">
        <v>14.551160993475889</v>
      </c>
      <c r="N93" s="40">
        <v>2.4413640693989747</v>
      </c>
      <c r="O93" s="36">
        <v>1.5624865021493703</v>
      </c>
      <c r="P93" s="35" t="s">
        <v>163</v>
      </c>
      <c r="Q93" s="35" t="s">
        <v>114</v>
      </c>
      <c r="R93" s="35" t="s">
        <v>208</v>
      </c>
      <c r="S93" s="34">
        <v>7</v>
      </c>
      <c r="T93" s="41">
        <v>2.2849189999999998E-3</v>
      </c>
      <c r="U93" s="41">
        <v>7.7961430000000002E-3</v>
      </c>
      <c r="V93" s="35" t="s">
        <v>163</v>
      </c>
      <c r="W93" s="35" t="s">
        <v>125</v>
      </c>
      <c r="X93" s="37">
        <v>40275</v>
      </c>
      <c r="Y93" s="36">
        <v>5</v>
      </c>
      <c r="Z93" s="36">
        <v>0</v>
      </c>
      <c r="AA93" s="35" t="s">
        <v>163</v>
      </c>
      <c r="AC93" s="35" t="s">
        <v>165</v>
      </c>
      <c r="AD93" s="35" t="s">
        <v>305</v>
      </c>
      <c r="AE93" s="34">
        <v>804</v>
      </c>
      <c r="AG93" s="43">
        <v>90.97</v>
      </c>
      <c r="AH93" s="34">
        <v>13</v>
      </c>
      <c r="AI93" s="43">
        <f t="shared" si="2"/>
        <v>1182.6099999999999</v>
      </c>
    </row>
    <row r="94" spans="1:35" x14ac:dyDescent="0.25">
      <c r="A94" s="35" t="s">
        <v>306</v>
      </c>
      <c r="B94" s="36">
        <v>2</v>
      </c>
      <c r="C94" s="35">
        <v>180</v>
      </c>
      <c r="D94" s="36">
        <v>121</v>
      </c>
      <c r="E94" s="35">
        <v>51</v>
      </c>
      <c r="F94" s="36">
        <v>55</v>
      </c>
      <c r="G94" s="63" t="s">
        <v>162</v>
      </c>
      <c r="H94" s="37">
        <v>40248</v>
      </c>
      <c r="I94" s="35" t="s">
        <v>127</v>
      </c>
      <c r="J94" s="35">
        <v>30254</v>
      </c>
      <c r="K94" s="38">
        <v>1.539977E-2</v>
      </c>
      <c r="L94" s="37">
        <v>40275</v>
      </c>
      <c r="M94" s="39">
        <v>12.139495579760039</v>
      </c>
      <c r="N94" s="40">
        <v>2.2982655846516038</v>
      </c>
      <c r="O94" s="36">
        <v>1.5160031611614813</v>
      </c>
      <c r="P94" s="35" t="s">
        <v>163</v>
      </c>
      <c r="Q94" s="35" t="s">
        <v>115</v>
      </c>
      <c r="R94" s="35" t="s">
        <v>208</v>
      </c>
      <c r="S94" s="34">
        <v>1</v>
      </c>
      <c r="T94" s="41">
        <v>9.068824E-5</v>
      </c>
      <c r="U94" s="41">
        <v>3.0942829999999999E-4</v>
      </c>
      <c r="V94" s="35" t="s">
        <v>163</v>
      </c>
      <c r="W94" s="35" t="s">
        <v>125</v>
      </c>
      <c r="X94" s="37">
        <v>40275</v>
      </c>
      <c r="Y94" s="36">
        <v>5</v>
      </c>
      <c r="Z94" s="36">
        <v>0</v>
      </c>
      <c r="AA94" s="35" t="s">
        <v>163</v>
      </c>
      <c r="AC94" s="35" t="s">
        <v>165</v>
      </c>
      <c r="AD94" s="35" t="s">
        <v>307</v>
      </c>
      <c r="AE94" s="34">
        <v>155</v>
      </c>
      <c r="AG94" s="43">
        <v>92.97</v>
      </c>
      <c r="AH94" s="34">
        <v>25</v>
      </c>
      <c r="AI94" s="43">
        <f t="shared" si="2"/>
        <v>2324.25</v>
      </c>
    </row>
    <row r="95" spans="1:35" x14ac:dyDescent="0.25">
      <c r="A95" s="35" t="s">
        <v>308</v>
      </c>
      <c r="B95" s="36">
        <v>3</v>
      </c>
      <c r="C95" s="35">
        <v>192</v>
      </c>
      <c r="D95" s="36">
        <v>112</v>
      </c>
      <c r="E95" s="35">
        <v>65</v>
      </c>
      <c r="F95" s="36">
        <v>48</v>
      </c>
      <c r="G95" s="63" t="s">
        <v>162</v>
      </c>
      <c r="H95" s="37">
        <v>40259</v>
      </c>
      <c r="I95" s="35" t="s">
        <v>127</v>
      </c>
      <c r="J95" s="35">
        <v>21216</v>
      </c>
      <c r="K95" s="38">
        <v>2.6684220000000002E-2</v>
      </c>
      <c r="L95" s="37">
        <v>40275</v>
      </c>
      <c r="M95" s="39">
        <v>15.190037273231336</v>
      </c>
      <c r="N95" s="40">
        <v>2.4765833366729089</v>
      </c>
      <c r="O95" s="36">
        <v>1.5737164092278217</v>
      </c>
      <c r="P95" s="35" t="s">
        <v>163</v>
      </c>
      <c r="Q95" s="35" t="s">
        <v>116</v>
      </c>
      <c r="R95" s="35" t="s">
        <v>208</v>
      </c>
      <c r="S95" s="34">
        <v>5</v>
      </c>
      <c r="T95" s="41">
        <v>1.5548800000000001E-4</v>
      </c>
      <c r="U95" s="41">
        <v>5.3052500000000001E-4</v>
      </c>
      <c r="V95" s="35" t="s">
        <v>163</v>
      </c>
      <c r="W95" s="35" t="s">
        <v>125</v>
      </c>
      <c r="X95" s="37">
        <v>40275</v>
      </c>
      <c r="Y95" s="36">
        <v>5</v>
      </c>
      <c r="Z95" s="36">
        <v>2</v>
      </c>
      <c r="AA95" s="35" t="s">
        <v>163</v>
      </c>
      <c r="AC95" s="35" t="s">
        <v>165</v>
      </c>
      <c r="AD95" s="35" t="s">
        <v>309</v>
      </c>
      <c r="AE95" s="34">
        <v>710</v>
      </c>
      <c r="AG95" s="43">
        <v>92.97</v>
      </c>
      <c r="AH95" s="34">
        <v>37</v>
      </c>
      <c r="AI95" s="43">
        <f t="shared" si="2"/>
        <v>3439.89</v>
      </c>
    </row>
    <row r="96" spans="1:35" x14ac:dyDescent="0.25">
      <c r="A96" s="35" t="s">
        <v>310</v>
      </c>
      <c r="B96" s="36">
        <v>1</v>
      </c>
      <c r="C96" s="35">
        <v>168</v>
      </c>
      <c r="D96" s="36">
        <v>113</v>
      </c>
      <c r="E96" s="35">
        <v>60</v>
      </c>
      <c r="F96" s="36">
        <v>22</v>
      </c>
      <c r="G96" s="63" t="s">
        <v>162</v>
      </c>
      <c r="H96" s="37">
        <v>40365</v>
      </c>
      <c r="I96" s="35" t="s">
        <v>127</v>
      </c>
      <c r="J96" s="35">
        <v>69744</v>
      </c>
      <c r="K96" s="38">
        <v>1.5146029999999999</v>
      </c>
      <c r="L96" s="37">
        <v>40359</v>
      </c>
      <c r="M96" s="39">
        <v>19.745295081716627</v>
      </c>
      <c r="N96" s="40">
        <v>2.7028454264937412</v>
      </c>
      <c r="O96" s="36">
        <v>1.6440332802269366</v>
      </c>
      <c r="P96" s="35" t="s">
        <v>163</v>
      </c>
      <c r="Q96" s="35" t="s">
        <v>117</v>
      </c>
      <c r="R96" s="35" t="s">
        <v>208</v>
      </c>
      <c r="S96" s="34">
        <v>8</v>
      </c>
      <c r="T96" s="41">
        <v>0.35406969999999999</v>
      </c>
      <c r="U96" s="41">
        <v>1.208086</v>
      </c>
      <c r="V96" s="35" t="s">
        <v>163</v>
      </c>
      <c r="W96" s="35" t="s">
        <v>125</v>
      </c>
      <c r="X96" s="37">
        <v>40359</v>
      </c>
      <c r="Y96" s="36">
        <v>5</v>
      </c>
      <c r="Z96" s="36">
        <v>0</v>
      </c>
      <c r="AA96" s="35" t="s">
        <v>163</v>
      </c>
      <c r="AC96" s="35" t="s">
        <v>165</v>
      </c>
      <c r="AD96" s="35" t="s">
        <v>311</v>
      </c>
      <c r="AE96" s="34">
        <v>922</v>
      </c>
      <c r="AG96" s="43">
        <v>93.98</v>
      </c>
      <c r="AH96" s="34">
        <v>22</v>
      </c>
      <c r="AI96" s="43">
        <f t="shared" si="2"/>
        <v>2067.56</v>
      </c>
    </row>
    <row r="97" spans="1:35" x14ac:dyDescent="0.25">
      <c r="A97" s="35" t="s">
        <v>312</v>
      </c>
      <c r="B97" s="36">
        <v>2</v>
      </c>
      <c r="C97" s="35">
        <v>151</v>
      </c>
      <c r="D97" s="36">
        <v>152</v>
      </c>
      <c r="E97" s="35">
        <v>35</v>
      </c>
      <c r="F97" s="36">
        <v>61</v>
      </c>
      <c r="G97" s="63" t="s">
        <v>162</v>
      </c>
      <c r="H97" s="37">
        <v>40295</v>
      </c>
      <c r="I97" s="35" t="s">
        <v>127</v>
      </c>
      <c r="J97" s="35">
        <v>75127</v>
      </c>
      <c r="K97" s="38">
        <v>1.9954639999999999</v>
      </c>
      <c r="L97" s="37">
        <v>40353</v>
      </c>
      <c r="M97" s="39">
        <v>21.408072933852534</v>
      </c>
      <c r="N97" s="40">
        <v>2.7766801689431508</v>
      </c>
      <c r="O97" s="36">
        <v>1.6663373514817312</v>
      </c>
      <c r="P97" s="35" t="s">
        <v>163</v>
      </c>
      <c r="Q97" s="35" t="s">
        <v>118</v>
      </c>
      <c r="R97" s="35" t="s">
        <v>208</v>
      </c>
      <c r="S97" s="34">
        <v>3</v>
      </c>
      <c r="T97" s="41">
        <v>4.559563E-3</v>
      </c>
      <c r="U97" s="41">
        <v>1.555723E-2</v>
      </c>
      <c r="V97" s="35" t="s">
        <v>163</v>
      </c>
      <c r="W97" s="35" t="s">
        <v>125</v>
      </c>
      <c r="X97" s="37">
        <v>40353</v>
      </c>
      <c r="Y97" s="36">
        <v>5</v>
      </c>
      <c r="Z97" s="36">
        <v>0</v>
      </c>
      <c r="AA97" s="35" t="s">
        <v>163</v>
      </c>
      <c r="AC97" s="35" t="s">
        <v>165</v>
      </c>
      <c r="AD97" s="35" t="s">
        <v>313</v>
      </c>
      <c r="AE97" s="34">
        <v>498</v>
      </c>
      <c r="AG97" s="43">
        <v>93.98</v>
      </c>
      <c r="AH97" s="34">
        <v>47</v>
      </c>
      <c r="AI97" s="43">
        <f t="shared" si="2"/>
        <v>4417.0600000000004</v>
      </c>
    </row>
    <row r="98" spans="1:35" x14ac:dyDescent="0.25">
      <c r="A98" s="35" t="s">
        <v>314</v>
      </c>
      <c r="B98" s="36">
        <v>4</v>
      </c>
      <c r="C98" s="35">
        <v>113</v>
      </c>
      <c r="D98" s="36">
        <v>128</v>
      </c>
      <c r="E98" s="35">
        <v>89</v>
      </c>
      <c r="F98" s="36">
        <v>98</v>
      </c>
      <c r="G98" s="63" t="s">
        <v>162</v>
      </c>
      <c r="H98" s="37">
        <v>40295</v>
      </c>
      <c r="I98" s="35" t="s">
        <v>127</v>
      </c>
      <c r="J98" s="35">
        <v>84738</v>
      </c>
      <c r="K98" s="38">
        <v>2.3613309999999998E-2</v>
      </c>
      <c r="L98" s="37">
        <v>40421</v>
      </c>
      <c r="M98" s="39">
        <v>10.177279539211236</v>
      </c>
      <c r="N98" s="40">
        <v>2.167091429039802</v>
      </c>
      <c r="O98" s="36">
        <v>1.4721044219211497</v>
      </c>
      <c r="P98" s="35" t="s">
        <v>163</v>
      </c>
      <c r="Q98" s="35" t="s">
        <v>119</v>
      </c>
      <c r="R98" s="35" t="s">
        <v>315</v>
      </c>
      <c r="S98" s="34">
        <v>7</v>
      </c>
      <c r="T98" s="41">
        <v>1.355649E-4</v>
      </c>
      <c r="U98" s="41">
        <v>4.625473E-4</v>
      </c>
      <c r="V98" s="35" t="s">
        <v>163</v>
      </c>
      <c r="W98" s="35" t="s">
        <v>125</v>
      </c>
      <c r="X98" s="37">
        <v>40421</v>
      </c>
      <c r="Y98" s="36">
        <v>5</v>
      </c>
      <c r="Z98" s="36">
        <v>0</v>
      </c>
      <c r="AA98" s="35" t="s">
        <v>163</v>
      </c>
      <c r="AC98" s="35" t="s">
        <v>165</v>
      </c>
      <c r="AD98" s="35" t="s">
        <v>316</v>
      </c>
      <c r="AE98" s="34">
        <v>556</v>
      </c>
      <c r="AG98" s="43">
        <v>93.99</v>
      </c>
      <c r="AH98" s="34">
        <v>46</v>
      </c>
      <c r="AI98" s="43">
        <f t="shared" si="2"/>
        <v>4323.54</v>
      </c>
    </row>
    <row r="99" spans="1:35" x14ac:dyDescent="0.25">
      <c r="A99" s="35" t="s">
        <v>317</v>
      </c>
      <c r="B99" s="36">
        <v>2</v>
      </c>
      <c r="C99" s="35">
        <v>125</v>
      </c>
      <c r="D99" s="36">
        <v>128</v>
      </c>
      <c r="E99" s="35">
        <v>41</v>
      </c>
      <c r="F99" s="36">
        <v>35</v>
      </c>
      <c r="G99" s="63" t="s">
        <v>162</v>
      </c>
      <c r="H99" s="37">
        <v>40407</v>
      </c>
      <c r="I99" s="35" t="s">
        <v>127</v>
      </c>
      <c r="J99" s="35">
        <v>53870</v>
      </c>
      <c r="K99" s="38">
        <v>2.0545770000000001E-2</v>
      </c>
      <c r="L99" s="37">
        <v>40421</v>
      </c>
      <c r="M99" s="39">
        <v>15.163883727289756</v>
      </c>
      <c r="N99" s="40">
        <v>2.4751611622995702</v>
      </c>
      <c r="O99" s="36">
        <v>1.5732644921625767</v>
      </c>
      <c r="P99" s="35" t="s">
        <v>163</v>
      </c>
      <c r="Q99" s="35" t="s">
        <v>120</v>
      </c>
      <c r="R99" s="35" t="s">
        <v>208</v>
      </c>
      <c r="S99" s="34">
        <v>5</v>
      </c>
      <c r="T99" s="41">
        <v>1.213748E-4</v>
      </c>
      <c r="U99" s="41">
        <v>4.1413099999999998E-4</v>
      </c>
      <c r="V99" s="35" t="s">
        <v>163</v>
      </c>
      <c r="W99" s="35" t="s">
        <v>125</v>
      </c>
      <c r="X99" s="37">
        <v>40421</v>
      </c>
      <c r="Y99" s="36">
        <v>5</v>
      </c>
      <c r="Z99" s="36">
        <v>0</v>
      </c>
      <c r="AA99" s="35" t="s">
        <v>163</v>
      </c>
      <c r="AC99" s="35" t="s">
        <v>165</v>
      </c>
      <c r="AD99" s="35" t="s">
        <v>318</v>
      </c>
      <c r="AE99" s="34">
        <v>149</v>
      </c>
      <c r="AG99" s="43">
        <v>94.99</v>
      </c>
      <c r="AH99" s="34">
        <v>33</v>
      </c>
      <c r="AI99" s="43">
        <f t="shared" si="2"/>
        <v>3134.6699999999996</v>
      </c>
    </row>
    <row r="100" spans="1:35" x14ac:dyDescent="0.25">
      <c r="A100" s="35" t="s">
        <v>319</v>
      </c>
      <c r="B100" s="36">
        <v>5</v>
      </c>
      <c r="C100" s="35">
        <v>137</v>
      </c>
      <c r="D100" s="36">
        <v>103</v>
      </c>
      <c r="E100" s="35">
        <v>94</v>
      </c>
      <c r="F100" s="36">
        <v>96</v>
      </c>
      <c r="G100" s="63" t="s">
        <v>162</v>
      </c>
      <c r="H100" s="37">
        <v>40359</v>
      </c>
      <c r="I100" s="35" t="s">
        <v>127</v>
      </c>
      <c r="J100" s="35">
        <v>59431</v>
      </c>
      <c r="K100" s="38">
        <v>2.0546700000000001E-2</v>
      </c>
      <c r="L100" s="37">
        <v>40421</v>
      </c>
      <c r="M100" s="39">
        <v>13.163887901334439</v>
      </c>
      <c r="N100" s="40">
        <v>2.36117435935232</v>
      </c>
      <c r="O100" s="36">
        <v>1.5366113234492058</v>
      </c>
      <c r="P100" s="35" t="s">
        <v>163</v>
      </c>
      <c r="Q100" s="35" t="s">
        <v>121</v>
      </c>
      <c r="R100" s="35" t="s">
        <v>315</v>
      </c>
      <c r="S100" s="34">
        <v>3</v>
      </c>
      <c r="T100" s="41">
        <v>1.213917E-4</v>
      </c>
      <c r="U100" s="41">
        <v>4.1418850000000002E-4</v>
      </c>
      <c r="V100" s="35" t="s">
        <v>163</v>
      </c>
      <c r="W100" s="35" t="s">
        <v>125</v>
      </c>
      <c r="X100" s="37">
        <v>40421</v>
      </c>
      <c r="Y100" s="36">
        <v>5</v>
      </c>
      <c r="Z100" s="36">
        <v>0</v>
      </c>
      <c r="AA100" s="35" t="s">
        <v>163</v>
      </c>
      <c r="AC100" s="35" t="s">
        <v>165</v>
      </c>
      <c r="AD100" s="35" t="s">
        <v>320</v>
      </c>
      <c r="AE100" s="34">
        <v>188</v>
      </c>
      <c r="AG100" s="43">
        <v>95.99</v>
      </c>
      <c r="AH100" s="34">
        <v>40</v>
      </c>
      <c r="AI100" s="43">
        <f t="shared" ref="AI100:AI103" si="3">AG100*AH100</f>
        <v>3839.6</v>
      </c>
    </row>
    <row r="101" spans="1:35" x14ac:dyDescent="0.25">
      <c r="A101" s="35" t="s">
        <v>321</v>
      </c>
      <c r="B101" s="36">
        <v>5</v>
      </c>
      <c r="C101" s="35">
        <v>157</v>
      </c>
      <c r="D101" s="36">
        <v>138</v>
      </c>
      <c r="E101" s="35">
        <v>92</v>
      </c>
      <c r="F101" s="36">
        <v>52</v>
      </c>
      <c r="G101" s="63" t="s">
        <v>162</v>
      </c>
      <c r="H101" s="37">
        <v>40357</v>
      </c>
      <c r="I101" s="35" t="s">
        <v>127</v>
      </c>
      <c r="J101" s="35">
        <v>64635</v>
      </c>
      <c r="K101" s="38">
        <v>0.51622190000000001</v>
      </c>
      <c r="L101" s="37">
        <v>40437</v>
      </c>
      <c r="M101" s="39">
        <v>17.234707738412979</v>
      </c>
      <c r="N101" s="40">
        <v>2.5830608734496954</v>
      </c>
      <c r="O101" s="36">
        <v>1.607190366275786</v>
      </c>
      <c r="P101" s="35" t="s">
        <v>163</v>
      </c>
      <c r="Q101" s="35" t="s">
        <v>122</v>
      </c>
      <c r="R101" s="35" t="s">
        <v>315</v>
      </c>
      <c r="S101" s="34">
        <v>2</v>
      </c>
      <c r="T101" s="41">
        <v>1.23321E-3</v>
      </c>
      <c r="U101" s="41">
        <v>4.2077119999999997E-3</v>
      </c>
      <c r="V101" s="35" t="s">
        <v>163</v>
      </c>
      <c r="W101" s="35" t="s">
        <v>125</v>
      </c>
      <c r="X101" s="37">
        <v>40437</v>
      </c>
      <c r="Y101" s="36">
        <v>5</v>
      </c>
      <c r="Z101" s="36">
        <v>0</v>
      </c>
      <c r="AA101" s="35" t="s">
        <v>163</v>
      </c>
      <c r="AC101" s="35" t="s">
        <v>165</v>
      </c>
      <c r="AD101" s="35" t="s">
        <v>322</v>
      </c>
      <c r="AE101" s="34">
        <v>139</v>
      </c>
      <c r="AG101" s="43">
        <v>96.99</v>
      </c>
      <c r="AH101" s="34">
        <v>45</v>
      </c>
      <c r="AI101" s="43">
        <f t="shared" si="3"/>
        <v>4364.55</v>
      </c>
    </row>
    <row r="102" spans="1:35" x14ac:dyDescent="0.25">
      <c r="A102" s="35" t="s">
        <v>323</v>
      </c>
      <c r="B102" s="36">
        <v>3</v>
      </c>
      <c r="C102" s="35">
        <v>102</v>
      </c>
      <c r="D102" s="36">
        <v>107</v>
      </c>
      <c r="E102" s="35">
        <v>45</v>
      </c>
      <c r="F102" s="36">
        <v>31</v>
      </c>
      <c r="G102" s="63" t="s">
        <v>162</v>
      </c>
      <c r="H102" s="37">
        <v>40351</v>
      </c>
      <c r="I102" s="35" t="s">
        <v>127</v>
      </c>
      <c r="J102" s="35">
        <v>99712</v>
      </c>
      <c r="K102" s="38">
        <v>0.79040849999999996</v>
      </c>
      <c r="L102" s="37">
        <v>40437</v>
      </c>
      <c r="M102" s="39">
        <v>19.679457711236363</v>
      </c>
      <c r="N102" s="40">
        <v>2.6998380200602128</v>
      </c>
      <c r="O102" s="36">
        <v>1.6431183828501867</v>
      </c>
      <c r="P102" s="35" t="s">
        <v>163</v>
      </c>
      <c r="Q102" s="35" t="s">
        <v>123</v>
      </c>
      <c r="R102" s="35" t="s">
        <v>208</v>
      </c>
      <c r="S102" s="34">
        <v>6</v>
      </c>
      <c r="T102" s="41">
        <v>1.6182010000000001E-3</v>
      </c>
      <c r="U102" s="41">
        <v>5.521303E-3</v>
      </c>
      <c r="V102" s="35" t="s">
        <v>163</v>
      </c>
      <c r="W102" s="35" t="s">
        <v>125</v>
      </c>
      <c r="X102" s="37">
        <v>40437</v>
      </c>
      <c r="Y102" s="36">
        <v>5</v>
      </c>
      <c r="Z102" s="36">
        <v>0</v>
      </c>
      <c r="AA102" s="35" t="s">
        <v>163</v>
      </c>
      <c r="AC102" s="35" t="s">
        <v>165</v>
      </c>
      <c r="AD102" s="35" t="s">
        <v>324</v>
      </c>
      <c r="AE102" s="34">
        <v>444</v>
      </c>
      <c r="AG102" s="43">
        <v>98.98</v>
      </c>
      <c r="AH102" s="34">
        <v>25</v>
      </c>
      <c r="AI102" s="43">
        <f t="shared" si="3"/>
        <v>2474.5</v>
      </c>
    </row>
    <row r="103" spans="1:35" x14ac:dyDescent="0.25">
      <c r="A103" s="35" t="s">
        <v>325</v>
      </c>
      <c r="B103" s="36">
        <v>2</v>
      </c>
      <c r="C103" s="35">
        <v>199</v>
      </c>
      <c r="D103" s="36">
        <v>143</v>
      </c>
      <c r="E103" s="35">
        <v>47</v>
      </c>
      <c r="F103" s="36">
        <v>99</v>
      </c>
      <c r="G103" s="63" t="s">
        <v>162</v>
      </c>
      <c r="H103" s="37">
        <v>40357</v>
      </c>
      <c r="I103" s="35" t="s">
        <v>127</v>
      </c>
      <c r="J103" s="35">
        <v>98307</v>
      </c>
      <c r="K103" s="38">
        <v>1.3373729999999999</v>
      </c>
      <c r="L103" s="37">
        <v>40437</v>
      </c>
      <c r="M103" s="39">
        <v>21.49382144243053</v>
      </c>
      <c r="N103" s="40">
        <v>2.7803824949628457</v>
      </c>
      <c r="O103" s="36">
        <v>1.6674478987251282</v>
      </c>
      <c r="P103" s="35" t="s">
        <v>163</v>
      </c>
      <c r="Q103" s="35" t="s">
        <v>124</v>
      </c>
      <c r="R103" s="35" t="s">
        <v>315</v>
      </c>
      <c r="S103" s="34">
        <v>6</v>
      </c>
      <c r="T103" s="41">
        <v>1.2601020000000001E-4</v>
      </c>
      <c r="U103" s="41">
        <v>4.2994669999999997E-4</v>
      </c>
      <c r="V103" s="35" t="s">
        <v>163</v>
      </c>
      <c r="W103" s="35" t="s">
        <v>125</v>
      </c>
      <c r="X103" s="37">
        <v>40437</v>
      </c>
      <c r="Y103" s="36">
        <v>5</v>
      </c>
      <c r="Z103" s="36">
        <v>0</v>
      </c>
      <c r="AA103" s="35" t="s">
        <v>163</v>
      </c>
      <c r="AC103" s="35" t="s">
        <v>165</v>
      </c>
      <c r="AD103" s="35" t="s">
        <v>326</v>
      </c>
      <c r="AE103" s="34">
        <v>490</v>
      </c>
      <c r="AG103" s="43">
        <v>98.99</v>
      </c>
      <c r="AH103" s="34">
        <v>38</v>
      </c>
      <c r="AI103" s="43">
        <f t="shared" si="3"/>
        <v>3761.62</v>
      </c>
    </row>
  </sheetData>
  <sortState ref="AG4:AI103">
    <sortCondition ref="AG8"/>
  </sortState>
  <mergeCells count="1">
    <mergeCell ref="A1:I1"/>
  </mergeCells>
  <phoneticPr fontId="6"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FormatCells</vt:lpstr>
      <vt:lpstr>Styles</vt:lpstr>
      <vt:lpstr>FormatPainter</vt:lpstr>
      <vt:lpstr>Justify</vt:lpstr>
      <vt:lpstr>BackgroundImage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P. Taylor</dc:creator>
  <cp:lastModifiedBy>Dennis Taylor</cp:lastModifiedBy>
  <cp:lastPrinted>2010-12-14T17:24:31Z</cp:lastPrinted>
  <dcterms:created xsi:type="dcterms:W3CDTF">1996-02-01T22:02:06Z</dcterms:created>
  <dcterms:modified xsi:type="dcterms:W3CDTF">2011-02-09T19:09:57Z</dcterms:modified>
</cp:coreProperties>
</file>