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hidePivotFieldList="1" publishItems="1" defaultThemeVersion="124226"/>
  <mc:AlternateContent xmlns:mc="http://schemas.openxmlformats.org/markup-compatibility/2006">
    <mc:Choice Requires="x15">
      <x15ac:absPath xmlns:x15ac="http://schemas.microsoft.com/office/spreadsheetml/2010/11/ac" url="C:\Reporting\Exports\Output\"/>
    </mc:Choice>
  </mc:AlternateContent>
  <xr:revisionPtr revIDLastSave="0" documentId="8_{34B4F42D-4A3C-4607-AE1B-68DA12EB6A05}" xr6:coauthVersionLast="41" xr6:coauthVersionMax="41" xr10:uidLastSave="{00000000-0000-0000-0000-000000000000}"/>
  <bookViews>
    <workbookView xWindow="2730" yWindow="2730" windowWidth="17280" windowHeight="9075" tabRatio="897" xr2:uid="{00000000-000D-0000-FFFF-FFFF00000000}"/>
  </bookViews>
  <sheets>
    <sheet name="DLAR" sheetId="77" r:id="rId1"/>
    <sheet name="DAILY" sheetId="79" r:id="rId2"/>
    <sheet name="Non-Selling Prior Day " sheetId="83" r:id="rId3"/>
    <sheet name="Top 20 Door " sheetId="85" r:id="rId4"/>
    <sheet name="FAQ" sheetId="82" r:id="rId5"/>
    <sheet name="LISTS" sheetId="4" state="hidden" r:id="rId6"/>
    <sheet name="DATA" sheetId="84" state="hidden" r:id="rId7"/>
    <sheet name="CONTROL" sheetId="3" state="hidden" r:id="rId8"/>
  </sheets>
  <definedNames>
    <definedName name="_xlnm._FilterDatabase" localSheetId="1" hidden="1">DAILY!$B$5:$BM$6</definedName>
    <definedName name="_xlnm._FilterDatabase" localSheetId="0" hidden="1">DLAR!$B$5:$ER$5</definedName>
    <definedName name="_xlnm._FilterDatabase" localSheetId="5" hidden="1">LISTS!#REF!</definedName>
    <definedName name="AIDIndex">CONTROL!$N$5</definedName>
    <definedName name="AUTO_POPULATE">LISTS!$C$2:$C$3</definedName>
    <definedName name="AutoPopulate">CONTROL!$N$13</definedName>
    <definedName name="AutoPopulateIndex">CONTROL!$N$12</definedName>
    <definedName name="CurDate">CONTROL!$B$2</definedName>
    <definedName name="CurJanuary">CONTROL!$B$8</definedName>
    <definedName name="CurMonthColumnLetter">CONTROL!$B$20</definedName>
    <definedName name="CurMonthDays">CONTROL!$B$5</definedName>
    <definedName name="CurMonthDaysElapsed">CONTROL!$B$4</definedName>
    <definedName name="CurMonthEnd">CONTROL!$B$12</definedName>
    <definedName name="CurMonthLabel">CONTROL!$J$26</definedName>
    <definedName name="CurMonthName">CONTROL!$B$3</definedName>
    <definedName name="CurMonthNumber">CONTROL!$B$6</definedName>
    <definedName name="CurMonthPriorYear">CONTROL!$B$22</definedName>
    <definedName name="CurMonthStart">CONTROL!$B$11</definedName>
    <definedName name="CurYear">CONTROL!$B$7</definedName>
    <definedName name="DAILY_HEIGHT">COUNTA(DAILY!$B:$B)-3</definedName>
    <definedName name="DATA_DAILY">OFFSET(DATA!$A$1,0,0,COUNTA(DATA!$A:$A),DATA_WIDTH)</definedName>
    <definedName name="DATA_WIDTH">CONTROL!$N$24</definedName>
    <definedName name="Day1_">CONTROL!$F$28</definedName>
    <definedName name="Day2_">CONTROL!$F$29</definedName>
    <definedName name="Day3_">CONTROL!$F$30</definedName>
    <definedName name="Day4_">CONTROL!$F$31</definedName>
    <definedName name="Day5_">CONTROL!$F$32</definedName>
    <definedName name="Day6_">CONTROL!$F$33</definedName>
    <definedName name="Day7_">CONTROL!$F$34</definedName>
    <definedName name="Day8_">CONTROL!$F$35</definedName>
    <definedName name="DayLabelFormat">CONTROL!$B$29</definedName>
    <definedName name="DivisionByZeroLabel">CONTROL!$N$3</definedName>
    <definedName name="DLAR_HEIGHT">COUNTA(DLAR!$B:$B)-3</definedName>
    <definedName name="LIST_AID">OFFSET(LISTS!$A$2,0,0,COUNTA(LISTS!$A:$A)-1,1)</definedName>
    <definedName name="MAX_DATE">OFFSET(CONTROL!$P$1,0,0,COUNTA(CONTROL!$P:$P),1)</definedName>
    <definedName name="MAX_DATE_RANGE">CONTROL!$P$1:$P$2</definedName>
    <definedName name="MaxMonth">CONTROL!$N$19</definedName>
    <definedName name="MONTH_LIST">CONTROL!$F$3:$F$26</definedName>
    <definedName name="MonthIndex">CONTROL!$N$15</definedName>
    <definedName name="MonthLabelFormat">CONTROL!$B$28</definedName>
    <definedName name="MONTHLY_FILTER">CONTROL!$E$42:$G$43</definedName>
    <definedName name="MonthlyOffset">CONTROL!$B$18</definedName>
    <definedName name="MONTHS">CONTROL!$E$3:$K$26</definedName>
    <definedName name="PeriodIndex">CONTROL!$N$21</definedName>
    <definedName name="PERIODS">OFFSET(LISTS!$F$2,0,0,MaxMonth,1)</definedName>
    <definedName name="PrevMonth2Start">CONTROL!$B$14</definedName>
    <definedName name="PrevMonthStart">CONTROL!$B$13</definedName>
    <definedName name="_xlnm.Print_Titles" localSheetId="1">DAILY!$4:$5</definedName>
    <definedName name="_xlnm.Print_Titles" localSheetId="0">DLAR!$4:$5</definedName>
    <definedName name="ProfitMonth">CONTROL!$B$21</definedName>
    <definedName name="ProjectionText">CONTROL!$B$30</definedName>
    <definedName name="QUARTERS">CONTROL!$I$14:$I$25</definedName>
    <definedName name="ReportMonthStart">CONTROL!$N$10</definedName>
    <definedName name="ReportRunDate">CONTROL!$B$10</definedName>
    <definedName name="ReportTitle">CONTROL!$N$2</definedName>
    <definedName name="RUN_DATE">OFFSET(CONTROL!$R$1,0,0,COUNTA(CONTROL!$R:$R),1)</definedName>
    <definedName name="RUN_DATE_RANGE">CONTROL!$R$1:$R$2</definedName>
    <definedName name="SelectedAID">CONTROL!$N$6</definedName>
    <definedName name="SelectedMonth">CONTROL!$N$16</definedName>
    <definedName name="SelectedPeriod">CONTROL!$N$22</definedName>
    <definedName name="SelectedYrMoNbr">CONTROL!$N$17</definedName>
    <definedName name="StartColumnNumber">CONTROL!$B$19</definedName>
    <definedName name="StartMonth">CONTROL!$B$15</definedName>
    <definedName name="StartMonthIndex">CONTROL!$B$17</definedName>
    <definedName name="StartMonthNumber">CONTROL!$B$16</definedName>
    <definedName name="VALID_MONTHS">OFFSET(CONTROL!$F$3,0,0,MaxMonth,1)</definedName>
    <definedName name="Version">CONTROL!$N$8</definedName>
    <definedName name="ViewAll">CONTROL!$B$25</definedName>
    <definedName name="WeekLabelFormat">CONTROL!$B$27</definedName>
    <definedName name="Year1">CONTROL!$B$24</definedName>
    <definedName name="Year2">CONTROL!$B$23</definedName>
    <definedName name="Yesterday">CONTROL!$B$9</definedName>
  </definedNames>
  <calcPr calcId="191029"/>
  <pivotCaches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9" l="1"/>
  <c r="B2" i="77"/>
  <c r="BN4" i="77" l="1"/>
  <c r="BN3" i="77"/>
  <c r="AH4" i="77"/>
  <c r="AH3" i="77"/>
  <c r="AH4" i="79"/>
  <c r="AH3" i="79"/>
  <c r="EL4" i="77"/>
  <c r="EI3" i="77"/>
  <c r="EL3" i="77"/>
  <c r="EK4" i="77"/>
  <c r="EK3" i="77"/>
  <c r="AW4" i="77"/>
  <c r="AW3" i="77"/>
  <c r="AI4" i="77"/>
  <c r="AI3" i="77"/>
  <c r="BJ4" i="77"/>
  <c r="BH4" i="77"/>
  <c r="BE4" i="77"/>
  <c r="BI3" i="77"/>
  <c r="BG3" i="77"/>
  <c r="BI4" i="77"/>
  <c r="BG4" i="77"/>
  <c r="BJ3" i="77"/>
  <c r="BH3" i="77"/>
  <c r="BE3" i="77"/>
  <c r="BF3" i="77" s="1"/>
  <c r="BD4" i="77"/>
  <c r="BD3" i="77"/>
  <c r="DV4" i="77"/>
  <c r="DV3" i="77"/>
  <c r="DU4" i="77"/>
  <c r="DU3" i="77"/>
  <c r="DX4" i="77"/>
  <c r="DX3" i="77"/>
  <c r="AR4" i="77"/>
  <c r="AR3" i="77"/>
  <c r="AX4" i="79"/>
  <c r="AT4" i="79"/>
  <c r="AX3" i="79"/>
  <c r="AT3" i="79"/>
  <c r="AS4" i="79"/>
  <c r="AS3" i="79"/>
  <c r="AR4" i="79"/>
  <c r="AR3" i="79"/>
  <c r="AY3" i="79"/>
  <c r="AW4" i="79"/>
  <c r="AW3" i="79"/>
  <c r="AV3" i="79"/>
  <c r="AU4" i="79"/>
  <c r="AU3" i="79"/>
  <c r="AV4" i="79"/>
  <c r="AY4" i="79"/>
  <c r="BE4" i="79"/>
  <c r="BA4" i="79"/>
  <c r="BE3" i="79"/>
  <c r="BA3" i="79"/>
  <c r="BF4" i="79"/>
  <c r="BF3" i="79"/>
  <c r="BD4" i="79"/>
  <c r="AZ4" i="79"/>
  <c r="BD3" i="79"/>
  <c r="AZ3" i="79"/>
  <c r="BC4" i="79"/>
  <c r="BC3" i="79"/>
  <c r="BB4" i="79"/>
  <c r="BB3" i="79"/>
  <c r="EP3" i="77"/>
  <c r="EN3" i="77"/>
  <c r="EQ4" i="77"/>
  <c r="EO4" i="77"/>
  <c r="EQ3" i="77"/>
  <c r="EO3" i="77"/>
  <c r="EP4" i="77"/>
  <c r="EN4" i="77"/>
  <c r="DJ3" i="77"/>
  <c r="DH3" i="77"/>
  <c r="DH4" i="77"/>
  <c r="DI4" i="77"/>
  <c r="DJ4" i="77"/>
  <c r="DI3" i="77"/>
  <c r="DK3" i="77" s="1"/>
  <c r="EG3" i="77"/>
  <c r="EE3" i="77"/>
  <c r="EB3" i="77"/>
  <c r="EI4" i="77"/>
  <c r="EF4" i="77"/>
  <c r="EC4" i="77"/>
  <c r="EF3" i="77"/>
  <c r="EC3" i="77"/>
  <c r="EG4" i="77"/>
  <c r="EE4" i="77"/>
  <c r="EB4" i="77"/>
  <c r="AV4" i="77"/>
  <c r="AV3" i="77"/>
  <c r="AU4" i="77"/>
  <c r="AU3" i="77"/>
  <c r="BP4" i="77"/>
  <c r="BP3" i="77"/>
  <c r="AJ3" i="77"/>
  <c r="AJ4" i="77"/>
  <c r="BL4" i="77"/>
  <c r="BL3" i="77"/>
  <c r="BC3" i="77"/>
  <c r="BC4" i="77"/>
  <c r="AZ3" i="77"/>
  <c r="AZ4" i="77"/>
  <c r="AY4" i="77"/>
  <c r="AY3" i="77"/>
  <c r="BV4" i="77"/>
  <c r="BV3" i="77"/>
  <c r="BT4" i="77"/>
  <c r="BR4" i="77"/>
  <c r="BS4" i="77"/>
  <c r="BQ4" i="77"/>
  <c r="BQ3" i="77"/>
  <c r="BT3" i="77"/>
  <c r="BR3" i="77"/>
  <c r="BU4" i="77"/>
  <c r="BU3" i="77"/>
  <c r="BS3" i="77"/>
  <c r="DD4" i="77"/>
  <c r="DB3" i="77"/>
  <c r="DC4" i="77"/>
  <c r="DC3" i="77"/>
  <c r="DD3" i="77"/>
  <c r="BK4" i="77"/>
  <c r="BK3" i="77"/>
  <c r="DY4" i="77"/>
  <c r="BO4" i="77" s="1"/>
  <c r="DY3" i="77"/>
  <c r="BB4" i="77"/>
  <c r="AX4" i="77"/>
  <c r="BB3" i="77"/>
  <c r="AX3" i="77"/>
  <c r="BA3" i="77"/>
  <c r="BA4" i="77"/>
  <c r="CG4" i="77"/>
  <c r="CG3" i="77"/>
  <c r="CE4" i="77"/>
  <c r="CE3" i="77"/>
  <c r="DS4" i="77"/>
  <c r="DS3" i="77"/>
  <c r="CN4" i="77"/>
  <c r="CN3" i="77"/>
  <c r="CZ3" i="77"/>
  <c r="CY4" i="77"/>
  <c r="CY3" i="77"/>
  <c r="CZ4" i="77"/>
  <c r="DA3" i="77"/>
  <c r="DA4" i="77"/>
  <c r="DQ4" i="77"/>
  <c r="DQ3" i="77"/>
  <c r="DO4" i="77"/>
  <c r="DO3" i="77"/>
  <c r="DB4" i="77"/>
  <c r="CR4" i="77"/>
  <c r="CR3" i="77"/>
  <c r="CV4" i="77"/>
  <c r="CV3" i="77"/>
  <c r="CT4" i="77"/>
  <c r="CT3" i="77"/>
  <c r="CP4" i="77"/>
  <c r="CP3" i="77"/>
  <c r="CJ3" i="77"/>
  <c r="CC3" i="77"/>
  <c r="CL4" i="77"/>
  <c r="CI4" i="77"/>
  <c r="CL3" i="77"/>
  <c r="CI3" i="77"/>
  <c r="CJ4" i="77"/>
  <c r="CC4" i="77"/>
  <c r="AK3" i="79"/>
  <c r="AL3" i="79"/>
  <c r="AM3" i="79"/>
  <c r="AN3" i="79"/>
  <c r="AO3" i="79"/>
  <c r="AP3" i="79"/>
  <c r="AQ3" i="79"/>
  <c r="AJ3" i="79"/>
  <c r="BO3" i="77" l="1"/>
  <c r="BF4" i="77"/>
  <c r="EM3" i="77"/>
  <c r="EM4" i="77"/>
  <c r="BL3" i="79"/>
  <c r="BG3" i="79"/>
  <c r="BM4" i="77"/>
  <c r="BM3" i="77"/>
  <c r="DW3" i="77"/>
  <c r="DW4" i="77"/>
  <c r="DZ4" i="77"/>
  <c r="EA4" i="77" s="1"/>
  <c r="DZ3" i="77"/>
  <c r="EA3" i="77" s="1"/>
  <c r="BJ3" i="79"/>
  <c r="BH3" i="79"/>
  <c r="BK3" i="79"/>
  <c r="BM3" i="79"/>
  <c r="BI3" i="79"/>
  <c r="DK4" i="77"/>
  <c r="DL4" i="77" s="1"/>
  <c r="ER4" i="77"/>
  <c r="DL3" i="77"/>
  <c r="ER3" i="77"/>
  <c r="ED4" i="77"/>
  <c r="ED3" i="77"/>
  <c r="EJ4" i="77"/>
  <c r="EH4" i="77"/>
  <c r="EH3" i="77"/>
  <c r="EJ3" i="77"/>
  <c r="DG4" i="77"/>
  <c r="DG3" i="77"/>
  <c r="DF4" i="77"/>
  <c r="CF3" i="77"/>
  <c r="CF4" i="77"/>
  <c r="CM3" i="77"/>
  <c r="CK3" i="77"/>
  <c r="CO4" i="77"/>
  <c r="CO3" i="77"/>
  <c r="CM4" i="77"/>
  <c r="CK4" i="77"/>
  <c r="DE4" i="77"/>
  <c r="DE3" i="77"/>
  <c r="DF3" i="77"/>
  <c r="CW4" i="77"/>
  <c r="CW3" i="77"/>
  <c r="AQ3" i="77"/>
  <c r="AN3" i="77"/>
  <c r="AM3" i="77"/>
  <c r="AL3" i="77"/>
  <c r="AK3" i="77"/>
  <c r="AT3" i="77" l="1"/>
  <c r="AO3" i="77"/>
  <c r="DM4" i="77"/>
  <c r="DM3" i="77"/>
  <c r="DN4" i="77"/>
  <c r="DN3" i="77"/>
  <c r="AS3" i="77"/>
  <c r="CB3" i="77"/>
  <c r="CA3" i="77"/>
  <c r="BY3" i="77"/>
  <c r="BZ3" i="77"/>
  <c r="BX3" i="77"/>
  <c r="BW3" i="77"/>
  <c r="CH3" i="77"/>
  <c r="DT3" i="77"/>
  <c r="DR3" i="77"/>
  <c r="DP3" i="77"/>
  <c r="CS3" i="77"/>
  <c r="CQ3" i="77"/>
  <c r="CU3" i="77"/>
  <c r="CD3" i="77"/>
  <c r="AP3" i="77"/>
  <c r="AQ4" i="77"/>
  <c r="CX3" i="77" l="1"/>
  <c r="AK4" i="79"/>
  <c r="BH4" i="79" s="1"/>
  <c r="AL4" i="79"/>
  <c r="BI4" i="79" s="1"/>
  <c r="AM4" i="79"/>
  <c r="BJ4" i="79" s="1"/>
  <c r="AN4" i="79"/>
  <c r="BK4" i="79" s="1"/>
  <c r="AO4" i="79"/>
  <c r="BL4" i="79" s="1"/>
  <c r="AP4" i="79"/>
  <c r="BM4" i="79" s="1"/>
  <c r="AQ4" i="79"/>
  <c r="AJ4" i="79"/>
  <c r="BG4" i="79" s="1"/>
  <c r="AN4" i="77"/>
  <c r="AM4" i="77"/>
  <c r="AL4" i="77"/>
  <c r="AK4" i="77"/>
  <c r="AT4" i="77" l="1"/>
  <c r="AO4" i="77"/>
  <c r="CB4" i="77"/>
  <c r="AS4" i="77"/>
  <c r="BZ4" i="77"/>
  <c r="CA4" i="77"/>
  <c r="BX4" i="77"/>
  <c r="BY4" i="77"/>
  <c r="BW4" i="77"/>
  <c r="CH4" i="77"/>
  <c r="DT4" i="77"/>
  <c r="DR4" i="77"/>
  <c r="DP4" i="77"/>
  <c r="CS4" i="77"/>
  <c r="CQ4" i="77"/>
  <c r="CU4" i="77"/>
  <c r="CD4" i="77"/>
  <c r="AP4" i="77"/>
  <c r="CX4" i="77" l="1"/>
  <c r="B9" i="3"/>
  <c r="N13" i="3" l="1"/>
  <c r="B10" i="3" l="1"/>
  <c r="N6" i="3"/>
  <c r="B2" i="3"/>
  <c r="EM2" i="77" s="1"/>
  <c r="BM5" i="79" l="1"/>
  <c r="BI5" i="79"/>
  <c r="BL5" i="79"/>
  <c r="BH5" i="79"/>
  <c r="BK5" i="79"/>
  <c r="BG5" i="79"/>
  <c r="BJ5" i="79"/>
  <c r="AY5" i="79"/>
  <c r="AX5" i="79"/>
  <c r="AT5" i="79"/>
  <c r="AV5" i="79"/>
  <c r="AR5" i="79"/>
  <c r="AU5" i="79"/>
  <c r="AW5" i="79"/>
  <c r="AS5" i="79"/>
  <c r="AJ5" i="79"/>
  <c r="BC5" i="79"/>
  <c r="BF5" i="79"/>
  <c r="BB5" i="79"/>
  <c r="BE5" i="79"/>
  <c r="BA5" i="79"/>
  <c r="BD5" i="79"/>
  <c r="AZ5" i="79"/>
  <c r="AQ5" i="79"/>
  <c r="AO5" i="79"/>
  <c r="AP5" i="79"/>
  <c r="AM5" i="79"/>
  <c r="AN5" i="79"/>
  <c r="AK5" i="79"/>
  <c r="AL5" i="79"/>
  <c r="AI2" i="79"/>
  <c r="F28" i="3"/>
  <c r="F32" i="3"/>
  <c r="F29" i="3"/>
  <c r="F33" i="3"/>
  <c r="F31" i="3"/>
  <c r="F35" i="3"/>
  <c r="F30" i="3"/>
  <c r="F34" i="3"/>
  <c r="B6" i="3"/>
  <c r="B20" i="3" s="1"/>
  <c r="B4" i="3"/>
  <c r="B5" i="3"/>
  <c r="B11" i="3"/>
  <c r="B3" i="3"/>
  <c r="B7" i="3"/>
  <c r="B14" i="3" l="1"/>
  <c r="B22" i="3"/>
  <c r="AI5" i="77" s="1"/>
  <c r="B13" i="3"/>
  <c r="AL5" i="77"/>
  <c r="F2" i="4"/>
  <c r="F4" i="4" s="1"/>
  <c r="B12" i="3"/>
  <c r="B21" i="3" s="1"/>
  <c r="B8" i="3"/>
  <c r="AV5" i="77" s="1"/>
  <c r="B24" i="3"/>
  <c r="B23" i="3"/>
  <c r="AJ5" i="77" l="1"/>
  <c r="AU5" i="77"/>
  <c r="AK5" i="77"/>
  <c r="B15" i="3"/>
  <c r="B16" i="3" s="1"/>
  <c r="F7" i="4"/>
  <c r="F21" i="4"/>
  <c r="F12" i="4"/>
  <c r="F3" i="4"/>
  <c r="F17" i="4"/>
  <c r="F8" i="4"/>
  <c r="F23" i="4"/>
  <c r="F14" i="4"/>
  <c r="F5" i="4"/>
  <c r="F19" i="4"/>
  <c r="F10" i="4"/>
  <c r="F24" i="4"/>
  <c r="F11" i="4"/>
  <c r="F18" i="4"/>
  <c r="F25" i="4"/>
  <c r="F9" i="4"/>
  <c r="F16" i="4"/>
  <c r="F15" i="4"/>
  <c r="F22" i="4"/>
  <c r="F6" i="4"/>
  <c r="F13" i="4"/>
  <c r="F20" i="4"/>
  <c r="N10" i="3"/>
  <c r="F22" i="3" s="1"/>
  <c r="F5" i="3" l="1"/>
  <c r="F3" i="3"/>
  <c r="F12" i="3"/>
  <c r="I22" i="3"/>
  <c r="F18" i="3"/>
  <c r="F10" i="3"/>
  <c r="F23" i="3"/>
  <c r="J22" i="3"/>
  <c r="F4" i="3"/>
  <c r="F6" i="3"/>
  <c r="F8" i="3"/>
  <c r="F24" i="3"/>
  <c r="F7" i="3"/>
  <c r="F20" i="3"/>
  <c r="F9" i="3"/>
  <c r="F14" i="3"/>
  <c r="F21" i="3"/>
  <c r="F17" i="3"/>
  <c r="F26" i="3"/>
  <c r="G22" i="3"/>
  <c r="H22" i="3" s="1"/>
  <c r="F25" i="3"/>
  <c r="F16" i="3"/>
  <c r="F15" i="3"/>
  <c r="F11" i="3"/>
  <c r="F19" i="3"/>
  <c r="F13" i="3"/>
  <c r="I15" i="3" l="1"/>
  <c r="I26" i="3"/>
  <c r="J9" i="3"/>
  <c r="J8" i="3"/>
  <c r="G23" i="3"/>
  <c r="H23" i="3" s="1"/>
  <c r="J20" i="3"/>
  <c r="G21" i="3"/>
  <c r="H21" i="3" s="1"/>
  <c r="G7" i="3"/>
  <c r="H7" i="3" s="1"/>
  <c r="J4" i="3"/>
  <c r="J18" i="3"/>
  <c r="G13" i="3"/>
  <c r="H13" i="3" s="1"/>
  <c r="G14" i="3"/>
  <c r="H14" i="3" s="1"/>
  <c r="I3" i="3"/>
  <c r="I18" i="3"/>
  <c r="G5" i="3"/>
  <c r="H5" i="3" s="1"/>
  <c r="G4" i="3"/>
  <c r="H4" i="3" s="1"/>
  <c r="G18" i="3"/>
  <c r="H18" i="3" s="1"/>
  <c r="I4" i="3"/>
  <c r="J7" i="3"/>
  <c r="J3" i="3"/>
  <c r="I5" i="3"/>
  <c r="J5" i="3"/>
  <c r="I12" i="3"/>
  <c r="G12" i="3"/>
  <c r="H12" i="3" s="1"/>
  <c r="I21" i="3"/>
  <c r="I7" i="3"/>
  <c r="G10" i="3"/>
  <c r="H10" i="3" s="1"/>
  <c r="J19" i="3"/>
  <c r="I10" i="3"/>
  <c r="I6" i="3"/>
  <c r="J25" i="3"/>
  <c r="G19" i="3"/>
  <c r="H19" i="3" s="1"/>
  <c r="G17" i="3"/>
  <c r="H17" i="3" s="1"/>
  <c r="J10" i="3"/>
  <c r="I20" i="3"/>
  <c r="G26" i="3"/>
  <c r="H26" i="3" s="1"/>
  <c r="G20" i="3"/>
  <c r="H20" i="3" s="1"/>
  <c r="G25" i="3"/>
  <c r="H25" i="3" s="1"/>
  <c r="J17" i="3"/>
  <c r="I17" i="3"/>
  <c r="J12" i="3"/>
  <c r="J6" i="3"/>
  <c r="G6" i="3"/>
  <c r="H6" i="3" s="1"/>
  <c r="I25" i="3"/>
  <c r="B17" i="3"/>
  <c r="B19" i="3" s="1"/>
  <c r="I16" i="3"/>
  <c r="I19" i="3"/>
  <c r="G3" i="3"/>
  <c r="H3" i="3" s="1"/>
  <c r="J14" i="3"/>
  <c r="N16" i="3"/>
  <c r="F43" i="3" s="1"/>
  <c r="G8" i="3"/>
  <c r="H8" i="3" s="1"/>
  <c r="G24" i="3"/>
  <c r="H24" i="3" s="1"/>
  <c r="G15" i="3"/>
  <c r="H15" i="3" s="1"/>
  <c r="J24" i="3"/>
  <c r="I24" i="3"/>
  <c r="G16" i="3"/>
  <c r="H16" i="3" s="1"/>
  <c r="I8" i="3"/>
  <c r="I23" i="3"/>
  <c r="J23" i="3"/>
  <c r="J26" i="3"/>
  <c r="I9" i="3"/>
  <c r="I14" i="3"/>
  <c r="J16" i="3"/>
  <c r="G9" i="3"/>
  <c r="H9" i="3" s="1"/>
  <c r="N19" i="3"/>
  <c r="I11" i="3"/>
  <c r="G11" i="3"/>
  <c r="H11" i="3" s="1"/>
  <c r="J21" i="3"/>
  <c r="J11" i="3"/>
  <c r="J13" i="3"/>
  <c r="J15" i="3"/>
  <c r="I13" i="3"/>
  <c r="B30" i="3" l="1"/>
  <c r="N17" i="3"/>
  <c r="E43" i="3" s="1"/>
</calcChain>
</file>

<file path=xl/sharedStrings.xml><?xml version="1.0" encoding="utf-8"?>
<sst xmlns="http://schemas.openxmlformats.org/spreadsheetml/2006/main" count="17462" uniqueCount="1886">
  <si>
    <t>Date References</t>
  </si>
  <si>
    <t>Labels</t>
  </si>
  <si>
    <t>MAX_DATE</t>
  </si>
  <si>
    <t>RUN_DATE</t>
  </si>
  <si>
    <t>CurDate</t>
  </si>
  <si>
    <t>Start</t>
  </si>
  <si>
    <t>End</t>
  </si>
  <si>
    <t>Days</t>
  </si>
  <si>
    <t>Quarter</t>
  </si>
  <si>
    <t>Label</t>
  </si>
  <si>
    <t>ReportTitle</t>
  </si>
  <si>
    <t>CurMonthName</t>
  </si>
  <si>
    <t>Month1</t>
  </si>
  <si>
    <t>DivisionByZeroLabel</t>
  </si>
  <si>
    <t>CurMonthDaysElapsed</t>
  </si>
  <si>
    <t>Month2</t>
  </si>
  <si>
    <t>CurYear</t>
  </si>
  <si>
    <t>Month3</t>
  </si>
  <si>
    <t>CurJanuary</t>
  </si>
  <si>
    <t>Month4</t>
  </si>
  <si>
    <t>ReportRunDate</t>
  </si>
  <si>
    <t>Month5</t>
  </si>
  <si>
    <t>Month6</t>
  </si>
  <si>
    <t>Formatting</t>
  </si>
  <si>
    <t>Month7</t>
  </si>
  <si>
    <t>WeekLabelFormat</t>
  </si>
  <si>
    <t>"W.E." mm/dd</t>
  </si>
  <si>
    <t>Month8</t>
  </si>
  <si>
    <t>MonthLabelFormat</t>
  </si>
  <si>
    <t>mmm-yy</t>
  </si>
  <si>
    <t>Month9</t>
  </si>
  <si>
    <t>DayLabelFormat</t>
  </si>
  <si>
    <t>Month10</t>
  </si>
  <si>
    <t>Month11</t>
  </si>
  <si>
    <t>Month12</t>
  </si>
  <si>
    <t>Month13</t>
  </si>
  <si>
    <t>CurMonthStart</t>
  </si>
  <si>
    <t>CurMonthEnd</t>
  </si>
  <si>
    <t>StartMonth</t>
  </si>
  <si>
    <t>Version</t>
  </si>
  <si>
    <t>MONTH</t>
  </si>
  <si>
    <t>mmm
dd</t>
  </si>
  <si>
    <t>YR_MO_NBR</t>
  </si>
  <si>
    <t>DOOR_ID</t>
  </si>
  <si>
    <t>Door Type</t>
  </si>
  <si>
    <t>Projection</t>
  </si>
  <si>
    <t>ReportMonthStart</t>
  </si>
  <si>
    <t>Dealer ID</t>
  </si>
  <si>
    <t>Month14</t>
  </si>
  <si>
    <t>Month15</t>
  </si>
  <si>
    <t>Month16</t>
  </si>
  <si>
    <t>Month17</t>
  </si>
  <si>
    <t>Month18</t>
  </si>
  <si>
    <t>Month19</t>
  </si>
  <si>
    <t>Month20</t>
  </si>
  <si>
    <t>Month21</t>
  </si>
  <si>
    <t>Month22</t>
  </si>
  <si>
    <t>Month23</t>
  </si>
  <si>
    <t>Month24</t>
  </si>
  <si>
    <t>AID</t>
  </si>
  <si>
    <t>Gerald Bland</t>
  </si>
  <si>
    <t>John Moulison</t>
  </si>
  <si>
    <t>Kim Willison</t>
  </si>
  <si>
    <t>Timothy Miller</t>
  </si>
  <si>
    <t>AIDIndex</t>
  </si>
  <si>
    <t>SelectedAID</t>
  </si>
  <si>
    <t>CurMonthDays</t>
  </si>
  <si>
    <t>Company Name</t>
  </si>
  <si>
    <t>Market</t>
  </si>
  <si>
    <t>Year2</t>
  </si>
  <si>
    <t>Year1</t>
  </si>
  <si>
    <t>Address</t>
  </si>
  <si>
    <t>AUTO_POPULATE</t>
  </si>
  <si>
    <t>YES</t>
  </si>
  <si>
    <t>NO</t>
  </si>
  <si>
    <t>AutoPopulateIndex</t>
  </si>
  <si>
    <t>AutoPopulate</t>
  </si>
  <si>
    <t>City</t>
  </si>
  <si>
    <t>MonthIndex</t>
  </si>
  <si>
    <t>SelectedMonth</t>
  </si>
  <si>
    <t>MaxMonth</t>
  </si>
  <si>
    <t>AE</t>
  </si>
  <si>
    <t>SelectedYrMoNbr</t>
  </si>
  <si>
    <t>ISM</t>
  </si>
  <si>
    <t>CurMonthNumber</t>
  </si>
  <si>
    <t>StartMonthNumber</t>
  </si>
  <si>
    <t>All</t>
  </si>
  <si>
    <t>ProjectionText</t>
  </si>
  <si>
    <t>Index</t>
  </si>
  <si>
    <t>24 Months</t>
  </si>
  <si>
    <t>MonthlyOffset</t>
  </si>
  <si>
    <t>StartMonthIndex</t>
  </si>
  <si>
    <t>StartColumnNumber</t>
  </si>
  <si>
    <t>ViewAll</t>
  </si>
  <si>
    <t>Phone</t>
  </si>
  <si>
    <t>CurMonthColumnLetter</t>
  </si>
  <si>
    <t>PERIODS</t>
  </si>
  <si>
    <t>PeriodIndex</t>
  </si>
  <si>
    <t>SelectedPeriod</t>
  </si>
  <si>
    <t>Yesterday</t>
  </si>
  <si>
    <t>MONTHLY_FILTER</t>
  </si>
  <si>
    <t>&lt;&gt;All</t>
  </si>
  <si>
    <t>Day1</t>
  </si>
  <si>
    <t>Day2</t>
  </si>
  <si>
    <t>Day3</t>
  </si>
  <si>
    <t>Day4</t>
  </si>
  <si>
    <t>Day5</t>
  </si>
  <si>
    <t>Day6</t>
  </si>
  <si>
    <t>Day7</t>
  </si>
  <si>
    <t>Day8</t>
  </si>
  <si>
    <t>NationalMonthlyIndex</t>
  </si>
  <si>
    <t>NationalDailyIndex</t>
  </si>
  <si>
    <t>DATA_MONTH_1</t>
  </si>
  <si>
    <t>DATA_MONTH_2</t>
  </si>
  <si>
    <t>DATA_MONTH_3</t>
  </si>
  <si>
    <t>DATA_MONTH_4</t>
  </si>
  <si>
    <t>DATA_MONTH_5</t>
  </si>
  <si>
    <t>DATA_MONTH_6</t>
  </si>
  <si>
    <t>DATA_MONTH_7</t>
  </si>
  <si>
    <t>DATA_MONTH_8</t>
  </si>
  <si>
    <t>DATA_MONTH_9</t>
  </si>
  <si>
    <t>DATA_MONTH_10</t>
  </si>
  <si>
    <t>DATA_MONTH_11</t>
  </si>
  <si>
    <t>DATA_MONTH_12</t>
  </si>
  <si>
    <t>DATA_MONTH_13</t>
  </si>
  <si>
    <t>DATA_MONTH_14</t>
  </si>
  <si>
    <t>DATA_MONTH_15</t>
  </si>
  <si>
    <t>DATA_MONTH_16</t>
  </si>
  <si>
    <t>DATA_MONTH_17</t>
  </si>
  <si>
    <t>DATA_MONTH_18</t>
  </si>
  <si>
    <t>DATA_MONTH_19</t>
  </si>
  <si>
    <t>DATA_MONTH_20</t>
  </si>
  <si>
    <t>DATA_MONTH_21</t>
  </si>
  <si>
    <t>DATA_MONTH_22</t>
  </si>
  <si>
    <t>DATA_MONTH_23</t>
  </si>
  <si>
    <t>DATA_MONTH_24</t>
  </si>
  <si>
    <t>DATA_TARGET</t>
  </si>
  <si>
    <t>DATA_PROJECTION</t>
  </si>
  <si>
    <t>DATA_GOAL_VARIANCE</t>
  </si>
  <si>
    <t>DATA_PERFORMANCE_VARIANCE</t>
  </si>
  <si>
    <t>DATA_QUINTILE</t>
  </si>
  <si>
    <t>DATA_FULL_3_MONTH_AVG</t>
  </si>
  <si>
    <t>DATA_FULL_3_MONTH_GOAL_VARIANCE</t>
  </si>
  <si>
    <t>DATA_CHG_3_MONTH</t>
  </si>
  <si>
    <t>DATA_CHG_MOM</t>
  </si>
  <si>
    <t>DATA_CHG_YOY</t>
  </si>
  <si>
    <t>DATA_YEAR_2_TOTAL</t>
  </si>
  <si>
    <t>DATA_YEAR_1_TOTAL</t>
  </si>
  <si>
    <t>DATA_CUR_YEAR</t>
  </si>
  <si>
    <t>DATA_CUR_YEAR_TARGET</t>
  </si>
  <si>
    <t>DATA_CUR_YEAR_PROJECTION</t>
  </si>
  <si>
    <t>DATA_YTD_PERFORMANCE</t>
  </si>
  <si>
    <t>DATA_YTD_VARIANCE</t>
  </si>
  <si>
    <t>MonthlyTotalIndex</t>
  </si>
  <si>
    <t>Sales
Goal</t>
  </si>
  <si>
    <t>YoY % 
Chg</t>
  </si>
  <si>
    <t>MoM % 
Chg</t>
  </si>
  <si>
    <t>Variance to 
Goal</t>
  </si>
  <si>
    <t>% to Sales 
Goal</t>
  </si>
  <si>
    <t>PrevMonthStart</t>
  </si>
  <si>
    <t>Intl Conn Adds</t>
  </si>
  <si>
    <t>Boost Adds</t>
  </si>
  <si>
    <t>Intl Connect Take Rate</t>
  </si>
  <si>
    <t>Store Number</t>
  </si>
  <si>
    <t>Insurance Revenue</t>
  </si>
  <si>
    <t>Insurance MRC</t>
  </si>
  <si>
    <t>International Connect 
Revenue</t>
  </si>
  <si>
    <t>International Connect 
MRC</t>
  </si>
  <si>
    <t>Hotspot
Revenue</t>
  </si>
  <si>
    <t>Hotspot
MRC</t>
  </si>
  <si>
    <t>Primary
MRC</t>
  </si>
  <si>
    <t>Primary
Revenue</t>
  </si>
  <si>
    <t>Average
First
MRC</t>
  </si>
  <si>
    <t>Swaps
(Upgrades)</t>
  </si>
  <si>
    <t>Swaps
(Upgrades)
Percent</t>
  </si>
  <si>
    <t>Ports In</t>
  </si>
  <si>
    <t>Ports In Percent</t>
  </si>
  <si>
    <t>Total</t>
  </si>
  <si>
    <t>RM</t>
  </si>
  <si>
    <r>
      <t>FAQ:  How is the Early Life Churn 2</t>
    </r>
    <r>
      <rPr>
        <b/>
        <u/>
        <vertAlign val="superscript"/>
        <sz val="16"/>
        <rFont val="Calibri"/>
        <family val="2"/>
      </rPr>
      <t xml:space="preserve">nd </t>
    </r>
    <r>
      <rPr>
        <b/>
        <u/>
        <sz val="16"/>
        <rFont val="Calibri"/>
        <family val="2"/>
      </rPr>
      <t> and 3</t>
    </r>
    <r>
      <rPr>
        <b/>
        <u/>
        <vertAlign val="superscript"/>
        <sz val="16"/>
        <rFont val="Calibri"/>
        <family val="2"/>
      </rPr>
      <t>rd</t>
    </r>
    <r>
      <rPr>
        <b/>
        <u/>
        <sz val="16"/>
        <rFont val="Calibri"/>
        <family val="2"/>
      </rPr>
      <t xml:space="preserve"> Payment rate calculated and what period does it represent?</t>
    </r>
  </si>
  <si>
    <r>
      <t>2</t>
    </r>
    <r>
      <rPr>
        <b/>
        <u/>
        <vertAlign val="superscript"/>
        <sz val="14"/>
        <rFont val="Calibri"/>
        <family val="2"/>
      </rPr>
      <t>nd</t>
    </r>
    <r>
      <rPr>
        <b/>
        <u/>
        <sz val="14"/>
        <rFont val="Calibri"/>
        <family val="2"/>
      </rPr>
      <t xml:space="preserve"> Month MRC Refill Rate:</t>
    </r>
  </si>
  <si>
    <r>
      <t>The 2</t>
    </r>
    <r>
      <rPr>
        <vertAlign val="superscript"/>
        <sz val="12"/>
        <rFont val="Calibri"/>
        <family val="2"/>
      </rPr>
      <t>nd</t>
    </r>
    <r>
      <rPr>
        <sz val="12"/>
        <rFont val="Calibri"/>
        <family val="2"/>
      </rPr>
      <t xml:space="preserve"> month rate represents the 2</t>
    </r>
    <r>
      <rPr>
        <vertAlign val="superscript"/>
        <sz val="12"/>
        <rFont val="Calibri"/>
        <family val="2"/>
      </rPr>
      <t>nd</t>
    </r>
    <r>
      <rPr>
        <sz val="12"/>
        <rFont val="Calibri"/>
        <family val="2"/>
      </rPr>
      <t xml:space="preserve"> Month MRC Refill Rate calculated by epay which Dealers can view.   This represent the number of 2</t>
    </r>
    <r>
      <rPr>
        <vertAlign val="superscript"/>
        <sz val="12"/>
        <rFont val="Calibri"/>
        <family val="2"/>
      </rPr>
      <t>nd</t>
    </r>
    <r>
      <rPr>
        <sz val="12"/>
        <rFont val="Calibri"/>
        <family val="2"/>
      </rPr>
      <t xml:space="preserve"> customer MRC payments made within fifty (50) days following each account activation.  For the DLAR, the activation month is 2 months in arrears to allow for a full 50 days to be reflected as the rate is finalized in the current month.  For example, with the August DLAR, 2</t>
    </r>
    <r>
      <rPr>
        <vertAlign val="superscript"/>
        <sz val="12"/>
        <rFont val="Calibri"/>
        <family val="2"/>
      </rPr>
      <t>nd</t>
    </r>
    <r>
      <rPr>
        <sz val="12"/>
        <rFont val="Calibri"/>
        <family val="2"/>
      </rPr>
      <t xml:space="preserve"> month rate represents # of payment within 50 days of activations performed in June (see below).</t>
    </r>
  </si>
  <si>
    <r>
      <t>3</t>
    </r>
    <r>
      <rPr>
        <b/>
        <u/>
        <vertAlign val="superscript"/>
        <sz val="14"/>
        <rFont val="Calibri"/>
        <family val="2"/>
      </rPr>
      <t>rd</t>
    </r>
    <r>
      <rPr>
        <b/>
        <u/>
        <sz val="14"/>
        <rFont val="Calibri"/>
        <family val="2"/>
      </rPr>
      <t xml:space="preserve"> Month Refill Rate:</t>
    </r>
  </si>
  <si>
    <t>SFID</t>
  </si>
  <si>
    <t>Area</t>
  </si>
  <si>
    <t>Region</t>
  </si>
  <si>
    <t>$5 Mexico Unl Talk/Text</t>
  </si>
  <si>
    <t>$10 Mexico Unl Talk/Text</t>
  </si>
  <si>
    <t>ATU Enrollments</t>
  </si>
  <si>
    <t>Door ID</t>
  </si>
  <si>
    <t>ProfitMonth</t>
  </si>
  <si>
    <t>RRAM</t>
  </si>
  <si>
    <t>Family Primary $50</t>
  </si>
  <si>
    <t>Family Secondary $30</t>
  </si>
  <si>
    <t>Total Boost</t>
  </si>
  <si>
    <t>Family Plan 
%</t>
  </si>
  <si>
    <t>RPL
Count</t>
  </si>
  <si>
    <t>Conversion Rate</t>
  </si>
  <si>
    <t>Other Family Plans</t>
  </si>
  <si>
    <r>
      <t>The 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month rate represents the 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Month MRC Refill Rate calculated by epay which Dealers can view.   This represent the number of 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customer MRC payments made within one hundred (100) days following each account activation.  For the DLAR, the activation month is 4 months in arrears to allow for a full 100 days to be reflected as the rate is finalized in the current month.  For example, with the August DLAR, 3rd month rate represents # of payments within 100 days of activations performed in April (see below).</t>
    </r>
  </si>
  <si>
    <t>2nd Mth Activations</t>
  </si>
  <si>
    <t>2nd Mth Payments</t>
  </si>
  <si>
    <t>2nd Mth Refill %</t>
  </si>
  <si>
    <t>3rd Mth Activations</t>
  </si>
  <si>
    <t>3rd Mth Payments</t>
  </si>
  <si>
    <t>Comp Tier 3rd Mth Activations</t>
  </si>
  <si>
    <t>Comp Tier 3rd Mth Payments</t>
  </si>
  <si>
    <t>Platinum Points</t>
  </si>
  <si>
    <t>Junk</t>
  </si>
  <si>
    <t>Bronze</t>
  </si>
  <si>
    <t>Silver</t>
  </si>
  <si>
    <t>Gold</t>
  </si>
  <si>
    <t>Platinum</t>
  </si>
  <si>
    <t>Average Platinum Points</t>
  </si>
  <si>
    <t>%
Junk</t>
  </si>
  <si>
    <t>%
Gold</t>
  </si>
  <si>
    <t>%
Silver</t>
  </si>
  <si>
    <t>%
Bronze</t>
  </si>
  <si>
    <t>%
Platinum</t>
  </si>
  <si>
    <t>Platinum Selling</t>
  </si>
  <si>
    <t>Individual $50</t>
  </si>
  <si>
    <t>$50 Unknown</t>
  </si>
  <si>
    <t>Other Boost Plans</t>
  </si>
  <si>
    <t>3rd month refill % (previous month)</t>
  </si>
  <si>
    <t>Comp
3rd month (current month)</t>
  </si>
  <si>
    <t>Affiliate</t>
  </si>
  <si>
    <t>PrevMonth2Start</t>
  </si>
  <si>
    <t>Prepaid Daily Pulse</t>
  </si>
  <si>
    <t>Boost
4.0</t>
  </si>
  <si>
    <t>Comcast</t>
  </si>
  <si>
    <t>Smart
Pay</t>
  </si>
  <si>
    <t>Boost Up Available</t>
  </si>
  <si>
    <t>Boost Up Enrolled</t>
  </si>
  <si>
    <t>Boost Up
% Enrolled</t>
  </si>
  <si>
    <t>Smart Pay
Applications</t>
  </si>
  <si>
    <t>Smart Pay
Approved</t>
  </si>
  <si>
    <t>Smart Pay
Leases</t>
  </si>
  <si>
    <t>Smart Pay
Lease %</t>
  </si>
  <si>
    <t>Smart Pay
Activations</t>
  </si>
  <si>
    <t>Smart Pay
Take Rate</t>
  </si>
  <si>
    <t>3RD TARGET ACTIVATIONS</t>
  </si>
  <si>
    <t>3RD TARGET PAYMENTS</t>
  </si>
  <si>
    <t>3RD TARGET INDICE</t>
  </si>
  <si>
    <t>3rd Month Target</t>
  </si>
  <si>
    <t>% to
3rd Month Target</t>
  </si>
  <si>
    <t>Variance 
3rd Month Target</t>
  </si>
  <si>
    <t>3rd Month  MTD
Target</t>
  </si>
  <si>
    <t>Comcast Last Inventory Level</t>
  </si>
  <si>
    <t>Comcast Availability Checks</t>
  </si>
  <si>
    <t>Comcast Total
Sales</t>
  </si>
  <si>
    <t>Comcast Replenishments</t>
  </si>
  <si>
    <t>Comcast Take Rate</t>
  </si>
  <si>
    <t>Activations</t>
  </si>
  <si>
    <t>Replenishments</t>
  </si>
  <si>
    <t>Selling vs.
Non-Selling
(Prior Day)</t>
  </si>
  <si>
    <t>Store Email</t>
  </si>
  <si>
    <t>Swaps (Upgrades)</t>
  </si>
  <si>
    <t>3 Month Average</t>
  </si>
  <si>
    <t>Selling</t>
  </si>
  <si>
    <t>Selling vs Non-Selling Door Count/Mix %</t>
  </si>
  <si>
    <t>Regional View - All Doors</t>
  </si>
  <si>
    <t>AREA</t>
  </si>
  <si>
    <t>REGION</t>
  </si>
  <si>
    <t>MARKET</t>
  </si>
  <si>
    <t>REGIONAL_MANAGER</t>
  </si>
  <si>
    <t>IAE</t>
  </si>
  <si>
    <t>AFFILIATE</t>
  </si>
  <si>
    <t>CO_NME</t>
  </si>
  <si>
    <t>STORE_NUMBER</t>
  </si>
  <si>
    <t>ADDRESS</t>
  </si>
  <si>
    <t>CITY</t>
  </si>
  <si>
    <t>PHONE</t>
  </si>
  <si>
    <t>DOOR_TYPE</t>
  </si>
  <si>
    <t>BOOST_4_0</t>
  </si>
  <si>
    <t>SMART_PAY</t>
  </si>
  <si>
    <t>COMCAST</t>
  </si>
  <si>
    <t>STORE_EMAIL</t>
  </si>
  <si>
    <t>DEALER_ID</t>
  </si>
  <si>
    <t>PD_SELLING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</si>
  <si>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</si>
  <si>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</si>
  <si>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</si>
  <si>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</si>
  <si>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</si>
  <si>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</si>
  <si>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</si>
  <si>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</si>
  <si>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SWAPS_DAY_1</t>
  </si>
  <si>
    <t>SWAPS_DAY_2</t>
  </si>
  <si>
    <t>SWAPS_DAY_3</t>
  </si>
  <si>
    <t>SWAPS_DAY_4</t>
  </si>
  <si>
    <t>SWAPS_DAY_5</t>
  </si>
  <si>
    <t>SWAPS_DAY_6</t>
  </si>
  <si>
    <t>SWAPS_DAY_7</t>
  </si>
  <si>
    <t>SWAPS_DAY_8</t>
  </si>
  <si>
    <t>RPL_DAY_1</t>
  </si>
  <si>
    <t>RPL_DAY_2</t>
  </si>
  <si>
    <t>RPL_DAY_3</t>
  </si>
  <si>
    <t>RPL_DAY_4</t>
  </si>
  <si>
    <t>RPL_DAY_5</t>
  </si>
  <si>
    <t>RPL_DAY_6</t>
  </si>
  <si>
    <t>RPL_DAY_7</t>
  </si>
  <si>
    <t>CONV_DAY_1</t>
  </si>
  <si>
    <t>CONV_DAY_2</t>
  </si>
  <si>
    <t>CONV_DAY_3</t>
  </si>
  <si>
    <t>CONV_DAY_4</t>
  </si>
  <si>
    <t>CONV_DAY_5</t>
  </si>
  <si>
    <t>CONV_DAY_6</t>
  </si>
  <si>
    <t>CONV_DAY_7</t>
  </si>
  <si>
    <t>DATA_WIDTH</t>
  </si>
  <si>
    <t>(All)</t>
  </si>
  <si>
    <t>Grand Total</t>
  </si>
  <si>
    <t>Column Labels</t>
  </si>
  <si>
    <t>Door Counts</t>
  </si>
  <si>
    <t xml:space="preserve">Conversion Rate </t>
  </si>
  <si>
    <t xml:space="preserve"> (prior 2 day)</t>
  </si>
  <si>
    <t>Market View - All Doors</t>
  </si>
  <si>
    <t>(prior 2 day)</t>
  </si>
  <si>
    <t>(Multiple Items)</t>
  </si>
  <si>
    <t>Regional View - BR/PBR</t>
  </si>
  <si>
    <t>Regional View - AR</t>
  </si>
  <si>
    <t>Replenishment Volume</t>
  </si>
  <si>
    <t>Top 20 doors based on payment volume with zero activations or upgrades. (2 days Prior)</t>
  </si>
  <si>
    <t>Handset Protection Activations</t>
  </si>
  <si>
    <t>Handset Protection Activations Take Rate</t>
  </si>
  <si>
    <t>Handset Protection Upgrades</t>
  </si>
  <si>
    <t>Handset Protection Upgrades Take Rate</t>
  </si>
  <si>
    <t>Total Handset Protection</t>
  </si>
  <si>
    <t>Total Handset Protection Take Rate</t>
  </si>
  <si>
    <t>State</t>
  </si>
  <si>
    <t>Zip</t>
  </si>
  <si>
    <t>STATE</t>
  </si>
  <si>
    <t>ZIP</t>
  </si>
  <si>
    <t>AR</t>
  </si>
  <si>
    <t>Non Selling</t>
  </si>
  <si>
    <t>BR</t>
  </si>
  <si>
    <t>PBR</t>
  </si>
  <si>
    <t>RPL
Adds</t>
  </si>
  <si>
    <t>Prior Month RPL Adds</t>
  </si>
  <si>
    <t>Prior Month RPL Count</t>
  </si>
  <si>
    <t>Prior Month Conversion Rate</t>
  </si>
  <si>
    <t>Missed Opportunity</t>
  </si>
  <si>
    <t>Completed Visits</t>
  </si>
  <si>
    <t>Total 
$50</t>
  </si>
  <si>
    <t>Individual $60</t>
  </si>
  <si>
    <t>Family Primary $60</t>
  </si>
  <si>
    <t>Family Secondary $40</t>
  </si>
  <si>
    <t>$60 Unknown</t>
  </si>
  <si>
    <t>Total 
$60</t>
  </si>
  <si>
    <t>CurMonthPriorYear</t>
  </si>
  <si>
    <t>Platinum Device Points</t>
  </si>
  <si>
    <t>DDP ID</t>
  </si>
  <si>
    <t>DDP</t>
  </si>
  <si>
    <t>DDP
Rep Name</t>
  </si>
  <si>
    <t>DDP 
Email</t>
  </si>
  <si>
    <t>DDP_ID</t>
  </si>
  <si>
    <t>DDP_REP_NAME</t>
  </si>
  <si>
    <t>DDP_REP_EMAIL</t>
  </si>
  <si>
    <t>Total Individual</t>
  </si>
  <si>
    <t>% Individual $60</t>
  </si>
  <si>
    <t>Total Subscribers</t>
  </si>
  <si>
    <t>Subscribers Called</t>
  </si>
  <si>
    <t>Smile &amp; Dial
% Subscribers Called</t>
  </si>
  <si>
    <t>Elevate POS</t>
  </si>
  <si>
    <t>Elevate MKT</t>
  </si>
  <si>
    <t>ELEVATE_POS</t>
  </si>
  <si>
    <t>ELEVATE_MKT</t>
  </si>
  <si>
    <t>CFC</t>
  </si>
  <si>
    <t>Days Active</t>
  </si>
  <si>
    <t>Prepaid Open Date</t>
  </si>
  <si>
    <t>Secondary RPL
Adds</t>
  </si>
  <si>
    <t>AAL Conversion
Rate</t>
  </si>
  <si>
    <t>Conversion Rate:</t>
  </si>
  <si>
    <t>Totals Sales (gross adds + upgrades)/Replenishment Count</t>
  </si>
  <si>
    <t>AAL Conversion Rate:</t>
  </si>
  <si>
    <t>Secondary Adds/Replenishment Count</t>
  </si>
  <si>
    <t>Secondary Adds &amp; RPL Count are 2 days in arrears</t>
  </si>
  <si>
    <t>Missed Opportunity:</t>
  </si>
  <si>
    <t>(30% Conversion - Current Conversion)*Replenishment Count.  These are the incremental activations you would received if conversion was at 30%.</t>
  </si>
  <si>
    <t>Other Family Plans:</t>
  </si>
  <si>
    <t xml:space="preserve">Promotional Family Plan Offers. </t>
  </si>
  <si>
    <t>YoY Gap</t>
  </si>
  <si>
    <t>0013000000ICfQPAA1</t>
  </si>
  <si>
    <t>East</t>
  </si>
  <si>
    <t>Northeast</t>
  </si>
  <si>
    <t>New York City</t>
  </si>
  <si>
    <t>Anthony Newton</t>
  </si>
  <si>
    <t>Diana Lopez Smith</t>
  </si>
  <si>
    <t>Bruno Arias</t>
  </si>
  <si>
    <t>02315</t>
  </si>
  <si>
    <t>Wireless Island</t>
  </si>
  <si>
    <t>165-01 Jamaica ave</t>
  </si>
  <si>
    <t>Jamaica</t>
  </si>
  <si>
    <t>NY</t>
  </si>
  <si>
    <t>(718) 297-2790</t>
  </si>
  <si>
    <t>boost16503@gmail.com</t>
  </si>
  <si>
    <t>1345151</t>
  </si>
  <si>
    <t>0013000000AOgeoAAD</t>
  </si>
  <si>
    <t>North American Wireless Solutions of NY, LLC</t>
  </si>
  <si>
    <t>Julie Zamudio</t>
  </si>
  <si>
    <t>jzamudio@nawsny.com</t>
  </si>
  <si>
    <t>N</t>
  </si>
  <si>
    <t>0018000001JeMT7AAN</t>
  </si>
  <si>
    <t>Chris Kugel</t>
  </si>
  <si>
    <t>32971</t>
  </si>
  <si>
    <t>High Speed Wireless Inc</t>
  </si>
  <si>
    <t>160-05 Jamaica Avenue</t>
  </si>
  <si>
    <t>(718) 297-9800</t>
  </si>
  <si>
    <t>snmwireless@aol.com</t>
  </si>
  <si>
    <t>1344811</t>
  </si>
  <si>
    <t>R</t>
  </si>
  <si>
    <t>0012E00001jDHYWQA4</t>
  </si>
  <si>
    <t>45870</t>
  </si>
  <si>
    <t>16614 Jamaica Ave</t>
  </si>
  <si>
    <t>(929) 386-0070</t>
  </si>
  <si>
    <t>0012E00001jDftnQAC</t>
  </si>
  <si>
    <t>45893</t>
  </si>
  <si>
    <t>Mobitel New York Inc</t>
  </si>
  <si>
    <t>14802 Jamaica Ave</t>
  </si>
  <si>
    <t>(718) 657-0637</t>
  </si>
  <si>
    <t>sajjadtoor@hotmail.com</t>
  </si>
  <si>
    <t>1348405</t>
  </si>
  <si>
    <t>0013000000Abwq1AAB</t>
  </si>
  <si>
    <t>Hisham Dola</t>
  </si>
  <si>
    <t>Diego Quinde</t>
  </si>
  <si>
    <t>07128</t>
  </si>
  <si>
    <t>43 S 4th Ave</t>
  </si>
  <si>
    <t>Mount Vernon</t>
  </si>
  <si>
    <t>(914) 667-0577</t>
  </si>
  <si>
    <t>0018000000M7ARxAAN</t>
  </si>
  <si>
    <t>09738</t>
  </si>
  <si>
    <t>Music Multiservices</t>
  </si>
  <si>
    <t>429 S. Broadway</t>
  </si>
  <si>
    <t>Yonkers</t>
  </si>
  <si>
    <t>(914) 476-8707</t>
  </si>
  <si>
    <t>primocomm@hotmail.com</t>
  </si>
  <si>
    <t>1345404</t>
  </si>
  <si>
    <t>0018000000pM0YQAA0</t>
  </si>
  <si>
    <t>17758</t>
  </si>
  <si>
    <t>EZ Wireless Communications III</t>
  </si>
  <si>
    <t>784 4th Ave</t>
  </si>
  <si>
    <t>Brooklyn</t>
  </si>
  <si>
    <t>(718) 788-8885</t>
  </si>
  <si>
    <t>nycezwl@aol.com</t>
  </si>
  <si>
    <t>1344912</t>
  </si>
  <si>
    <t>Marco Solorzano</t>
  </si>
  <si>
    <t>marco.solorzano@nawsny.com</t>
  </si>
  <si>
    <t>0018000001IiczJAAR</t>
  </si>
  <si>
    <t>31524</t>
  </si>
  <si>
    <t>Nb Network Solutions</t>
  </si>
  <si>
    <t>577 Main Street</t>
  </si>
  <si>
    <t>New Rochelle</t>
  </si>
  <si>
    <t>(914) 999-4438</t>
  </si>
  <si>
    <t>nafi21888@gmail.com</t>
  </si>
  <si>
    <t>1346286</t>
  </si>
  <si>
    <t>0018000001SO0iyAAD</t>
  </si>
  <si>
    <t>38762</t>
  </si>
  <si>
    <t>Digital Electronics</t>
  </si>
  <si>
    <t>526 Fulton St.</t>
  </si>
  <si>
    <t>(718) 243-9111</t>
  </si>
  <si>
    <t>wirelessfulton@yahoo.com</t>
  </si>
  <si>
    <t>1348750</t>
  </si>
  <si>
    <t>0018000001hIicRAAS</t>
  </si>
  <si>
    <t>45268</t>
  </si>
  <si>
    <t>435 Fulton St</t>
  </si>
  <si>
    <t>(718) 797-3646</t>
  </si>
  <si>
    <t>Juiie Zamudi</t>
  </si>
  <si>
    <t>0012E00001tjI5iQAE</t>
  </si>
  <si>
    <t>46787</t>
  </si>
  <si>
    <t>HG Multiservice INC</t>
  </si>
  <si>
    <t>214 New Main St</t>
  </si>
  <si>
    <t>(917) 345-6242</t>
  </si>
  <si>
    <t>hgmultiserviceinc@gmail.com</t>
  </si>
  <si>
    <t>1464030</t>
  </si>
  <si>
    <t>0012E00001u3qTIQAY</t>
  </si>
  <si>
    <t>47753</t>
  </si>
  <si>
    <t>Smart Wireless</t>
  </si>
  <si>
    <t>5407 4th Ave</t>
  </si>
  <si>
    <t>brooklyn</t>
  </si>
  <si>
    <t>(718) 439-1177</t>
  </si>
  <si>
    <t>richardautogroup19@gmail.com</t>
  </si>
  <si>
    <t>1470344</t>
  </si>
  <si>
    <t>0018000000T92zzAAB</t>
  </si>
  <si>
    <t>Southern Connecticut</t>
  </si>
  <si>
    <t>Lani Roscoe</t>
  </si>
  <si>
    <t>Eugene Mcdonald</t>
  </si>
  <si>
    <t>10218</t>
  </si>
  <si>
    <t>Turq Cell</t>
  </si>
  <si>
    <t>254 1R Grand Ave</t>
  </si>
  <si>
    <t>New Haven</t>
  </si>
  <si>
    <t>CT</t>
  </si>
  <si>
    <t>(203) 285-3028</t>
  </si>
  <si>
    <t>musaugurlu@gmail.com</t>
  </si>
  <si>
    <t>1345621</t>
  </si>
  <si>
    <t>Romina Trivino</t>
  </si>
  <si>
    <t>rtrivino@nawsny.com</t>
  </si>
  <si>
    <t>0013000000AbvrMAAR</t>
  </si>
  <si>
    <t>10852</t>
  </si>
  <si>
    <t>MICHAELS ONE STOP VARIETY STORE</t>
  </si>
  <si>
    <t>143 Main St</t>
  </si>
  <si>
    <t>Danbury</t>
  </si>
  <si>
    <t>(203) 730-6688</t>
  </si>
  <si>
    <t>c-lara@sbcglobal.net</t>
  </si>
  <si>
    <t>1346352</t>
  </si>
  <si>
    <t>0018000000nm30mAAA</t>
  </si>
  <si>
    <t>17321</t>
  </si>
  <si>
    <t>JR Communications</t>
  </si>
  <si>
    <t>407 Main St</t>
  </si>
  <si>
    <t>Oakville</t>
  </si>
  <si>
    <t>(860) 274-7166</t>
  </si>
  <si>
    <t>tech@jrcomps.com</t>
  </si>
  <si>
    <t>1345996</t>
  </si>
  <si>
    <t>0018000000rOc30AAC</t>
  </si>
  <si>
    <t>18772</t>
  </si>
  <si>
    <t>Unlimited Wireless</t>
  </si>
  <si>
    <t>210 W Main St</t>
  </si>
  <si>
    <t>Stamford</t>
  </si>
  <si>
    <t>(203) 276-9550</t>
  </si>
  <si>
    <t>raysmore59@gmail.com</t>
  </si>
  <si>
    <t>1345099</t>
  </si>
  <si>
    <t>0018000000tXsNpAAK</t>
  </si>
  <si>
    <t>20293</t>
  </si>
  <si>
    <t>Bell Beep</t>
  </si>
  <si>
    <t>51 Pershing Dr</t>
  </si>
  <si>
    <t>Ansonia</t>
  </si>
  <si>
    <t>(203) 502-9224</t>
  </si>
  <si>
    <t>bellnbeep@gmail.com</t>
  </si>
  <si>
    <t>1346155</t>
  </si>
  <si>
    <t>0018000001HZuYIAA1</t>
  </si>
  <si>
    <t>30023</t>
  </si>
  <si>
    <t>1020 Fairfield Ave</t>
  </si>
  <si>
    <t>Bridgeport</t>
  </si>
  <si>
    <t>(203) 502-1641</t>
  </si>
  <si>
    <t>0012E00001jDNbIQAW</t>
  </si>
  <si>
    <t>45864</t>
  </si>
  <si>
    <t>Xpress Communication Inc</t>
  </si>
  <si>
    <t>2177 Boston Ave</t>
  </si>
  <si>
    <t>(203) 362-5892</t>
  </si>
  <si>
    <t>mobhasin@gmail.com</t>
  </si>
  <si>
    <t>1446879</t>
  </si>
  <si>
    <t>0012E00001jDfGMQA0</t>
  </si>
  <si>
    <t>45929</t>
  </si>
  <si>
    <t>Latinos Multiservice LLC</t>
  </si>
  <si>
    <t>175 Triangle Street</t>
  </si>
  <si>
    <t>(203) 456-3803</t>
  </si>
  <si>
    <t>latinos-multiservice@hotmail.com</t>
  </si>
  <si>
    <t>1448978</t>
  </si>
  <si>
    <t>0012E00001nYzohQAC</t>
  </si>
  <si>
    <t>46202</t>
  </si>
  <si>
    <t>Xpress Communications</t>
  </si>
  <si>
    <t>1152 Dixwell Ave</t>
  </si>
  <si>
    <t>Hamden</t>
  </si>
  <si>
    <t>(203) 553-4003</t>
  </si>
  <si>
    <t>Edwin Reyes</t>
  </si>
  <si>
    <t>edwin.reyes@nawsny.com</t>
  </si>
  <si>
    <t>0012E00001tjk39QAA</t>
  </si>
  <si>
    <t>47091</t>
  </si>
  <si>
    <t>Xavier Cell Phone and Computer LLC</t>
  </si>
  <si>
    <t>60 Newtown Rd</t>
  </si>
  <si>
    <t>(203) 512-6595</t>
  </si>
  <si>
    <t>xavierrepair2@gmail.com</t>
  </si>
  <si>
    <t>1465057</t>
  </si>
  <si>
    <t>0012E00001u4GRJQA2</t>
  </si>
  <si>
    <t>47886</t>
  </si>
  <si>
    <t>414 W Main St</t>
  </si>
  <si>
    <t>(646) 244-3203</t>
  </si>
  <si>
    <t>0013000000Ke53IAAR</t>
  </si>
  <si>
    <t>Priscilla Cernadas</t>
  </si>
  <si>
    <t>Fabiani Acevedo</t>
  </si>
  <si>
    <t>01609</t>
  </si>
  <si>
    <t>Direct Wireless 4</t>
  </si>
  <si>
    <t>120 E 188th St</t>
  </si>
  <si>
    <t>Bronx</t>
  </si>
  <si>
    <t>(917) 471-9138</t>
  </si>
  <si>
    <t>abie2134@yahoo.com</t>
  </si>
  <si>
    <t>1346946</t>
  </si>
  <si>
    <t>0018000000b8rv4AAA</t>
  </si>
  <si>
    <t>12410</t>
  </si>
  <si>
    <t>2479 Grand Concourse</t>
  </si>
  <si>
    <t>(646) 314-7822</t>
  </si>
  <si>
    <t>0018000000pN8L1AAK</t>
  </si>
  <si>
    <t>17869</t>
  </si>
  <si>
    <t>2636 University Ave</t>
  </si>
  <si>
    <t>(347) 577-0505</t>
  </si>
  <si>
    <t>0018000000pNV51AAG</t>
  </si>
  <si>
    <t>17938</t>
  </si>
  <si>
    <t>2366 Grand Concourse</t>
  </si>
  <si>
    <t>(718) 513-0604</t>
  </si>
  <si>
    <t>0018000000rO0sSAAS</t>
  </si>
  <si>
    <t>18642</t>
  </si>
  <si>
    <t>32 Bedford Park Blvd</t>
  </si>
  <si>
    <t>(718) 708-6248</t>
  </si>
  <si>
    <t>0018000001LW9DaAAL</t>
  </si>
  <si>
    <t>33947</t>
  </si>
  <si>
    <t>721 E Tremont Ave</t>
  </si>
  <si>
    <t>(718) 313-6613</t>
  </si>
  <si>
    <t>0018000001LXe9wAAD</t>
  </si>
  <si>
    <t>34749</t>
  </si>
  <si>
    <t>563 E Tremont Ave</t>
  </si>
  <si>
    <t>(347) 329-0073</t>
  </si>
  <si>
    <t>0018000001LY1o3AAD</t>
  </si>
  <si>
    <t>34879</t>
  </si>
  <si>
    <t>Bronx Mobile Inc</t>
  </si>
  <si>
    <t>375 E 188th St</t>
  </si>
  <si>
    <t>(718) 618-0988</t>
  </si>
  <si>
    <t>bronxmobileinc@yahoo.com</t>
  </si>
  <si>
    <t>1348374</t>
  </si>
  <si>
    <t>0018000001TMHkFAAX</t>
  </si>
  <si>
    <t>39021</t>
  </si>
  <si>
    <t>544 East Fordham Rd</t>
  </si>
  <si>
    <t>(347) 724-4354</t>
  </si>
  <si>
    <t>0018000001TNXalAAH</t>
  </si>
  <si>
    <t>39200</t>
  </si>
  <si>
    <t>PN Wireless Inc.</t>
  </si>
  <si>
    <t>2121 Grand Concourse</t>
  </si>
  <si>
    <t>bronx</t>
  </si>
  <si>
    <t>(917) 688-1006</t>
  </si>
  <si>
    <t>badarmalik28@gmail.com</t>
  </si>
  <si>
    <t>1348890</t>
  </si>
  <si>
    <t>0018000001VxnBiAAJ</t>
  </si>
  <si>
    <t>40281</t>
  </si>
  <si>
    <t>873 E Tremont Ave</t>
  </si>
  <si>
    <t>(347) 862-2850</t>
  </si>
  <si>
    <t>0018000001Wan11AAB</t>
  </si>
  <si>
    <t>41881</t>
  </si>
  <si>
    <t>120 W 228th St</t>
  </si>
  <si>
    <t>(347) 332-4329</t>
  </si>
  <si>
    <t>0018000001YhDe6AAF</t>
  </si>
  <si>
    <t>42656</t>
  </si>
  <si>
    <t>71 E Kingsbridge Rd</t>
  </si>
  <si>
    <t>(347) 590-1777</t>
  </si>
  <si>
    <t>0018000001Z2s4wAAB</t>
  </si>
  <si>
    <t>42925</t>
  </si>
  <si>
    <t>1 East Tremont Ave</t>
  </si>
  <si>
    <t>(718) 618-0168</t>
  </si>
  <si>
    <t>0012E00001jDajPQAS</t>
  </si>
  <si>
    <t>45895</t>
  </si>
  <si>
    <t>1757 University Ave</t>
  </si>
  <si>
    <t>(347) 270-5761</t>
  </si>
  <si>
    <t>0012E00001nPgMcQAK</t>
  </si>
  <si>
    <t>46175</t>
  </si>
  <si>
    <t>1767 Southern Blvd</t>
  </si>
  <si>
    <t>(917) 801-2833</t>
  </si>
  <si>
    <t>Romi Trivino</t>
  </si>
  <si>
    <t>0012E000024cn4TQAQ</t>
  </si>
  <si>
    <t>48313</t>
  </si>
  <si>
    <t>Betances Group Corp</t>
  </si>
  <si>
    <t>172 E 174th St</t>
  </si>
  <si>
    <t>(718) 294-5400</t>
  </si>
  <si>
    <t>betancesgroupcorp@gmail.com</t>
  </si>
  <si>
    <t>1473870</t>
  </si>
  <si>
    <t>julie zamudio</t>
  </si>
  <si>
    <t>0018000001BpfjVAAR</t>
  </si>
  <si>
    <t>Long Island</t>
  </si>
  <si>
    <t>Harjot Singh</t>
  </si>
  <si>
    <t>25187</t>
  </si>
  <si>
    <t>JAV Wireless</t>
  </si>
  <si>
    <t>61 Pine Aire Dr Ste C</t>
  </si>
  <si>
    <t>Bay Shore</t>
  </si>
  <si>
    <t>(631) 873-4181</t>
  </si>
  <si>
    <t>javwirelesscorp@gmail.com</t>
  </si>
  <si>
    <t>1347063</t>
  </si>
  <si>
    <t>0012E00001nQ30UQAS</t>
  </si>
  <si>
    <t>46178</t>
  </si>
  <si>
    <t>Hispaniola Communication Inc</t>
  </si>
  <si>
    <t>267 2nd Ave</t>
  </si>
  <si>
    <t>Brentwood</t>
  </si>
  <si>
    <t>(631) 952-1289</t>
  </si>
  <si>
    <t>hispaniola267@gmail.com</t>
  </si>
  <si>
    <t>1454236</t>
  </si>
  <si>
    <t>0018000000jGUgeAAG</t>
  </si>
  <si>
    <t>Inshaf Ali</t>
  </si>
  <si>
    <t>14430</t>
  </si>
  <si>
    <t>235 Utica Ave # 4</t>
  </si>
  <si>
    <t>(718) 483-8996</t>
  </si>
  <si>
    <t>0018000000uya1IAAQ</t>
  </si>
  <si>
    <t>20046</t>
  </si>
  <si>
    <t>AMT Wireless Inc</t>
  </si>
  <si>
    <t>1037-A Nostrand Ave</t>
  </si>
  <si>
    <t>(718) 513-4144</t>
  </si>
  <si>
    <t>lissette.calixto@gmail.com</t>
  </si>
  <si>
    <t>1347598</t>
  </si>
  <si>
    <t>00180000016YyH1AAK</t>
  </si>
  <si>
    <t>22283</t>
  </si>
  <si>
    <t>Allstar Wireless</t>
  </si>
  <si>
    <t>1824 Nostrand Ave</t>
  </si>
  <si>
    <t>(718) 488-9968</t>
  </si>
  <si>
    <t>simplewirelessnycinc@usa.com</t>
  </si>
  <si>
    <t>1346564</t>
  </si>
  <si>
    <t>0018000001c76WAAAY</t>
  </si>
  <si>
    <t>43874</t>
  </si>
  <si>
    <t>303 Utica Ave</t>
  </si>
  <si>
    <t>(347) 240-3424</t>
  </si>
  <si>
    <t>0018000001bMSDiAAO</t>
  </si>
  <si>
    <t>44042</t>
  </si>
  <si>
    <t>1938 Nostrand Ave</t>
  </si>
  <si>
    <t>(347) 405-9696</t>
  </si>
  <si>
    <t>0012E00001liGrsQAE</t>
  </si>
  <si>
    <t>46085</t>
  </si>
  <si>
    <t>3011 Church Ave</t>
  </si>
  <si>
    <t>(347) 425-8936</t>
  </si>
  <si>
    <t>0012E00001tjMBUQA2</t>
  </si>
  <si>
    <t>46779</t>
  </si>
  <si>
    <t>Galaxy Wireless</t>
  </si>
  <si>
    <t>316 Ralph Ave</t>
  </si>
  <si>
    <t>(347) 365-9974</t>
  </si>
  <si>
    <t>galaxywireless12@gmail.com</t>
  </si>
  <si>
    <t>1462184</t>
  </si>
  <si>
    <t>0012E00001u3nvGQAQ</t>
  </si>
  <si>
    <t>47747</t>
  </si>
  <si>
    <t>1707 Broadway</t>
  </si>
  <si>
    <t>(718) 513-1900</t>
  </si>
  <si>
    <t>0013000000HUBf1AAH</t>
  </si>
  <si>
    <t>Boston</t>
  </si>
  <si>
    <t>Christopher Warner</t>
  </si>
  <si>
    <t>Ivan Pejic</t>
  </si>
  <si>
    <t>04160</t>
  </si>
  <si>
    <t>Audisee Electronics</t>
  </si>
  <si>
    <t>1600 South Main St</t>
  </si>
  <si>
    <t>Athol</t>
  </si>
  <si>
    <t>MA</t>
  </si>
  <si>
    <t>(978) 249-7100</t>
  </si>
  <si>
    <t>audisee99@yahoo.com</t>
  </si>
  <si>
    <t>1346362</t>
  </si>
  <si>
    <t>0018000001LYGm2AAH</t>
  </si>
  <si>
    <t>34976</t>
  </si>
  <si>
    <t>City Phones</t>
  </si>
  <si>
    <t>982 Bennington St</t>
  </si>
  <si>
    <t>East Boston</t>
  </si>
  <si>
    <t>(617) 997-4700</t>
  </si>
  <si>
    <t>cityphonesstore@gmail.com</t>
  </si>
  <si>
    <t>1348395</t>
  </si>
  <si>
    <t>0018000001ViYT6AAN</t>
  </si>
  <si>
    <t>39696</t>
  </si>
  <si>
    <t>Procedo Services</t>
  </si>
  <si>
    <t>576 Boston Post Rd E</t>
  </si>
  <si>
    <t>Marlborough</t>
  </si>
  <si>
    <t>(508) 303-3325</t>
  </si>
  <si>
    <t>giselle@marlboroservices.com</t>
  </si>
  <si>
    <t>1349005</t>
  </si>
  <si>
    <t>0018000001fnXDHAA2</t>
  </si>
  <si>
    <t>45122</t>
  </si>
  <si>
    <t>Ecuasur Wireless</t>
  </si>
  <si>
    <t>413 Broadway</t>
  </si>
  <si>
    <t>Chelsea</t>
  </si>
  <si>
    <t>(857) 707-6607</t>
  </si>
  <si>
    <t>ecuasur655@hotmail.com</t>
  </si>
  <si>
    <t>1346383</t>
  </si>
  <si>
    <t>0012E00001lhuP0QAI</t>
  </si>
  <si>
    <t>46044</t>
  </si>
  <si>
    <t>Beverly Vacuums</t>
  </si>
  <si>
    <t>414 Rantoul St</t>
  </si>
  <si>
    <t>Beverly</t>
  </si>
  <si>
    <t>(978) 927-8003</t>
  </si>
  <si>
    <t>wall2000x@gmail.com</t>
  </si>
  <si>
    <t>1452690</t>
  </si>
  <si>
    <t>0012E00001oxw7TQAQ</t>
  </si>
  <si>
    <t>46326</t>
  </si>
  <si>
    <t>Ecuasur Wireless Inc</t>
  </si>
  <si>
    <t>65 Meridian St.</t>
  </si>
  <si>
    <t>(857) 707-5016</t>
  </si>
  <si>
    <t>0012E00001txdTcQAI</t>
  </si>
  <si>
    <t>46603</t>
  </si>
  <si>
    <t>metro mobile services</t>
  </si>
  <si>
    <t>533 Medford St</t>
  </si>
  <si>
    <t>somerville</t>
  </si>
  <si>
    <t>(617) 440-7338</t>
  </si>
  <si>
    <t>metro.mobile.services@gmail.com</t>
  </si>
  <si>
    <t>1462145</t>
  </si>
  <si>
    <t>0018000001LWffoAAD</t>
  </si>
  <si>
    <t>VT / NH / ME</t>
  </si>
  <si>
    <t>Jamie Riccio</t>
  </si>
  <si>
    <t>34139</t>
  </si>
  <si>
    <t>RepubliCash SANFORD</t>
  </si>
  <si>
    <t>789 Main St</t>
  </si>
  <si>
    <t>Sanford</t>
  </si>
  <si>
    <t>ME</t>
  </si>
  <si>
    <t>(207) 850-1025</t>
  </si>
  <si>
    <t>cheyanne@republicash.com</t>
  </si>
  <si>
    <t>1348283</t>
  </si>
  <si>
    <t>0018000001B2cPVAAZ</t>
  </si>
  <si>
    <t>34320</t>
  </si>
  <si>
    <t>REPUBLICASH LLC</t>
  </si>
  <si>
    <t>682 Main Street</t>
  </si>
  <si>
    <t>South Portland</t>
  </si>
  <si>
    <t>(207) 899-0260</t>
  </si>
  <si>
    <t>chelsey.floyd@republicash.com</t>
  </si>
  <si>
    <t>0018000001B2WpmAAF</t>
  </si>
  <si>
    <t>34321</t>
  </si>
  <si>
    <t>1124 Brighton Ave</t>
  </si>
  <si>
    <t>Portland</t>
  </si>
  <si>
    <t>(207) 774-7680</t>
  </si>
  <si>
    <t>kpooler@republicash.com</t>
  </si>
  <si>
    <t>0018000001B2d1oAAB</t>
  </si>
  <si>
    <t>34381</t>
  </si>
  <si>
    <t>895 Lisbon St</t>
  </si>
  <si>
    <t>Lewiston</t>
  </si>
  <si>
    <t>(207) 782-3510</t>
  </si>
  <si>
    <t>0018000001B2ab4AAB</t>
  </si>
  <si>
    <t>34382</t>
  </si>
  <si>
    <t>364 Elm St</t>
  </si>
  <si>
    <t>Biddeford</t>
  </si>
  <si>
    <t>(207) 282-1678</t>
  </si>
  <si>
    <t>0018000001Jf9mKAAR</t>
  </si>
  <si>
    <t>34383</t>
  </si>
  <si>
    <t>Republicash LLC</t>
  </si>
  <si>
    <t>312 St John Street</t>
  </si>
  <si>
    <t>(207) 780-9988</t>
  </si>
  <si>
    <t>0018000000dpeQOAAY</t>
  </si>
  <si>
    <t>Northern Jersey</t>
  </si>
  <si>
    <t>Matthew McDonald</t>
  </si>
  <si>
    <t>jasmine Nogue</t>
  </si>
  <si>
    <t>13283</t>
  </si>
  <si>
    <t>655 Elizabeth Ave</t>
  </si>
  <si>
    <t>Elizabeth</t>
  </si>
  <si>
    <t>NJ</t>
  </si>
  <si>
    <t>(908) 351-5100</t>
  </si>
  <si>
    <t>0018000000fb3n4AAA</t>
  </si>
  <si>
    <t>14144</t>
  </si>
  <si>
    <t>1079 North Ave</t>
  </si>
  <si>
    <t>(908) 353-8585</t>
  </si>
  <si>
    <t>0018000000qYKVGAA4</t>
  </si>
  <si>
    <t>18489</t>
  </si>
  <si>
    <t>187 Elmora Ave</t>
  </si>
  <si>
    <t>(908) 248-3797</t>
  </si>
  <si>
    <t>0018000001HbSnjAAF</t>
  </si>
  <si>
    <t>30270</t>
  </si>
  <si>
    <t>MI Wireless 8</t>
  </si>
  <si>
    <t>22 S Harrison St</t>
  </si>
  <si>
    <t>East Orange</t>
  </si>
  <si>
    <t>(862) 520-1674</t>
  </si>
  <si>
    <t>allanceto@gmail.com</t>
  </si>
  <si>
    <t>1348318</t>
  </si>
  <si>
    <t>0018000001HbekzAAB</t>
  </si>
  <si>
    <t>30318</t>
  </si>
  <si>
    <t>408 North Broad Street</t>
  </si>
  <si>
    <t>(908) 242-1383</t>
  </si>
  <si>
    <t>0018000001IelqnAAB</t>
  </si>
  <si>
    <t>30877</t>
  </si>
  <si>
    <t>MI Wireless 4</t>
  </si>
  <si>
    <t>429A Central Ave</t>
  </si>
  <si>
    <t>(973) 673-0090</t>
  </si>
  <si>
    <t>0018000001JbU2uAAF</t>
  </si>
  <si>
    <t>31557</t>
  </si>
  <si>
    <t>1179 Springfield Ave</t>
  </si>
  <si>
    <t>Irvington</t>
  </si>
  <si>
    <t>(973) 392-2460</t>
  </si>
  <si>
    <t>0018000001JcQiAAAV</t>
  </si>
  <si>
    <t>32068</t>
  </si>
  <si>
    <t>M I Electronics</t>
  </si>
  <si>
    <t>2820 John F Kennedy Blvd</t>
  </si>
  <si>
    <t>Jersey City</t>
  </si>
  <si>
    <t>(201) 360-0668</t>
  </si>
  <si>
    <t>0018000001JeQ1UAAV</t>
  </si>
  <si>
    <t>32992</t>
  </si>
  <si>
    <t>MI Wireless 3</t>
  </si>
  <si>
    <t>439 Central Ave</t>
  </si>
  <si>
    <t>(201) 356-9066</t>
  </si>
  <si>
    <t>0018000001Jev0IAAR</t>
  </si>
  <si>
    <t>33257</t>
  </si>
  <si>
    <t>429 Elizabeth Ave</t>
  </si>
  <si>
    <t>(908) 220-9211</t>
  </si>
  <si>
    <t>0018000001LUuq6AAD</t>
  </si>
  <si>
    <t>33467</t>
  </si>
  <si>
    <t>MI Wireless 2</t>
  </si>
  <si>
    <t>591 Central Ave</t>
  </si>
  <si>
    <t>(862) 444-3918</t>
  </si>
  <si>
    <t>0018000001TNasGAAT</t>
  </si>
  <si>
    <t>39203</t>
  </si>
  <si>
    <t>MI Wireless 7</t>
  </si>
  <si>
    <t>47 Central Ave</t>
  </si>
  <si>
    <t>east orange</t>
  </si>
  <si>
    <t>(862) 444-3629</t>
  </si>
  <si>
    <t>0018000001WhGLoAAN</t>
  </si>
  <si>
    <t>42280</t>
  </si>
  <si>
    <t>30 Mall Dr W</t>
  </si>
  <si>
    <t>(201) 918-5330</t>
  </si>
  <si>
    <t>0018000001bOnx0AAC</t>
  </si>
  <si>
    <t>44660</t>
  </si>
  <si>
    <t>MI Wireless 10</t>
  </si>
  <si>
    <t>323 Main Street</t>
  </si>
  <si>
    <t>Paterson</t>
  </si>
  <si>
    <t>(973) 553-1925</t>
  </si>
  <si>
    <t>0018000001fX4VBAA0</t>
  </si>
  <si>
    <t>44670</t>
  </si>
  <si>
    <t>511 Rahway Ave</t>
  </si>
  <si>
    <t>(908) 414-8835</t>
  </si>
  <si>
    <t>0018000001fliusAAA</t>
  </si>
  <si>
    <t>44875</t>
  </si>
  <si>
    <t>29 E Milton Ave</t>
  </si>
  <si>
    <t>Rahway</t>
  </si>
  <si>
    <t>(908) 338-6428</t>
  </si>
  <si>
    <t>0012E00001hJscEQAS</t>
  </si>
  <si>
    <t>45520</t>
  </si>
  <si>
    <t>990 Springfield Avenue</t>
  </si>
  <si>
    <t>(973) 519-4599</t>
  </si>
  <si>
    <t>0012E00001r5IHoQAM</t>
  </si>
  <si>
    <t>46484</t>
  </si>
  <si>
    <t>Tree Wireless LLC</t>
  </si>
  <si>
    <t>711 Newark ave</t>
  </si>
  <si>
    <t>(201) 855-3333</t>
  </si>
  <si>
    <t>treewireless.llc@gmail.com</t>
  </si>
  <si>
    <t>1460519</t>
  </si>
  <si>
    <t>0012E00001tit1uQAA</t>
  </si>
  <si>
    <t>46710</t>
  </si>
  <si>
    <t>Channel Wireless LLC</t>
  </si>
  <si>
    <t>802 Broadway</t>
  </si>
  <si>
    <t>bayonne</t>
  </si>
  <si>
    <t>(551) 574-7535</t>
  </si>
  <si>
    <t>channelwirelessllc@gmail.com</t>
  </si>
  <si>
    <t>1461391</t>
  </si>
  <si>
    <t>0012E00001u22pCQAQ</t>
  </si>
  <si>
    <t>47416</t>
  </si>
  <si>
    <t>HA Mobile LLC</t>
  </si>
  <si>
    <t>1 Mill Rd</t>
  </si>
  <si>
    <t>(973) 416-4000</t>
  </si>
  <si>
    <t>alateiat@gmail.com</t>
  </si>
  <si>
    <t>1449039</t>
  </si>
  <si>
    <t>0013000000AbwPNAAZ</t>
  </si>
  <si>
    <t>Jesse Chauca</t>
  </si>
  <si>
    <t>06850</t>
  </si>
  <si>
    <t>Pcs World Corp</t>
  </si>
  <si>
    <t>10313 Roosevelt Ave</t>
  </si>
  <si>
    <t>Corona</t>
  </si>
  <si>
    <t>(718) 803-1888</t>
  </si>
  <si>
    <t>coronamobile2015@gmail.com</t>
  </si>
  <si>
    <t>1344863</t>
  </si>
  <si>
    <t>0018000000YPLTfAAP</t>
  </si>
  <si>
    <t>15314</t>
  </si>
  <si>
    <t>New Nare Telecom</t>
  </si>
  <si>
    <t>144-36A Northern Blvd</t>
  </si>
  <si>
    <t>Flushing</t>
  </si>
  <si>
    <t>(718) 321-2080</t>
  </si>
  <si>
    <t>hsk161@hotmail.com</t>
  </si>
  <si>
    <t>1344935</t>
  </si>
  <si>
    <t>00180000010N1F2AAK</t>
  </si>
  <si>
    <t>21698</t>
  </si>
  <si>
    <t>3186B 21st St</t>
  </si>
  <si>
    <t>Astoria</t>
  </si>
  <si>
    <t>(347) 738-6974</t>
  </si>
  <si>
    <t>0018000001B1myLAAR</t>
  </si>
  <si>
    <t>24073</t>
  </si>
  <si>
    <t>4710 Broadway</t>
  </si>
  <si>
    <t>Long Island City</t>
  </si>
  <si>
    <t>(917) 832-6896</t>
  </si>
  <si>
    <t>0018000001BrlsfAAB</t>
  </si>
  <si>
    <t>25209</t>
  </si>
  <si>
    <t>Mr. Js Wireless</t>
  </si>
  <si>
    <t>160-07 Northern Blvd</t>
  </si>
  <si>
    <t>(718) 570-3399</t>
  </si>
  <si>
    <t>mr.jswireless@gmail.com</t>
  </si>
  <si>
    <t>1347203</t>
  </si>
  <si>
    <t>0018000001BpqAtAAJ</t>
  </si>
  <si>
    <t>25599</t>
  </si>
  <si>
    <t>Sparkless Wireless</t>
  </si>
  <si>
    <t>121-14 15th avenue</t>
  </si>
  <si>
    <t>College Point</t>
  </si>
  <si>
    <t>(718) 762-0175</t>
  </si>
  <si>
    <t>inayatr27@yahoo.com</t>
  </si>
  <si>
    <t>1347077</t>
  </si>
  <si>
    <t>0018000001LWCleAAH</t>
  </si>
  <si>
    <t>33965</t>
  </si>
  <si>
    <t>87-72 Sutphin Blvd</t>
  </si>
  <si>
    <t>(718) 658-0777</t>
  </si>
  <si>
    <t>0018000001Prum6AAB</t>
  </si>
  <si>
    <t>37869</t>
  </si>
  <si>
    <t>Digital Electronics NY INC</t>
  </si>
  <si>
    <t>6713 Fresh Pond Rd</t>
  </si>
  <si>
    <t>Ridgewood</t>
  </si>
  <si>
    <t>(929) 337-7643</t>
  </si>
  <si>
    <t>deny6713@gmail.com</t>
  </si>
  <si>
    <t>1348516</t>
  </si>
  <si>
    <t>0018000001PtVVMAA3</t>
  </si>
  <si>
    <t>38100</t>
  </si>
  <si>
    <t>9205 Jamaica Ave</t>
  </si>
  <si>
    <t>Woodhaven</t>
  </si>
  <si>
    <t>(718) 441-4422</t>
  </si>
  <si>
    <t>0018000001QqwuYAAR</t>
  </si>
  <si>
    <t>38235</t>
  </si>
  <si>
    <t>21-16 36th Ave</t>
  </si>
  <si>
    <t>(718) 433-4422</t>
  </si>
  <si>
    <t>0018000001UCX87AAH</t>
  </si>
  <si>
    <t>39276</t>
  </si>
  <si>
    <t>82-06 Roosevelt Ave</t>
  </si>
  <si>
    <t>Jackson Heights</t>
  </si>
  <si>
    <t>(917) 300-5146</t>
  </si>
  <si>
    <t>0018000001V0SRUAA3</t>
  </si>
  <si>
    <t>39553</t>
  </si>
  <si>
    <t>45-11 Greenpoint Ave</t>
  </si>
  <si>
    <t>Sunnyside</t>
  </si>
  <si>
    <t>(347) 813-4888</t>
  </si>
  <si>
    <t>0018000001VwDHfAAN</t>
  </si>
  <si>
    <t>40029</t>
  </si>
  <si>
    <t>Esteam Wireless INC</t>
  </si>
  <si>
    <t>7316 A Roosevelt Ave.</t>
  </si>
  <si>
    <t>(917) 892-1763</t>
  </si>
  <si>
    <t>esteamwireless@gmail.com</t>
  </si>
  <si>
    <t>1353837</t>
  </si>
  <si>
    <t>0018000001YiNUOAA3</t>
  </si>
  <si>
    <t>42740</t>
  </si>
  <si>
    <t>97-11 57th Ave</t>
  </si>
  <si>
    <t>(347) 242-3003</t>
  </si>
  <si>
    <t>julie</t>
  </si>
  <si>
    <t>0018000001aIylSAAS</t>
  </si>
  <si>
    <t>43419</t>
  </si>
  <si>
    <t>58-16 Myrtle Ave</t>
  </si>
  <si>
    <t>(929) 295-0146</t>
  </si>
  <si>
    <t>0018000001bEFhuAAG</t>
  </si>
  <si>
    <t>43773</t>
  </si>
  <si>
    <t>103-20 Roosevelt Ave.</t>
  </si>
  <si>
    <t>(347) 924-9001</t>
  </si>
  <si>
    <t>Julie</t>
  </si>
  <si>
    <t>0018000001fYpIHAA0</t>
  </si>
  <si>
    <t>44709</t>
  </si>
  <si>
    <t>91-12 37th Ave</t>
  </si>
  <si>
    <t>(929) 349-1096</t>
  </si>
  <si>
    <t>0018000001Nov3wAAB</t>
  </si>
  <si>
    <t>Northern Connecticut</t>
  </si>
  <si>
    <t>Jesus Caro</t>
  </si>
  <si>
    <t>35414</t>
  </si>
  <si>
    <t>Hitech Wireless Communications</t>
  </si>
  <si>
    <t>579 Burnside Ave</t>
  </si>
  <si>
    <t>East Hartford</t>
  </si>
  <si>
    <t>(860) 289-7229</t>
  </si>
  <si>
    <t>neltason@yahoo.es</t>
  </si>
  <si>
    <t>1348454</t>
  </si>
  <si>
    <t>0018000001ZQ0cmAAD</t>
  </si>
  <si>
    <t>Joey Villanueva</t>
  </si>
  <si>
    <t>43101</t>
  </si>
  <si>
    <t>67 Park St</t>
  </si>
  <si>
    <t>Hartford</t>
  </si>
  <si>
    <t>(860) 216-2180</t>
  </si>
  <si>
    <t>0018000001ZR9YrAAL</t>
  </si>
  <si>
    <t>43154</t>
  </si>
  <si>
    <t>639 Park st</t>
  </si>
  <si>
    <t>(860) 206-0985</t>
  </si>
  <si>
    <t>0018000001bNT76AAG</t>
  </si>
  <si>
    <t>44592</t>
  </si>
  <si>
    <t>Gadget Depot</t>
  </si>
  <si>
    <t>247 Main St.</t>
  </si>
  <si>
    <t>Holyoke</t>
  </si>
  <si>
    <t>(413) 204-1281</t>
  </si>
  <si>
    <t>gadgetdepot413@gmail.com</t>
  </si>
  <si>
    <t>1428880</t>
  </si>
  <si>
    <t>0012E00001zUlNDQA0</t>
  </si>
  <si>
    <t>47020</t>
  </si>
  <si>
    <t>NB Network Solutions</t>
  </si>
  <si>
    <t>35 Main St</t>
  </si>
  <si>
    <t>New Britain</t>
  </si>
  <si>
    <t>0018000001WYjdGAAT</t>
  </si>
  <si>
    <t>Mid-Atlantic</t>
  </si>
  <si>
    <t>Southern Jersey</t>
  </si>
  <si>
    <t>Phillip Marchini</t>
  </si>
  <si>
    <t>Jose Camacho</t>
  </si>
  <si>
    <t>40403</t>
  </si>
  <si>
    <t>1068 S Broad St</t>
  </si>
  <si>
    <t>Trenton</t>
  </si>
  <si>
    <t>(609) 851-1724</t>
  </si>
  <si>
    <t>0018000000QwaTGAAZ</t>
  </si>
  <si>
    <t>Jose Orive</t>
  </si>
  <si>
    <t>07402</t>
  </si>
  <si>
    <t>Express Line Wireless</t>
  </si>
  <si>
    <t>7624 13th Ave</t>
  </si>
  <si>
    <t>(718) 492-2222</t>
  </si>
  <si>
    <t>expresslinewireless@hotmail.com</t>
  </si>
  <si>
    <t>1345563</t>
  </si>
  <si>
    <t>0018000000xpClVAAU</t>
  </si>
  <si>
    <t>Joseph Manna</t>
  </si>
  <si>
    <t>21257</t>
  </si>
  <si>
    <t>VIP wireless</t>
  </si>
  <si>
    <t>482 Blue Hill Ave</t>
  </si>
  <si>
    <t>Dorchester</t>
  </si>
  <si>
    <t>(617) 652-7750</t>
  </si>
  <si>
    <t>vip_wireless482@hotmail.com</t>
  </si>
  <si>
    <t>1346242</t>
  </si>
  <si>
    <t>00180000010KxVHAA0</t>
  </si>
  <si>
    <t>21613</t>
  </si>
  <si>
    <t>Genius Planet</t>
  </si>
  <si>
    <t>248 Bowdoin street</t>
  </si>
  <si>
    <t>(617) 282-1617</t>
  </si>
  <si>
    <t>geniusplanetmobile@gmail.com</t>
  </si>
  <si>
    <t>1346264</t>
  </si>
  <si>
    <t>0018000001Ddwl4AAB</t>
  </si>
  <si>
    <t>26969</t>
  </si>
  <si>
    <t>Alfama Satellite</t>
  </si>
  <si>
    <t>180 North Main St</t>
  </si>
  <si>
    <t>Brockton</t>
  </si>
  <si>
    <t>(508) 510-5132</t>
  </si>
  <si>
    <t>alfamasatellite@gmail.com</t>
  </si>
  <si>
    <t>1347400</t>
  </si>
  <si>
    <t>0018000001bjv1kAAA</t>
  </si>
  <si>
    <t>43828</t>
  </si>
  <si>
    <t>683 Canterbury Street</t>
  </si>
  <si>
    <t>Roslindale</t>
  </si>
  <si>
    <t>(857) 773-9660</t>
  </si>
  <si>
    <t>0018000001bNBjdAAG</t>
  </si>
  <si>
    <t>44147</t>
  </si>
  <si>
    <t>373 Centre St.</t>
  </si>
  <si>
    <t>(857) 316-7743</t>
  </si>
  <si>
    <t>0012E00001u49WYQAY</t>
  </si>
  <si>
    <t>47822</t>
  </si>
  <si>
    <t>AB Wireless INC</t>
  </si>
  <si>
    <t>562 Washington St</t>
  </si>
  <si>
    <t>(617) 297-5491</t>
  </si>
  <si>
    <t>nymensfashion2000@yahoo.com</t>
  </si>
  <si>
    <t>1470411</t>
  </si>
  <si>
    <t>0018000000NW4GlAAL</t>
  </si>
  <si>
    <t>Ludwing Pinal</t>
  </si>
  <si>
    <t>03814</t>
  </si>
  <si>
    <t>1491 Saint Nicholas Ave</t>
  </si>
  <si>
    <t>New York</t>
  </si>
  <si>
    <t>(917) 965-2265</t>
  </si>
  <si>
    <t>0018000000hsp47AAA</t>
  </si>
  <si>
    <t>14450</t>
  </si>
  <si>
    <t>3469 Broadway</t>
  </si>
  <si>
    <t>(646) 838-6350</t>
  </si>
  <si>
    <t>0018000000nkiI0AAI</t>
  </si>
  <si>
    <t>17048</t>
  </si>
  <si>
    <t>175 Dyckman St.</t>
  </si>
  <si>
    <t>(212) 569-2222</t>
  </si>
  <si>
    <t>00180000018Tt4xAAC</t>
  </si>
  <si>
    <t>22660</t>
  </si>
  <si>
    <t>1381 St Nicholas Ave</t>
  </si>
  <si>
    <t>(646) 998-3459</t>
  </si>
  <si>
    <t>0018000001BpuSnAAJ</t>
  </si>
  <si>
    <t>25741</t>
  </si>
  <si>
    <t>165 Nagle Ave</t>
  </si>
  <si>
    <t>(212) 544-7444</t>
  </si>
  <si>
    <t>0018000001IfTC3AAN</t>
  </si>
  <si>
    <t>30953</t>
  </si>
  <si>
    <t>3637 Broadway</t>
  </si>
  <si>
    <t>(212) 281-5600</t>
  </si>
  <si>
    <t>0018000001IffRSAAZ</t>
  </si>
  <si>
    <t>31056</t>
  </si>
  <si>
    <t>4149 Broadway</t>
  </si>
  <si>
    <t>(646) 918-6070</t>
  </si>
  <si>
    <t>0018000001JdTUFAA3</t>
  </si>
  <si>
    <t>32525</t>
  </si>
  <si>
    <t>1234 St. Nicholas Ave</t>
  </si>
  <si>
    <t>new york</t>
  </si>
  <si>
    <t>(212) 568-0108</t>
  </si>
  <si>
    <t>0018000001LVkHNAA1</t>
  </si>
  <si>
    <t>33735</t>
  </si>
  <si>
    <t>113 Dyckman St</t>
  </si>
  <si>
    <t>(212) 567-4400</t>
  </si>
  <si>
    <t>0018000001SNMtTAAX</t>
  </si>
  <si>
    <t>38674</t>
  </si>
  <si>
    <t>542 West 207th street</t>
  </si>
  <si>
    <t>(212) 569-7777</t>
  </si>
  <si>
    <t>0018000001SOhRwAAL</t>
  </si>
  <si>
    <t>38859</t>
  </si>
  <si>
    <t>3897 Broadway</t>
  </si>
  <si>
    <t>(212) 928-1715</t>
  </si>
  <si>
    <t>0018000001WYZrXAAX</t>
  </si>
  <si>
    <t>40382</t>
  </si>
  <si>
    <t>PN Wireless</t>
  </si>
  <si>
    <t>1614 St Nicholas</t>
  </si>
  <si>
    <t>(646) 370-3739</t>
  </si>
  <si>
    <t>0018000001WgLb3AAF</t>
  </si>
  <si>
    <t>42160</t>
  </si>
  <si>
    <t>3787 Broadway</t>
  </si>
  <si>
    <t>(917) 261-2686</t>
  </si>
  <si>
    <t>0018000001YkBR0AAN</t>
  </si>
  <si>
    <t>42845</t>
  </si>
  <si>
    <t>3363 Broadway</t>
  </si>
  <si>
    <t>(917) 409-2901</t>
  </si>
  <si>
    <t>0018000001aNfnwAAC</t>
  </si>
  <si>
    <t>43632</t>
  </si>
  <si>
    <t>356 W.145th St.</t>
  </si>
  <si>
    <t>(917) 675-6570</t>
  </si>
  <si>
    <t>0018000001bNVOLAA4</t>
  </si>
  <si>
    <t>44516</t>
  </si>
  <si>
    <t>2035 Amsterdam Ave.</t>
  </si>
  <si>
    <t>(646) 791-8788</t>
  </si>
  <si>
    <t>0018000001fllPnAAI</t>
  </si>
  <si>
    <t>44884</t>
  </si>
  <si>
    <t>4236 Broadway</t>
  </si>
  <si>
    <t>(646) 692-3750</t>
  </si>
  <si>
    <t>0018000001hJVX5AAO</t>
  </si>
  <si>
    <t>45478</t>
  </si>
  <si>
    <t>569 W 207th St.</t>
  </si>
  <si>
    <t>(917) 261-4117</t>
  </si>
  <si>
    <t>0012E00001tisdKQAQ</t>
  </si>
  <si>
    <t>46739</t>
  </si>
  <si>
    <t>Go Computers Corp</t>
  </si>
  <si>
    <t>2482 Adam Clayton Powell Jr. Blvd</t>
  </si>
  <si>
    <t>(212) 281-1945</t>
  </si>
  <si>
    <t>gocomputers@live.com</t>
  </si>
  <si>
    <t>1462548</t>
  </si>
  <si>
    <t>0012E000024a4KXQAY</t>
  </si>
  <si>
    <t>48143</t>
  </si>
  <si>
    <t>200 W. 145th St.</t>
  </si>
  <si>
    <t>(646) 368-1094</t>
  </si>
  <si>
    <t>0012E000024a4KSQAY</t>
  </si>
  <si>
    <t>48145</t>
  </si>
  <si>
    <t>Prestige Media</t>
  </si>
  <si>
    <t>2798 8th ave</t>
  </si>
  <si>
    <t>(646) 438-9061</t>
  </si>
  <si>
    <t>lifandiaye@gmail.com</t>
  </si>
  <si>
    <t>1465926</t>
  </si>
  <si>
    <t>0018000000QwaTFAAZ</t>
  </si>
  <si>
    <t>07157</t>
  </si>
  <si>
    <t>Solken Wireless</t>
  </si>
  <si>
    <t>21 Union Street</t>
  </si>
  <si>
    <t>Lodi</t>
  </si>
  <si>
    <t>(201) 355-6262</t>
  </si>
  <si>
    <t>skwireless2003@gmail.com</t>
  </si>
  <si>
    <t>1345551</t>
  </si>
  <si>
    <t>0013000000IIE6WAAX</t>
  </si>
  <si>
    <t>07174</t>
  </si>
  <si>
    <t>Crystal Clear Wireless 4</t>
  </si>
  <si>
    <t>259 1/2 Main St</t>
  </si>
  <si>
    <t>Hackensack</t>
  </si>
  <si>
    <t>(201) 968-9700</t>
  </si>
  <si>
    <t>boost3920@yahoo.com</t>
  </si>
  <si>
    <t>1346377</t>
  </si>
  <si>
    <t>0018000000jGIHXAA4</t>
  </si>
  <si>
    <t>14959</t>
  </si>
  <si>
    <t>Crystal Clear Wireless 1</t>
  </si>
  <si>
    <t>3914 Bergenline Ave</t>
  </si>
  <si>
    <t>Union City</t>
  </si>
  <si>
    <t>(201) 766-1371</t>
  </si>
  <si>
    <t>ben_rafeh@yahoo.com</t>
  </si>
  <si>
    <t>0018000000kt0JSAAY</t>
  </si>
  <si>
    <t>15206</t>
  </si>
  <si>
    <t>Crystal Clear Wireless 3</t>
  </si>
  <si>
    <t>7021 Bergenline Ave</t>
  </si>
  <si>
    <t>North Bergen</t>
  </si>
  <si>
    <t>(201) 850-1358</t>
  </si>
  <si>
    <t>0018000000wIsrCAAS</t>
  </si>
  <si>
    <t>21148</t>
  </si>
  <si>
    <t>Crystal Clear Wireless 2</t>
  </si>
  <si>
    <t>1004 Summit Ave</t>
  </si>
  <si>
    <t>(201) 766-8042</t>
  </si>
  <si>
    <t>0018000001HbpOyAAJ</t>
  </si>
  <si>
    <t>30389</t>
  </si>
  <si>
    <t>MI Wireless 1</t>
  </si>
  <si>
    <t>123 Main St</t>
  </si>
  <si>
    <t>(973) 925-5636</t>
  </si>
  <si>
    <t>0018000001JdQdCAAV</t>
  </si>
  <si>
    <t>32469</t>
  </si>
  <si>
    <t>420 32nd Street</t>
  </si>
  <si>
    <t>Union city</t>
  </si>
  <si>
    <t>(201) 790-1513</t>
  </si>
  <si>
    <t>Y</t>
  </si>
  <si>
    <t>0018000001LVe8vAAD</t>
  </si>
  <si>
    <t>33684</t>
  </si>
  <si>
    <t>MI wireless 5</t>
  </si>
  <si>
    <t>291 market street</t>
  </si>
  <si>
    <t>(973) 782-6092</t>
  </si>
  <si>
    <t>0012E00001fAGCLQA4</t>
  </si>
  <si>
    <t>45588</t>
  </si>
  <si>
    <t>Medimax pharmacy</t>
  </si>
  <si>
    <t>580 Marshall St</t>
  </si>
  <si>
    <t>Phillipsburg</t>
  </si>
  <si>
    <t>(908) 454-4777</t>
  </si>
  <si>
    <t>medimaxrx@gmail.com</t>
  </si>
  <si>
    <t>1444537</t>
  </si>
  <si>
    <t>0012E00001jEId5QAG</t>
  </si>
  <si>
    <t>45993</t>
  </si>
  <si>
    <t>AZ Wireless LLC</t>
  </si>
  <si>
    <t>2104a Kennedy Blvd</t>
  </si>
  <si>
    <t>(201) 713-9488</t>
  </si>
  <si>
    <t>azwirelessllc@gmail.com</t>
  </si>
  <si>
    <t>1449064</t>
  </si>
  <si>
    <t>0012E00001zVuAeQAK</t>
  </si>
  <si>
    <t>47206</t>
  </si>
  <si>
    <t>Lucys Variedades LLC</t>
  </si>
  <si>
    <t>187 Main St</t>
  </si>
  <si>
    <t>Hackettstown</t>
  </si>
  <si>
    <t>(908) 813-9703</t>
  </si>
  <si>
    <t>lucysvariedades@gmail.com</t>
  </si>
  <si>
    <t>1466031</t>
  </si>
  <si>
    <t>0012E00001u2vLHQAY</t>
  </si>
  <si>
    <t>47587</t>
  </si>
  <si>
    <t>4520 Bergenline Ave</t>
  </si>
  <si>
    <t>(201) 766-6666</t>
  </si>
  <si>
    <t>0012E00001u4Jt0QAE</t>
  </si>
  <si>
    <t>47894</t>
  </si>
  <si>
    <t>Consistent Connections LLC</t>
  </si>
  <si>
    <t>1119 sUMMIT AVE</t>
  </si>
  <si>
    <t>union city</t>
  </si>
  <si>
    <t>(201) 780-3537</t>
  </si>
  <si>
    <t>consistent787@gmail.com</t>
  </si>
  <si>
    <t>1471277</t>
  </si>
  <si>
    <t>0012E00001u4J4VQAU</t>
  </si>
  <si>
    <t>47896</t>
  </si>
  <si>
    <t>954 Main St</t>
  </si>
  <si>
    <t>paterson</t>
  </si>
  <si>
    <t>(973) 689-6088</t>
  </si>
  <si>
    <t>gtelecards@optimum.net</t>
  </si>
  <si>
    <t>1470556</t>
  </si>
  <si>
    <t>marco solorzano</t>
  </si>
  <si>
    <t>0013000000KLR0PAAX</t>
  </si>
  <si>
    <t>Michael Mallozzi</t>
  </si>
  <si>
    <t>21634</t>
  </si>
  <si>
    <t>North Star</t>
  </si>
  <si>
    <t>241 Edgartown Vineyard Haven Rd</t>
  </si>
  <si>
    <t>Edgartown</t>
  </si>
  <si>
    <t>(508) 627-3200</t>
  </si>
  <si>
    <t>eliogsilva@gmail.com</t>
  </si>
  <si>
    <t>1345290</t>
  </si>
  <si>
    <t>0018000001FReWoAAL</t>
  </si>
  <si>
    <t>28749</t>
  </si>
  <si>
    <t>Corner Stop</t>
  </si>
  <si>
    <t>1203 Church St.</t>
  </si>
  <si>
    <t>New Bedford</t>
  </si>
  <si>
    <t>(774) 488-0236</t>
  </si>
  <si>
    <t>ijaz_suhaib@yahoo.com</t>
  </si>
  <si>
    <t>1347581</t>
  </si>
  <si>
    <t>0018000001LYHe9AAH</t>
  </si>
  <si>
    <t>34989</t>
  </si>
  <si>
    <t>Salvadorean Mini Mart</t>
  </si>
  <si>
    <t>57 Old South Rd</t>
  </si>
  <si>
    <t>Nantucket</t>
  </si>
  <si>
    <t>(508) 332-4770</t>
  </si>
  <si>
    <t>salvadorean_inc@yahoo.com</t>
  </si>
  <si>
    <t>1348397</t>
  </si>
  <si>
    <t>0018000001QrE4yAAF</t>
  </si>
  <si>
    <t>38272</t>
  </si>
  <si>
    <t>Unienvios MA</t>
  </si>
  <si>
    <t>124 Main St</t>
  </si>
  <si>
    <t>Milford</t>
  </si>
  <si>
    <t>(774) 287-0202</t>
  </si>
  <si>
    <t>unienvios-ma24@hotmail.com</t>
  </si>
  <si>
    <t>1348588</t>
  </si>
  <si>
    <t>0018000001aLgTtAAK</t>
  </si>
  <si>
    <t>43606</t>
  </si>
  <si>
    <t>P D Market, Inc.</t>
  </si>
  <si>
    <t>114 Tallman Street</t>
  </si>
  <si>
    <t>(508) 997-1594</t>
  </si>
  <si>
    <t>sajjad83@msn.com</t>
  </si>
  <si>
    <t>1421214</t>
  </si>
  <si>
    <t>0018000000MsWKTAA3</t>
  </si>
  <si>
    <t>Central Jersey</t>
  </si>
  <si>
    <t>Michael Rindsberg</t>
  </si>
  <si>
    <t>09940</t>
  </si>
  <si>
    <t>238 2nd St</t>
  </si>
  <si>
    <t>Lakewood</t>
  </si>
  <si>
    <t>(732) 534-7912</t>
  </si>
  <si>
    <t>0018000000eYjuBAAS</t>
  </si>
  <si>
    <t>14107</t>
  </si>
  <si>
    <t>Discount Cellular</t>
  </si>
  <si>
    <t>167B French St</t>
  </si>
  <si>
    <t>New Brunswick</t>
  </si>
  <si>
    <t>(732) 801-7568</t>
  </si>
  <si>
    <t>discountcellular@ymail.com</t>
  </si>
  <si>
    <t>1344868</t>
  </si>
  <si>
    <t>0018000001QqZMAAA3</t>
  </si>
  <si>
    <t>38181</t>
  </si>
  <si>
    <t>Affordable Wireless</t>
  </si>
  <si>
    <t>984 Lakewood Road</t>
  </si>
  <si>
    <t>Toms River</t>
  </si>
  <si>
    <t>(732) 604-8822</t>
  </si>
  <si>
    <t>repurposewireless@gmail.com</t>
  </si>
  <si>
    <t>1346571</t>
  </si>
  <si>
    <t>0018000001RVy9DAAT</t>
  </si>
  <si>
    <t>38451</t>
  </si>
  <si>
    <t>2 Ashwood ave</t>
  </si>
  <si>
    <t>Summit</t>
  </si>
  <si>
    <t>(908) 397-1163</t>
  </si>
  <si>
    <t>0018000001RdMfkAAF</t>
  </si>
  <si>
    <t>38549</t>
  </si>
  <si>
    <t>2791 Brick Mall # 207</t>
  </si>
  <si>
    <t>Brick</t>
  </si>
  <si>
    <t>(732) 948-7747</t>
  </si>
  <si>
    <t>0018000001RdNPYAA3</t>
  </si>
  <si>
    <t>38557</t>
  </si>
  <si>
    <t>1408 1/2 Highway 33</t>
  </si>
  <si>
    <t>Neptune City</t>
  </si>
  <si>
    <t>(732) 682-8808</t>
  </si>
  <si>
    <t>0018000001SNauVAAT</t>
  </si>
  <si>
    <t>38702</t>
  </si>
  <si>
    <t>MI Wireless 6</t>
  </si>
  <si>
    <t>250 Woodbridge Center Drive</t>
  </si>
  <si>
    <t>Woodbridge</t>
  </si>
  <si>
    <t>(732) 636-4600</t>
  </si>
  <si>
    <t>0018000001WYjdHAAT</t>
  </si>
  <si>
    <t>40404</t>
  </si>
  <si>
    <t>1846 Hooper Ave</t>
  </si>
  <si>
    <t>(848) 223-9455</t>
  </si>
  <si>
    <t>Marco Solórzano</t>
  </si>
  <si>
    <t>0018000001WYy6dAAD</t>
  </si>
  <si>
    <t>40432</t>
  </si>
  <si>
    <t>2520 US Highway 22 East</t>
  </si>
  <si>
    <t>Union</t>
  </si>
  <si>
    <t>(908) 378-5956</t>
  </si>
  <si>
    <t>0018000001WhVRwAAN</t>
  </si>
  <si>
    <t>42302</t>
  </si>
  <si>
    <t>615 Main St</t>
  </si>
  <si>
    <t>Asbury Park</t>
  </si>
  <si>
    <t>(732) 766-5869</t>
  </si>
  <si>
    <t>0018000001bOav4AAC</t>
  </si>
  <si>
    <t>44647</t>
  </si>
  <si>
    <t>34 E Main St.</t>
  </si>
  <si>
    <t>Freehold</t>
  </si>
  <si>
    <t>(848) 468-6726</t>
  </si>
  <si>
    <t>0012E00001jEB02QAG</t>
  </si>
  <si>
    <t>45922</t>
  </si>
  <si>
    <t>Axles Sneakers Corporation</t>
  </si>
  <si>
    <t>71 East Railroad Avenue</t>
  </si>
  <si>
    <t>Jamesburg</t>
  </si>
  <si>
    <t>(732) 521-4367</t>
  </si>
  <si>
    <t>axlesneakers4boy@hotmail.com</t>
  </si>
  <si>
    <t>1448987</t>
  </si>
  <si>
    <t>0012E000024cJhtQAE</t>
  </si>
  <si>
    <t>48291</t>
  </si>
  <si>
    <t>Enviacom Multiservices 2</t>
  </si>
  <si>
    <t>198 Buckelew Ave</t>
  </si>
  <si>
    <t>(732) 992-5300</t>
  </si>
  <si>
    <t>envia0718@gmail.com</t>
  </si>
  <si>
    <t>1474708</t>
  </si>
  <si>
    <t>0018000001aKyEUAA0</t>
  </si>
  <si>
    <t>43488</t>
  </si>
  <si>
    <t>1537 Atlantic Ave.</t>
  </si>
  <si>
    <t>Atlantic City</t>
  </si>
  <si>
    <t>(609) 350-6371</t>
  </si>
  <si>
    <t>0013000000AbwoIAAR</t>
  </si>
  <si>
    <t>Richard Brantley</t>
  </si>
  <si>
    <t>01005</t>
  </si>
  <si>
    <t>E.Z. Wireless Inc</t>
  </si>
  <si>
    <t>9730 Seaview Ave</t>
  </si>
  <si>
    <t>(718) 763-7779</t>
  </si>
  <si>
    <t>0018000001bNLteAAG</t>
  </si>
  <si>
    <t>44218</t>
  </si>
  <si>
    <t>2042B Rockaway Parkway</t>
  </si>
  <si>
    <t>(347) 312-6616</t>
  </si>
  <si>
    <t>0018000001flituAAA</t>
  </si>
  <si>
    <t>44872</t>
  </si>
  <si>
    <t>Skyline Wireless and Electronics 2</t>
  </si>
  <si>
    <t>2802 Avenue U</t>
  </si>
  <si>
    <t>(718) 646-1515</t>
  </si>
  <si>
    <t>skylinetelecom@yahoo.com</t>
  </si>
  <si>
    <t>1433150</t>
  </si>
  <si>
    <t>0018000001flj6yAAA</t>
  </si>
  <si>
    <t>44876</t>
  </si>
  <si>
    <t>1692 Pitkin Ave</t>
  </si>
  <si>
    <t>(347) 240-7104</t>
  </si>
  <si>
    <t>0012E00001u4C5DQAU</t>
  </si>
  <si>
    <t>47842</t>
  </si>
  <si>
    <t>The Phone Experts</t>
  </si>
  <si>
    <t>1316 Coney Island Ave</t>
  </si>
  <si>
    <t>(855) 888-9555</t>
  </si>
  <si>
    <t>info@jzscamera.com</t>
  </si>
  <si>
    <t>1465984</t>
  </si>
  <si>
    <t>0013000000AbwTHAAZ</t>
  </si>
  <si>
    <t>Steven Knight</t>
  </si>
  <si>
    <t>01640</t>
  </si>
  <si>
    <t>953 Southern Blvd</t>
  </si>
  <si>
    <t>(917) 891-8491</t>
  </si>
  <si>
    <t>0013000000J0hS8AAJ</t>
  </si>
  <si>
    <t>02627</t>
  </si>
  <si>
    <t>508a Willis Ave</t>
  </si>
  <si>
    <t>(347) 591-0918</t>
  </si>
  <si>
    <t>0013000000J0hSAAAZ</t>
  </si>
  <si>
    <t>14064</t>
  </si>
  <si>
    <t>2855 3rd Ave</t>
  </si>
  <si>
    <t>(718) 292-7555</t>
  </si>
  <si>
    <t>0018000000mMchRAAS</t>
  </si>
  <si>
    <t>16741</t>
  </si>
  <si>
    <t>223 E. 167th Street</t>
  </si>
  <si>
    <t>(347) 590-2006</t>
  </si>
  <si>
    <t>0018000000mMciGAAS</t>
  </si>
  <si>
    <t>17037</t>
  </si>
  <si>
    <t>304 E 149th St</t>
  </si>
  <si>
    <t>(718) 292-2826</t>
  </si>
  <si>
    <t>0018000000pNV5HAAW</t>
  </si>
  <si>
    <t>17937</t>
  </si>
  <si>
    <t>94 E 161st St</t>
  </si>
  <si>
    <t>(347) 361-1044</t>
  </si>
  <si>
    <t>0018000000qWd2mAAC</t>
  </si>
  <si>
    <t>18336</t>
  </si>
  <si>
    <t>1181 Webster Avenue</t>
  </si>
  <si>
    <t>(347) 577-6222</t>
  </si>
  <si>
    <t>0018000000qYKV6AAO</t>
  </si>
  <si>
    <t>18500</t>
  </si>
  <si>
    <t>3023 3rd Avenue</t>
  </si>
  <si>
    <t>(347) 591-4401</t>
  </si>
  <si>
    <t>0018000000rP0a7AAC</t>
  </si>
  <si>
    <t>18840</t>
  </si>
  <si>
    <t>6 E 167th St</t>
  </si>
  <si>
    <t>(718) 450-8514</t>
  </si>
  <si>
    <t>00180000012U7XcAAK</t>
  </si>
  <si>
    <t>21914</t>
  </si>
  <si>
    <t>327 E 149th St</t>
  </si>
  <si>
    <t>(718) 993-5411</t>
  </si>
  <si>
    <t>0018000001GUxJjAAL</t>
  </si>
  <si>
    <t>29266</t>
  </si>
  <si>
    <t>255 E 167th St</t>
  </si>
  <si>
    <t>(347) 271-6212</t>
  </si>
  <si>
    <t>0018000001SNKhjAAH</t>
  </si>
  <si>
    <t>38650</t>
  </si>
  <si>
    <t>612 Castlehill Ave</t>
  </si>
  <si>
    <t>(718) 484-3196</t>
  </si>
  <si>
    <t>0018000001Z2yv0AAB</t>
  </si>
  <si>
    <t>42931</t>
  </si>
  <si>
    <t>1047 Westchester Ave</t>
  </si>
  <si>
    <t>(347) 431-2250</t>
  </si>
  <si>
    <t>0018000001bNfrGAAS</t>
  </si>
  <si>
    <t>44555</t>
  </si>
  <si>
    <t>454b E 149th Street</t>
  </si>
  <si>
    <t>(347) 591-0353</t>
  </si>
  <si>
    <t>0012E000024ZPTjQAO</t>
  </si>
  <si>
    <t>48033</t>
  </si>
  <si>
    <t>10 East Mt Eden Ave</t>
  </si>
  <si>
    <t>(347) 271-9942</t>
  </si>
  <si>
    <t>0012E000024Zs7wQAC</t>
  </si>
  <si>
    <t>48118</t>
  </si>
  <si>
    <t>382 E 161st St</t>
  </si>
  <si>
    <t>(347) 284-4552</t>
  </si>
  <si>
    <t>0013000000ICfUbAAL</t>
  </si>
  <si>
    <t>Sylver Jones</t>
  </si>
  <si>
    <t>01563</t>
  </si>
  <si>
    <t>16 W 125th Street</t>
  </si>
  <si>
    <t>(646) 649-5496</t>
  </si>
  <si>
    <t>0013000000AbwRSAAZ</t>
  </si>
  <si>
    <t>03253</t>
  </si>
  <si>
    <t>157 E 116th St</t>
  </si>
  <si>
    <t>(212) 860-9100</t>
  </si>
  <si>
    <t>0018000000k0PHFAA2</t>
  </si>
  <si>
    <t>14924</t>
  </si>
  <si>
    <t>211 East 116th Street</t>
  </si>
  <si>
    <t>(917) 261-4413</t>
  </si>
  <si>
    <t>00180000011NvJPAA0</t>
  </si>
  <si>
    <t>21856</t>
  </si>
  <si>
    <t>501 1/2 West 125th St</t>
  </si>
  <si>
    <t>(212) 866-5010</t>
  </si>
  <si>
    <t>00180000012XtL4AAK</t>
  </si>
  <si>
    <t>22175</t>
  </si>
  <si>
    <t>2085 Lexington Avenue</t>
  </si>
  <si>
    <t>(646) 682-9364</t>
  </si>
  <si>
    <t>0018000001BoxHAAAZ</t>
  </si>
  <si>
    <t>24773</t>
  </si>
  <si>
    <t>28E 125th Street</t>
  </si>
  <si>
    <t>(646) 895-9552</t>
  </si>
  <si>
    <t>0018000001ERHOBAA5</t>
  </si>
  <si>
    <t>27661</t>
  </si>
  <si>
    <t>197D Madison Street</t>
  </si>
  <si>
    <t>(212) 227-3984</t>
  </si>
  <si>
    <t>0018000001HaTaLAAV</t>
  </si>
  <si>
    <t>30111</t>
  </si>
  <si>
    <t>2012 2nd Ave</t>
  </si>
  <si>
    <t>(646) 657-0658</t>
  </si>
  <si>
    <t>0018000001IhMm7AAF</t>
  </si>
  <si>
    <t>31202</t>
  </si>
  <si>
    <t>924 Columbus Ave</t>
  </si>
  <si>
    <t>(646) 657-0008</t>
  </si>
  <si>
    <t>0018000001LXnnsAAD</t>
  </si>
  <si>
    <t>34775</t>
  </si>
  <si>
    <t>271 W 125th St</t>
  </si>
  <si>
    <t>(646) 964-5393</t>
  </si>
  <si>
    <t>0018000001PruTOAAZ</t>
  </si>
  <si>
    <t>37867</t>
  </si>
  <si>
    <t>Wireless Ensemble Inc</t>
  </si>
  <si>
    <t>1003 Columbus Avenue</t>
  </si>
  <si>
    <t>(212) 316-4428</t>
  </si>
  <si>
    <t>wirelessensembleinc@gmail.com</t>
  </si>
  <si>
    <t>1348512</t>
  </si>
  <si>
    <t>0018000001Prz0oAAB</t>
  </si>
  <si>
    <t>37900</t>
  </si>
  <si>
    <t>2134 3rd Avenue</t>
  </si>
  <si>
    <t>(718) 300-9211</t>
  </si>
  <si>
    <t>0018000001aNeAFAA0</t>
  </si>
  <si>
    <t>43631</t>
  </si>
  <si>
    <t>1876 Lexington Ave</t>
  </si>
  <si>
    <t>(646) 850-2941</t>
  </si>
  <si>
    <t>0018000001bN4A1AAK</t>
  </si>
  <si>
    <t>44132</t>
  </si>
  <si>
    <t>105 Lenox Ave</t>
  </si>
  <si>
    <t>(646) 707-0100</t>
  </si>
  <si>
    <t>0013000000FXnAcAAL</t>
  </si>
  <si>
    <t>Terence Kearns</t>
  </si>
  <si>
    <t>02644</t>
  </si>
  <si>
    <t>We Know Wireless</t>
  </si>
  <si>
    <t>717 Allerton Ave</t>
  </si>
  <si>
    <t>(718) 231-2317</t>
  </si>
  <si>
    <t>anycall717@hotmail.com</t>
  </si>
  <si>
    <t>1345011</t>
  </si>
  <si>
    <t>0018000000O9CVPAA3</t>
  </si>
  <si>
    <t>05145</t>
  </si>
  <si>
    <t>1261 Castle Hill Ave</t>
  </si>
  <si>
    <t>(718) 931-1144</t>
  </si>
  <si>
    <t>0018000000RhKXnAAN</t>
  </si>
  <si>
    <t>05549</t>
  </si>
  <si>
    <t>LJ Communications Inc</t>
  </si>
  <si>
    <t>4305B White Plains Rd</t>
  </si>
  <si>
    <t>(347) 843-0740</t>
  </si>
  <si>
    <t>david.xzen@gmail.com</t>
  </si>
  <si>
    <t>1345585</t>
  </si>
  <si>
    <t>0018000000RhKXKAA3</t>
  </si>
  <si>
    <t>07421</t>
  </si>
  <si>
    <t>M Mobile</t>
  </si>
  <si>
    <t>3461 Boston Rd</t>
  </si>
  <si>
    <t>(347) 326-8070</t>
  </si>
  <si>
    <t>mattu636@hotmail.com</t>
  </si>
  <si>
    <t>1346619</t>
  </si>
  <si>
    <t>0018000000eXGxlAAG</t>
  </si>
  <si>
    <t>13419</t>
  </si>
  <si>
    <t>Cyber World</t>
  </si>
  <si>
    <t>2448 Williamsbridge Rd.</t>
  </si>
  <si>
    <t>(718) 708-5905</t>
  </si>
  <si>
    <t>noonacyber@hotmail.com</t>
  </si>
  <si>
    <t>1345787</t>
  </si>
  <si>
    <t>0018000000eYjuIAAS</t>
  </si>
  <si>
    <t>13842</t>
  </si>
  <si>
    <t>3540 White Plains Rd</t>
  </si>
  <si>
    <t>(718) 708-5614</t>
  </si>
  <si>
    <t>0018000000hs8M1AAI</t>
  </si>
  <si>
    <t>14572</t>
  </si>
  <si>
    <t>1618 Westchester Ave</t>
  </si>
  <si>
    <t>(718) 842-8070</t>
  </si>
  <si>
    <t>0018000000pNV4jAAG</t>
  </si>
  <si>
    <t>17939</t>
  </si>
  <si>
    <t>4187 White Plains Rd</t>
  </si>
  <si>
    <t>(347) 947-9944</t>
  </si>
  <si>
    <t>0018000000tXsNTAA0</t>
  </si>
  <si>
    <t>19900</t>
  </si>
  <si>
    <t>1505 Westchester Ave</t>
  </si>
  <si>
    <t>(917) 792-6600</t>
  </si>
  <si>
    <t>0018000000tTQNLAA4</t>
  </si>
  <si>
    <t>28323</t>
  </si>
  <si>
    <t>1556 Westchester Ave</t>
  </si>
  <si>
    <t>(347) 271-7372</t>
  </si>
  <si>
    <t>0018000001VvqiRAAR</t>
  </si>
  <si>
    <t>39965</t>
  </si>
  <si>
    <t>2043B Bartow Ave</t>
  </si>
  <si>
    <t>(718) 684-2407</t>
  </si>
  <si>
    <t>0012E00001oyj4tQAA</t>
  </si>
  <si>
    <t>46370</t>
  </si>
  <si>
    <t>3407 Jerome Ave</t>
  </si>
  <si>
    <t>(347) 275-7285</t>
  </si>
  <si>
    <t>0012E00001u3vUaQAI</t>
  </si>
  <si>
    <t>47764</t>
  </si>
  <si>
    <t>4735 White Plains Rd</t>
  </si>
  <si>
    <t>(347) 326-5277</t>
  </si>
  <si>
    <t>0012E00001u4GRKQA2</t>
  </si>
  <si>
    <t>47878</t>
  </si>
  <si>
    <t>75 Westchester Square</t>
  </si>
  <si>
    <t>(347) 810-0014</t>
  </si>
  <si>
    <t>0012E000024ZXetQAG</t>
  </si>
  <si>
    <t>48064</t>
  </si>
  <si>
    <t>3932 White Plains Rd</t>
  </si>
  <si>
    <t>(718) 777-2424</t>
  </si>
  <si>
    <t>0012E000024aOskQAE</t>
  </si>
  <si>
    <t>48168</t>
  </si>
  <si>
    <t>667 Allerton Avenue</t>
  </si>
  <si>
    <t>(347) 843-8220</t>
  </si>
  <si>
    <t>0012E00002Ab67VQAR</t>
  </si>
  <si>
    <t>48381</t>
  </si>
  <si>
    <t>1545 Wireless Inc</t>
  </si>
  <si>
    <t>1545B Westchester Ave</t>
  </si>
  <si>
    <t>(347) 590-1448</t>
  </si>
  <si>
    <t>ghulamqadir99@yahoo.com</t>
  </si>
  <si>
    <t>1477041</t>
  </si>
  <si>
    <t>jzamudio@gmail.com</t>
  </si>
  <si>
    <t>0018000000jGUgwAAG</t>
  </si>
  <si>
    <t>Wilfredo Ortiz</t>
  </si>
  <si>
    <t>15082</t>
  </si>
  <si>
    <t>Crystal Clear Wireless-Orange</t>
  </si>
  <si>
    <t>359 S. Orange Avenue</t>
  </si>
  <si>
    <t>Newark</t>
  </si>
  <si>
    <t>(973) 732-4708</t>
  </si>
  <si>
    <t>0018000000pN8LAAA0</t>
  </si>
  <si>
    <t>18104</t>
  </si>
  <si>
    <t>Mobile Spot LLC</t>
  </si>
  <si>
    <t>556 Bloomfield Ave # 8</t>
  </si>
  <si>
    <t>Bloomfield</t>
  </si>
  <si>
    <t>(973) 259-1100</t>
  </si>
  <si>
    <t>mobilespot159@yahoo.com</t>
  </si>
  <si>
    <t>1346419</t>
  </si>
  <si>
    <t>0018000000pP4twAAC</t>
  </si>
  <si>
    <t>18112</t>
  </si>
  <si>
    <t>Crystal Clear Wireless-Springfield</t>
  </si>
  <si>
    <t>506 Springfield Ave</t>
  </si>
  <si>
    <t>(973) 558-5122</t>
  </si>
  <si>
    <t>0018000000uya1EAAQ</t>
  </si>
  <si>
    <t>20218</t>
  </si>
  <si>
    <t>Crystal Clear Wireless</t>
  </si>
  <si>
    <t>702 Chancellor Ave</t>
  </si>
  <si>
    <t>(973) 893-5364</t>
  </si>
  <si>
    <t>00180000016YjzHAAS</t>
  </si>
  <si>
    <t>22340</t>
  </si>
  <si>
    <t>191 Bloomfield Avenue</t>
  </si>
  <si>
    <t>(973) 481-3848</t>
  </si>
  <si>
    <t>0018000001Hbe25AAB</t>
  </si>
  <si>
    <t>30310</t>
  </si>
  <si>
    <t>382 Bloomfield Ave</t>
  </si>
  <si>
    <t>(973) 573-7698</t>
  </si>
  <si>
    <t>0018000001IemOuAAJ</t>
  </si>
  <si>
    <t>30881</t>
  </si>
  <si>
    <t>20 Pacific Street</t>
  </si>
  <si>
    <t>(973) 558-7350</t>
  </si>
  <si>
    <t>0018000001LXX3mAAH</t>
  </si>
  <si>
    <t>34626</t>
  </si>
  <si>
    <t>Crystal Clear Wireless-Central</t>
  </si>
  <si>
    <t>543 Central Avenue</t>
  </si>
  <si>
    <t>(973) 732-9205</t>
  </si>
  <si>
    <t>0018000001LYhp5AAD</t>
  </si>
  <si>
    <t>35084</t>
  </si>
  <si>
    <t>273 New York Ave</t>
  </si>
  <si>
    <t>(973) 732-4316</t>
  </si>
  <si>
    <t>0018000001PQ6pDAAT</t>
  </si>
  <si>
    <t>37846</t>
  </si>
  <si>
    <t>570 Broadway</t>
  </si>
  <si>
    <t>newark</t>
  </si>
  <si>
    <t>(973) 445-7517</t>
  </si>
  <si>
    <t>0018000001QrLMQAA3</t>
  </si>
  <si>
    <t>38287</t>
  </si>
  <si>
    <t>Super Latin Store</t>
  </si>
  <si>
    <t>30 Wilson Avenue</t>
  </si>
  <si>
    <t>(973) 991-3030</t>
  </si>
  <si>
    <t>silvanapilla@hotmail.com</t>
  </si>
  <si>
    <t>1348603</t>
  </si>
  <si>
    <t>0018000001RddfLAAR</t>
  </si>
  <si>
    <t>38625</t>
  </si>
  <si>
    <t>Costamar Express Multiservices Inc</t>
  </si>
  <si>
    <t>204 Ferry Street</t>
  </si>
  <si>
    <t>(973) 732-5151</t>
  </si>
  <si>
    <t>costamarnewark@gmail.com</t>
  </si>
  <si>
    <t>1348679</t>
  </si>
  <si>
    <t>0018000001UCF8mAAH</t>
  </si>
  <si>
    <t>39268</t>
  </si>
  <si>
    <t>386 Washington Ave</t>
  </si>
  <si>
    <t>Belleville</t>
  </si>
  <si>
    <t>(973) 302-6284</t>
  </si>
  <si>
    <t>0018000001YhAa1AAF</t>
  </si>
  <si>
    <t>42653</t>
  </si>
  <si>
    <t>Crystal Clear-Franklin</t>
  </si>
  <si>
    <t>107 Franklin Stree</t>
  </si>
  <si>
    <t>(973) 759-2200</t>
  </si>
  <si>
    <t>marco</t>
  </si>
  <si>
    <t>0018000001Z3QipAAF</t>
  </si>
  <si>
    <t>42953</t>
  </si>
  <si>
    <t>Hot Tech Wireless Photography</t>
  </si>
  <si>
    <t>296 Main St</t>
  </si>
  <si>
    <t>West orange</t>
  </si>
  <si>
    <t>(786) 405-4426</t>
  </si>
  <si>
    <t>hottechwireless@gmail.com</t>
  </si>
  <si>
    <t>1394425</t>
  </si>
  <si>
    <t>0018000001hHz7JAAS</t>
  </si>
  <si>
    <t>45165</t>
  </si>
  <si>
    <t>MI Wireless 11</t>
  </si>
  <si>
    <t>946 S Orange Ave</t>
  </si>
  <si>
    <t>(973) 900-5623</t>
  </si>
  <si>
    <t>0012E00001fA1Q6QAK</t>
  </si>
  <si>
    <t>45524</t>
  </si>
  <si>
    <t>30 Broadway</t>
  </si>
  <si>
    <t>(973) 262-1358</t>
  </si>
  <si>
    <t>0012E00001libthQAA</t>
  </si>
  <si>
    <t>46100</t>
  </si>
  <si>
    <t>257 Ferry St.</t>
  </si>
  <si>
    <t>(973) 866-6362</t>
  </si>
  <si>
    <t>0012E00001liMqjQAE</t>
  </si>
  <si>
    <t>46105</t>
  </si>
  <si>
    <t>Clifton Wireless Store</t>
  </si>
  <si>
    <t>1156 Main Avenue</t>
  </si>
  <si>
    <t>Clifton</t>
  </si>
  <si>
    <t>(973) 955-4555</t>
  </si>
  <si>
    <t>cliftonwirelessstore@gmail.com</t>
  </si>
  <si>
    <t>1452811</t>
  </si>
  <si>
    <t>0012E00001tiIZEQA2</t>
  </si>
  <si>
    <t>46676</t>
  </si>
  <si>
    <t>MD Wireless</t>
  </si>
  <si>
    <t>248 Lakeview Ave</t>
  </si>
  <si>
    <t>(973) 432-6522</t>
  </si>
  <si>
    <t>morad.mustafa11@gmail.com</t>
  </si>
  <si>
    <t>1462377</t>
  </si>
  <si>
    <t>0012E00001tj1HnQAI</t>
  </si>
  <si>
    <t>46723</t>
  </si>
  <si>
    <t>Wireless Connection LLC</t>
  </si>
  <si>
    <t>329A Roseville Ave</t>
  </si>
  <si>
    <t>(973) 481-4440</t>
  </si>
  <si>
    <t>loidafeliz1995@gmail.com</t>
  </si>
  <si>
    <t>1462422</t>
  </si>
  <si>
    <t>0012E00001zUlfWQAS</t>
  </si>
  <si>
    <t>47023</t>
  </si>
  <si>
    <t>Vanne Multiservices</t>
  </si>
  <si>
    <t>17 Main St</t>
  </si>
  <si>
    <t>Butler</t>
  </si>
  <si>
    <t>(973) 291-4037</t>
  </si>
  <si>
    <t>vanneservices@hotmail.com</t>
  </si>
  <si>
    <t>1464794</t>
  </si>
  <si>
    <t>0012E00001u2gW7QAI</t>
  </si>
  <si>
    <t>47426</t>
  </si>
  <si>
    <t>159 Bloomfield Ave</t>
  </si>
  <si>
    <t>(973) 968-8094</t>
  </si>
  <si>
    <t>0018000000fb3mtAAA</t>
  </si>
  <si>
    <t>William Linder</t>
  </si>
  <si>
    <t>14094</t>
  </si>
  <si>
    <t>Game of Phones</t>
  </si>
  <si>
    <t>1045 Park St Ste 104</t>
  </si>
  <si>
    <t>Peekskill</t>
  </si>
  <si>
    <t>(914) 930-7200</t>
  </si>
  <si>
    <t>gotboost.peekskill@gmail.com</t>
  </si>
  <si>
    <t>1345819</t>
  </si>
  <si>
    <t>0018000000hsp4DAAQ</t>
  </si>
  <si>
    <t>14465</t>
  </si>
  <si>
    <t>74 Beekman Ave</t>
  </si>
  <si>
    <t>Sleepy Hollow</t>
  </si>
  <si>
    <t>(914) 372-7864</t>
  </si>
  <si>
    <t>0018000000jGUghAAG</t>
  </si>
  <si>
    <t>15187</t>
  </si>
  <si>
    <t>Brewster Wireless</t>
  </si>
  <si>
    <t>31 Main Street</t>
  </si>
  <si>
    <t>Brewster</t>
  </si>
  <si>
    <t>(845) 363-1040</t>
  </si>
  <si>
    <t>brewsterwireless@gmail.com</t>
  </si>
  <si>
    <t>1345892</t>
  </si>
  <si>
    <t>0018000001Brg7bAAB</t>
  </si>
  <si>
    <t>25383</t>
  </si>
  <si>
    <t>98 East Post Rd.</t>
  </si>
  <si>
    <t>White Plains</t>
  </si>
  <si>
    <t>0018000001LXuYSAA1</t>
  </si>
  <si>
    <t>34849</t>
  </si>
  <si>
    <t>Me wireless 2</t>
  </si>
  <si>
    <t>345 Lexington Ave</t>
  </si>
  <si>
    <t>Mount Kisco</t>
  </si>
  <si>
    <t>(914) 424-6856</t>
  </si>
  <si>
    <t>me_wirelessplus@hotmail.com</t>
  </si>
  <si>
    <t>1348377</t>
  </si>
  <si>
    <t>0018000001OlZCBAA3</t>
  </si>
  <si>
    <t>35502</t>
  </si>
  <si>
    <t>30 S Main Street</t>
  </si>
  <si>
    <t>Port Chester</t>
  </si>
  <si>
    <t>(914) 305-4140</t>
  </si>
  <si>
    <t>0018000001PQ0dKAAT</t>
  </si>
  <si>
    <t>37831</t>
  </si>
  <si>
    <t>100 Main St</t>
  </si>
  <si>
    <t>(914) 290-5545</t>
  </si>
  <si>
    <t>0018000001TLqdaAAD</t>
  </si>
  <si>
    <t>38909</t>
  </si>
  <si>
    <t>646 Main st</t>
  </si>
  <si>
    <t>Poughkeepsie</t>
  </si>
  <si>
    <t>(845) 849-0175</t>
  </si>
  <si>
    <t>0018000001UzCT9AAN</t>
  </si>
  <si>
    <t>39459</t>
  </si>
  <si>
    <t>2001 south rd</t>
  </si>
  <si>
    <t>(845) 297-2200</t>
  </si>
  <si>
    <t>0018000001Uzc5WAAR</t>
  </si>
  <si>
    <t>39495</t>
  </si>
  <si>
    <t>105 North Division St</t>
  </si>
  <si>
    <t>(914) 402-4473</t>
  </si>
  <si>
    <t>0018000001YBo4jAAD</t>
  </si>
  <si>
    <t>42565</t>
  </si>
  <si>
    <t>152 N. Main st</t>
  </si>
  <si>
    <t>(914) 305-3095</t>
  </si>
  <si>
    <t>0018000001bD5QBAA0</t>
  </si>
  <si>
    <t>43703</t>
  </si>
  <si>
    <t>51 Burnett Blvd</t>
  </si>
  <si>
    <t>(845) 337-4667</t>
  </si>
  <si>
    <t>0018000001fm8W3AAI</t>
  </si>
  <si>
    <t>44941</t>
  </si>
  <si>
    <t>1582 Route 9</t>
  </si>
  <si>
    <t>Wappingers Falls</t>
  </si>
  <si>
    <t>(845) 218-9992</t>
  </si>
  <si>
    <t>0012E00001jCsMiQAK</t>
  </si>
  <si>
    <t>45836</t>
  </si>
  <si>
    <t>1863 Main St.</t>
  </si>
  <si>
    <t>(914) 293-7735</t>
  </si>
  <si>
    <t>0012E00001lhYT7QAM</t>
  </si>
  <si>
    <t>46021</t>
  </si>
  <si>
    <t>Pleasantville Express Corp.</t>
  </si>
  <si>
    <t>391 Manville Rd</t>
  </si>
  <si>
    <t>Pleasantville</t>
  </si>
  <si>
    <t>(914) 747-5627</t>
  </si>
  <si>
    <t>nancy_va@msn.com</t>
  </si>
  <si>
    <t>1448996</t>
  </si>
  <si>
    <t>0012E00001lhfkJQAQ</t>
  </si>
  <si>
    <t>46030</t>
  </si>
  <si>
    <t>HF Cell Plus</t>
  </si>
  <si>
    <t>182 S Lexington Ave</t>
  </si>
  <si>
    <t>(914) 468-6886</t>
  </si>
  <si>
    <t>hbcellplus@live.com</t>
  </si>
  <si>
    <t>1449006</t>
  </si>
  <si>
    <t>0012E00001nBkT5QAK</t>
  </si>
  <si>
    <t>46156</t>
  </si>
  <si>
    <t>403 Main Street</t>
  </si>
  <si>
    <t>(845) 337-4440</t>
  </si>
  <si>
    <t>0012E00001nZJIOQA4</t>
  </si>
  <si>
    <t>46218</t>
  </si>
  <si>
    <t>New Windsor INC.</t>
  </si>
  <si>
    <t>188 Main Street</t>
  </si>
  <si>
    <t>Beacon</t>
  </si>
  <si>
    <t>(845) 649-8626</t>
  </si>
  <si>
    <t>veritechwireless@gmail.com</t>
  </si>
  <si>
    <t>1454956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</si>
</sst>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0.0%"/>
  </numFmts>
  <fonts count="2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16"/>
      <name val="Calibri"/>
      <family val="2"/>
    </font>
    <font>
      <b/>
      <u/>
      <vertAlign val="superscript"/>
      <sz val="16"/>
      <name val="Calibri"/>
      <family val="2"/>
    </font>
    <font>
      <b/>
      <u/>
      <sz val="14"/>
      <name val="Calibri"/>
      <family val="2"/>
    </font>
    <font>
      <b/>
      <u/>
      <vertAlign val="superscript"/>
      <sz val="14"/>
      <name val="Calibri"/>
      <family val="2"/>
    </font>
    <font>
      <sz val="12"/>
      <name val="Calibri"/>
      <family val="2"/>
    </font>
    <font>
      <vertAlign val="superscript"/>
      <sz val="12"/>
      <name val="Calibri"/>
      <family val="2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22"/>
      <color rgb="FF000000"/>
      <name val="Sprint Sans Ofc Med Bold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  <font>
      <b/>
      <sz val="16"/>
      <color theme="8" tint="-0.249977111117893"/>
      <name val="Calibri"/>
      <family val="2"/>
      <scheme val="minor"/>
    </font>
    <font>
      <b/>
      <sz val="16"/>
      <color theme="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  <xf numFmtId="0" fontId="1" fillId="0" borderId="0"/>
    <xf numFmtId="0" fontId="1" fillId="0" borderId="0"/>
  </cellStyleXfs>
  <cellXfs count="24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1" fontId="0" fillId="0" borderId="1" xfId="0" applyNumberFormat="1" applyBorder="1" applyAlignment="1"/>
    <xf numFmtId="0" fontId="0" fillId="0" borderId="1" xfId="0" applyFill="1" applyBorder="1" applyAlignment="1">
      <alignment horizontal="center"/>
    </xf>
    <xf numFmtId="0" fontId="2" fillId="2" borderId="1" xfId="1" applyFont="1" applyFill="1" applyBorder="1" applyAlignment="1"/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/>
    <xf numFmtId="0" fontId="0" fillId="0" borderId="1" xfId="0" applyBorder="1" applyAlignment="1">
      <alignment horizontal="right"/>
    </xf>
    <xf numFmtId="0" fontId="0" fillId="0" borderId="0" xfId="0" applyBorder="1" applyAlignment="1"/>
    <xf numFmtId="0" fontId="0" fillId="0" borderId="0" xfId="0" quotePrefix="1" applyNumberFormat="1"/>
    <xf numFmtId="14" fontId="0" fillId="0" borderId="0" xfId="0" quotePrefix="1" applyNumberFormat="1" applyFill="1" applyBorder="1" applyAlignment="1"/>
    <xf numFmtId="14" fontId="0" fillId="0" borderId="0" xfId="0" quotePrefix="1" applyNumberFormat="1"/>
    <xf numFmtId="0" fontId="0" fillId="0" borderId="0" xfId="0" applyNumberFormat="1"/>
    <xf numFmtId="0" fontId="0" fillId="0" borderId="0" xfId="0" applyFill="1"/>
    <xf numFmtId="0" fontId="5" fillId="0" borderId="1" xfId="0" applyFont="1" applyBorder="1" applyAlignment="1"/>
    <xf numFmtId="0" fontId="0" fillId="0" borderId="0" xfId="0" applyFont="1" applyAlignment="1"/>
    <xf numFmtId="14" fontId="0" fillId="0" borderId="1" xfId="0" quotePrefix="1" applyNumberFormat="1" applyFill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1" fillId="0" borderId="1" xfId="0" applyFont="1" applyFill="1" applyBorder="1" applyAlignment="1"/>
    <xf numFmtId="0" fontId="1" fillId="0" borderId="0" xfId="0" applyFont="1" applyFill="1"/>
    <xf numFmtId="14" fontId="1" fillId="0" borderId="0" xfId="0" applyNumberFormat="1" applyFont="1" applyFill="1" applyBorder="1" applyAlignment="1"/>
    <xf numFmtId="14" fontId="0" fillId="0" borderId="1" xfId="0" applyNumberFormat="1" applyBorder="1" applyAlignment="1">
      <alignment horizontal="right"/>
    </xf>
    <xf numFmtId="14" fontId="0" fillId="0" borderId="0" xfId="0" applyNumberFormat="1" applyAlignme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/>
    <xf numFmtId="0" fontId="0" fillId="5" borderId="1" xfId="0" applyFill="1" applyBorder="1" applyAlignment="1"/>
    <xf numFmtId="0" fontId="0" fillId="5" borderId="0" xfId="0" applyFill="1"/>
    <xf numFmtId="164" fontId="0" fillId="0" borderId="0" xfId="4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/>
    <xf numFmtId="0" fontId="0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1" xfId="0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7" fontId="4" fillId="7" borderId="6" xfId="4" applyNumberFormat="1" applyFont="1" applyFill="1" applyBorder="1" applyAlignment="1">
      <alignment horizontal="center" vertical="center"/>
    </xf>
    <xf numFmtId="22" fontId="0" fillId="0" borderId="0" xfId="0" quotePrefix="1" applyNumberFormat="1"/>
    <xf numFmtId="0" fontId="8" fillId="5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/>
    <xf numFmtId="14" fontId="0" fillId="0" borderId="4" xfId="0" applyNumberFormat="1" applyBorder="1" applyAlignment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3" fontId="0" fillId="0" borderId="1" xfId="4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3" fontId="0" fillId="4" borderId="1" xfId="4" applyNumberFormat="1" applyFont="1" applyFill="1" applyBorder="1" applyAlignment="1">
      <alignment horizontal="center" vertical="center"/>
    </xf>
    <xf numFmtId="9" fontId="0" fillId="4" borderId="1" xfId="2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/>
    <xf numFmtId="0" fontId="0" fillId="4" borderId="0" xfId="0" applyFill="1" applyAlignment="1">
      <alignment horizontal="left" vertical="center"/>
    </xf>
    <xf numFmtId="3" fontId="4" fillId="7" borderId="6" xfId="4" applyNumberFormat="1" applyFont="1" applyFill="1" applyBorder="1" applyAlignment="1">
      <alignment horizontal="center" vertical="center"/>
    </xf>
    <xf numFmtId="3" fontId="3" fillId="7" borderId="8" xfId="4" applyNumberFormat="1" applyFont="1" applyFill="1" applyBorder="1" applyAlignment="1">
      <alignment horizontal="center" vertical="center"/>
    </xf>
    <xf numFmtId="3" fontId="0" fillId="4" borderId="0" xfId="4" applyNumberFormat="1" applyFont="1" applyFill="1"/>
    <xf numFmtId="3" fontId="8" fillId="6" borderId="8" xfId="4" applyNumberFormat="1" applyFont="1" applyFill="1" applyBorder="1" applyAlignment="1">
      <alignment horizontal="center" vertical="center" wrapText="1"/>
    </xf>
    <xf numFmtId="3" fontId="0" fillId="4" borderId="0" xfId="4" applyNumberFormat="1" applyFont="1" applyFill="1" applyAlignment="1">
      <alignment horizontal="center" vertical="center"/>
    </xf>
    <xf numFmtId="3" fontId="8" fillId="5" borderId="8" xfId="4" applyNumberFormat="1" applyFont="1" applyFill="1" applyBorder="1" applyAlignment="1">
      <alignment horizontal="center" vertical="center" wrapText="1"/>
    </xf>
    <xf numFmtId="9" fontId="8" fillId="5" borderId="8" xfId="4" applyNumberFormat="1" applyFont="1" applyFill="1" applyBorder="1" applyAlignment="1">
      <alignment horizontal="center" vertical="center" wrapText="1"/>
    </xf>
    <xf numFmtId="9" fontId="0" fillId="4" borderId="1" xfId="4" applyNumberFormat="1" applyFont="1" applyFill="1" applyBorder="1" applyAlignment="1">
      <alignment horizontal="center" vertical="center"/>
    </xf>
    <xf numFmtId="9" fontId="0" fillId="4" borderId="0" xfId="4" applyNumberFormat="1" applyFont="1" applyFill="1" applyAlignment="1">
      <alignment horizontal="center" vertical="center"/>
    </xf>
    <xf numFmtId="9" fontId="0" fillId="4" borderId="0" xfId="2" applyNumberFormat="1" applyFont="1" applyFill="1"/>
    <xf numFmtId="3" fontId="4" fillId="6" borderId="6" xfId="4" applyNumberFormat="1" applyFont="1" applyFill="1" applyBorder="1" applyAlignment="1">
      <alignment horizontal="center" vertical="center"/>
    </xf>
    <xf numFmtId="3" fontId="4" fillId="5" borderId="6" xfId="4" applyNumberFormat="1" applyFont="1" applyFill="1" applyBorder="1" applyAlignment="1">
      <alignment horizontal="center" vertical="center"/>
    </xf>
    <xf numFmtId="9" fontId="4" fillId="5" borderId="6" xfId="4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/>
    <xf numFmtId="0" fontId="0" fillId="8" borderId="5" xfId="0" applyFill="1" applyBorder="1" applyAlignment="1">
      <alignment horizontal="left" vertical="center"/>
    </xf>
    <xf numFmtId="0" fontId="0" fillId="8" borderId="5" xfId="0" applyFill="1" applyBorder="1"/>
    <xf numFmtId="0" fontId="4" fillId="8" borderId="5" xfId="0" applyFont="1" applyFill="1" applyBorder="1" applyAlignment="1">
      <alignment horizontal="right" vertical="center"/>
    </xf>
    <xf numFmtId="0" fontId="4" fillId="8" borderId="5" xfId="0" applyFont="1" applyFill="1" applyBorder="1" applyAlignment="1">
      <alignment horizontal="left"/>
    </xf>
    <xf numFmtId="0" fontId="0" fillId="0" borderId="5" xfId="0" applyBorder="1"/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5" xfId="0" applyFill="1" applyBorder="1" applyAlignment="1"/>
    <xf numFmtId="0" fontId="0" fillId="7" borderId="5" xfId="0" applyFill="1" applyBorder="1" applyAlignment="1">
      <alignment horizontal="left" vertical="center"/>
    </xf>
    <xf numFmtId="0" fontId="0" fillId="7" borderId="5" xfId="0" applyFill="1" applyBorder="1"/>
    <xf numFmtId="0" fontId="4" fillId="0" borderId="7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/>
    <xf numFmtId="0" fontId="0" fillId="0" borderId="5" xfId="0" applyFill="1" applyBorder="1" applyAlignment="1">
      <alignment horizontal="left" vertical="center"/>
    </xf>
    <xf numFmtId="0" fontId="0" fillId="0" borderId="5" xfId="0" applyFill="1" applyBorder="1"/>
    <xf numFmtId="164" fontId="0" fillId="0" borderId="5" xfId="4" applyNumberFormat="1" applyFont="1" applyFill="1" applyBorder="1"/>
    <xf numFmtId="0" fontId="4" fillId="0" borderId="9" xfId="0" applyFont="1" applyFill="1" applyBorder="1" applyAlignment="1">
      <alignment horizontal="right" vertical="center"/>
    </xf>
    <xf numFmtId="37" fontId="4" fillId="8" borderId="6" xfId="4" applyNumberFormat="1" applyFont="1" applyFill="1" applyBorder="1" applyAlignment="1">
      <alignment horizontal="center" vertical="center"/>
    </xf>
    <xf numFmtId="3" fontId="4" fillId="8" borderId="6" xfId="4" applyNumberFormat="1" applyFont="1" applyFill="1" applyBorder="1" applyAlignment="1">
      <alignment horizontal="center" vertical="center"/>
    </xf>
    <xf numFmtId="9" fontId="4" fillId="8" borderId="6" xfId="4" applyNumberFormat="1" applyFont="1" applyFill="1" applyBorder="1" applyAlignment="1">
      <alignment horizontal="center" vertical="center"/>
    </xf>
    <xf numFmtId="14" fontId="3" fillId="7" borderId="8" xfId="4" applyNumberFormat="1" applyFont="1" applyFill="1" applyBorder="1" applyAlignment="1">
      <alignment horizontal="center" vertical="center" wrapText="1"/>
    </xf>
    <xf numFmtId="3" fontId="3" fillId="7" borderId="8" xfId="4" applyNumberFormat="1" applyFont="1" applyFill="1" applyBorder="1" applyAlignment="1">
      <alignment horizontal="center" vertical="center" wrapText="1"/>
    </xf>
    <xf numFmtId="9" fontId="4" fillId="7" borderId="6" xfId="4" applyNumberFormat="1" applyFont="1" applyFill="1" applyBorder="1" applyAlignment="1">
      <alignment horizontal="center" vertical="center"/>
    </xf>
    <xf numFmtId="164" fontId="4" fillId="0" borderId="9" xfId="4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3" fontId="0" fillId="4" borderId="5" xfId="4" applyNumberFormat="1" applyFont="1" applyFill="1" applyBorder="1"/>
    <xf numFmtId="3" fontId="3" fillId="9" borderId="8" xfId="4" applyNumberFormat="1" applyFont="1" applyFill="1" applyBorder="1" applyAlignment="1">
      <alignment horizontal="center" vertical="center" wrapText="1"/>
    </xf>
    <xf numFmtId="165" fontId="0" fillId="4" borderId="1" xfId="4" applyNumberFormat="1" applyFont="1" applyFill="1" applyBorder="1" applyAlignment="1">
      <alignment horizontal="center" vertical="center"/>
    </xf>
    <xf numFmtId="165" fontId="4" fillId="8" borderId="6" xfId="4" applyNumberFormat="1" applyFont="1" applyFill="1" applyBorder="1" applyAlignment="1">
      <alignment horizontal="center" vertical="center"/>
    </xf>
    <xf numFmtId="165" fontId="4" fillId="7" borderId="6" xfId="4" applyNumberFormat="1" applyFont="1" applyFill="1" applyBorder="1" applyAlignment="1">
      <alignment horizontal="center" vertical="center"/>
    </xf>
    <xf numFmtId="166" fontId="4" fillId="8" borderId="6" xfId="4" applyNumberFormat="1" applyFont="1" applyFill="1" applyBorder="1" applyAlignment="1">
      <alignment horizontal="center" vertical="center"/>
    </xf>
    <xf numFmtId="166" fontId="4" fillId="7" borderId="6" xfId="4" applyNumberFormat="1" applyFont="1" applyFill="1" applyBorder="1" applyAlignment="1">
      <alignment horizontal="center" vertical="center"/>
    </xf>
    <xf numFmtId="3" fontId="3" fillId="10" borderId="8" xfId="4" applyNumberFormat="1" applyFont="1" applyFill="1" applyBorder="1" applyAlignment="1">
      <alignment horizontal="center" vertical="center" wrapText="1"/>
    </xf>
    <xf numFmtId="3" fontId="4" fillId="11" borderId="6" xfId="4" applyNumberFormat="1" applyFont="1" applyFill="1" applyBorder="1" applyAlignment="1">
      <alignment horizontal="center" vertical="center"/>
    </xf>
    <xf numFmtId="3" fontId="3" fillId="11" borderId="8" xfId="4" applyNumberFormat="1" applyFont="1" applyFill="1" applyBorder="1" applyAlignment="1">
      <alignment horizontal="center" vertical="center" wrapText="1"/>
    </xf>
    <xf numFmtId="3" fontId="0" fillId="11" borderId="1" xfId="4" applyNumberFormat="1" applyFont="1" applyFill="1" applyBorder="1" applyAlignment="1">
      <alignment horizontal="center" vertical="center"/>
    </xf>
    <xf numFmtId="167" fontId="4" fillId="8" borderId="6" xfId="4" applyNumberFormat="1" applyFont="1" applyFill="1" applyBorder="1" applyAlignment="1">
      <alignment horizontal="center" vertical="center"/>
    </xf>
    <xf numFmtId="167" fontId="4" fillId="7" borderId="6" xfId="4" applyNumberFormat="1" applyFont="1" applyFill="1" applyBorder="1" applyAlignment="1">
      <alignment horizontal="center" vertical="center"/>
    </xf>
    <xf numFmtId="164" fontId="0" fillId="11" borderId="5" xfId="4" applyNumberFormat="1" applyFont="1" applyFill="1" applyBorder="1"/>
    <xf numFmtId="0" fontId="4" fillId="0" borderId="5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10" fontId="4" fillId="8" borderId="6" xfId="4" applyNumberFormat="1" applyFont="1" applyFill="1" applyBorder="1" applyAlignment="1">
      <alignment horizontal="center" vertical="center"/>
    </xf>
    <xf numFmtId="10" fontId="4" fillId="7" borderId="6" xfId="4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9" fillId="0" borderId="0" xfId="6" applyFont="1" applyAlignment="1">
      <alignment vertical="center"/>
    </xf>
    <xf numFmtId="0" fontId="1" fillId="0" borderId="0" xfId="6"/>
    <xf numFmtId="0" fontId="11" fillId="0" borderId="0" xfId="6" applyFont="1" applyAlignment="1">
      <alignment vertical="center"/>
    </xf>
    <xf numFmtId="0" fontId="17" fillId="0" borderId="0" xfId="6" applyFont="1"/>
    <xf numFmtId="167" fontId="0" fillId="4" borderId="1" xfId="4" applyNumberFormat="1" applyFont="1" applyFill="1" applyBorder="1" applyAlignment="1">
      <alignment horizontal="center" vertical="center"/>
    </xf>
    <xf numFmtId="6" fontId="8" fillId="12" borderId="8" xfId="4" applyNumberFormat="1" applyFont="1" applyFill="1" applyBorder="1" applyAlignment="1">
      <alignment horizontal="center" vertical="center" wrapText="1"/>
    </xf>
    <xf numFmtId="3" fontId="0" fillId="4" borderId="1" xfId="2" applyNumberFormat="1" applyFont="1" applyFill="1" applyBorder="1" applyAlignment="1">
      <alignment horizontal="center" vertical="center"/>
    </xf>
    <xf numFmtId="10" fontId="0" fillId="4" borderId="1" xfId="4" applyNumberFormat="1" applyFont="1" applyFill="1" applyBorder="1" applyAlignment="1">
      <alignment horizontal="center" vertical="center"/>
    </xf>
    <xf numFmtId="3" fontId="4" fillId="9" borderId="6" xfId="4" applyNumberFormat="1" applyFont="1" applyFill="1" applyBorder="1" applyAlignment="1">
      <alignment horizontal="center" vertical="center"/>
    </xf>
    <xf numFmtId="6" fontId="8" fillId="9" borderId="8" xfId="4" applyNumberFormat="1" applyFont="1" applyFill="1" applyBorder="1" applyAlignment="1">
      <alignment horizontal="center" vertical="center" wrapText="1"/>
    </xf>
    <xf numFmtId="0" fontId="8" fillId="13" borderId="8" xfId="4" applyNumberFormat="1" applyFont="1" applyFill="1" applyBorder="1" applyAlignment="1">
      <alignment horizontal="center" vertical="center" wrapText="1"/>
    </xf>
    <xf numFmtId="0" fontId="18" fillId="14" borderId="10" xfId="0" applyFont="1" applyFill="1" applyBorder="1" applyAlignment="1">
      <alignment horizontal="center" vertical="center" wrapText="1"/>
    </xf>
    <xf numFmtId="167" fontId="0" fillId="0" borderId="1" xfId="2" applyNumberFormat="1" applyFont="1" applyFill="1" applyBorder="1" applyAlignment="1">
      <alignment horizontal="center" vertical="center"/>
    </xf>
    <xf numFmtId="3" fontId="0" fillId="9" borderId="1" xfId="2" applyNumberFormat="1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12" borderId="11" xfId="0" applyFont="1" applyFill="1" applyBorder="1" applyAlignment="1">
      <alignment horizontal="center" vertical="center" wrapText="1"/>
    </xf>
    <xf numFmtId="0" fontId="19" fillId="16" borderId="12" xfId="0" applyFont="1" applyFill="1" applyBorder="1" applyAlignment="1">
      <alignment horizontal="center" vertical="center" wrapText="1"/>
    </xf>
    <xf numFmtId="4" fontId="4" fillId="8" borderId="13" xfId="4" applyNumberFormat="1" applyFont="1" applyFill="1" applyBorder="1" applyAlignment="1">
      <alignment horizontal="center" vertical="center"/>
    </xf>
    <xf numFmtId="167" fontId="4" fillId="8" borderId="13" xfId="4" applyNumberFormat="1" applyFont="1" applyFill="1" applyBorder="1" applyAlignment="1">
      <alignment horizontal="center" vertical="center"/>
    </xf>
    <xf numFmtId="3" fontId="0" fillId="9" borderId="3" xfId="2" applyNumberFormat="1" applyFont="1" applyFill="1" applyBorder="1" applyAlignment="1">
      <alignment horizontal="center" vertical="center"/>
    </xf>
    <xf numFmtId="3" fontId="0" fillId="4" borderId="4" xfId="4" applyNumberFormat="1" applyFont="1" applyFill="1" applyBorder="1" applyAlignment="1">
      <alignment horizontal="center" vertical="center"/>
    </xf>
    <xf numFmtId="167" fontId="0" fillId="0" borderId="14" xfId="2" applyNumberFormat="1" applyFont="1" applyFill="1" applyBorder="1" applyAlignment="1">
      <alignment horizontal="center" vertical="center"/>
    </xf>
    <xf numFmtId="6" fontId="8" fillId="1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6" fontId="8" fillId="17" borderId="8" xfId="4" applyNumberFormat="1" applyFont="1" applyFill="1" applyBorder="1" applyAlignment="1">
      <alignment horizontal="center" vertical="center" wrapText="1"/>
    </xf>
    <xf numFmtId="4" fontId="4" fillId="13" borderId="6" xfId="4" applyNumberFormat="1" applyFont="1" applyFill="1" applyBorder="1" applyAlignment="1">
      <alignment horizontal="center" vertical="center"/>
    </xf>
    <xf numFmtId="9" fontId="4" fillId="18" borderId="6" xfId="4" applyNumberFormat="1" applyFont="1" applyFill="1" applyBorder="1" applyAlignment="1">
      <alignment horizontal="center" vertical="center"/>
    </xf>
    <xf numFmtId="0" fontId="8" fillId="18" borderId="8" xfId="4" applyNumberFormat="1" applyFont="1" applyFill="1" applyBorder="1" applyAlignment="1">
      <alignment horizontal="center" vertical="center" wrapText="1"/>
    </xf>
    <xf numFmtId="9" fontId="4" fillId="19" borderId="6" xfId="4" applyNumberFormat="1" applyFont="1" applyFill="1" applyBorder="1" applyAlignment="1">
      <alignment horizontal="center" vertical="center"/>
    </xf>
    <xf numFmtId="9" fontId="8" fillId="19" borderId="8" xfId="4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/>
    </xf>
    <xf numFmtId="164" fontId="8" fillId="20" borderId="8" xfId="4" applyNumberFormat="1" applyFont="1" applyFill="1" applyBorder="1" applyAlignment="1">
      <alignment horizontal="center" vertical="center" wrapText="1"/>
    </xf>
    <xf numFmtId="164" fontId="8" fillId="21" borderId="8" xfId="4" applyNumberFormat="1" applyFont="1" applyFill="1" applyBorder="1" applyAlignment="1">
      <alignment horizontal="center" vertical="center" wrapText="1"/>
    </xf>
    <xf numFmtId="164" fontId="8" fillId="21" borderId="15" xfId="4" applyNumberFormat="1" applyFont="1" applyFill="1" applyBorder="1" applyAlignment="1">
      <alignment horizontal="center" vertical="center" wrapText="1"/>
    </xf>
    <xf numFmtId="164" fontId="4" fillId="0" borderId="5" xfId="4" applyNumberFormat="1" applyFont="1" applyFill="1" applyBorder="1" applyAlignment="1">
      <alignment horizontal="right" vertical="center"/>
    </xf>
    <xf numFmtId="3" fontId="0" fillId="11" borderId="5" xfId="4" applyNumberFormat="1" applyFont="1" applyFill="1" applyBorder="1"/>
    <xf numFmtId="3" fontId="3" fillId="22" borderId="8" xfId="4" applyNumberFormat="1" applyFont="1" applyFill="1" applyBorder="1" applyAlignment="1">
      <alignment horizontal="center" vertical="center" wrapText="1"/>
    </xf>
    <xf numFmtId="10" fontId="4" fillId="8" borderId="6" xfId="2" applyNumberFormat="1" applyFont="1" applyFill="1" applyBorder="1" applyAlignment="1">
      <alignment horizontal="center" vertical="center"/>
    </xf>
    <xf numFmtId="10" fontId="4" fillId="7" borderId="6" xfId="2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4" fontId="0" fillId="4" borderId="1" xfId="4" applyNumberFormat="1" applyFont="1" applyFill="1" applyBorder="1" applyAlignment="1">
      <alignment horizontal="center" vertical="center"/>
    </xf>
    <xf numFmtId="164" fontId="8" fillId="23" borderId="8" xfId="4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8" fillId="19" borderId="8" xfId="0" applyFont="1" applyFill="1" applyBorder="1" applyAlignment="1">
      <alignment horizontal="center" vertical="center" wrapText="1"/>
    </xf>
    <xf numFmtId="37" fontId="4" fillId="24" borderId="6" xfId="4" applyNumberFormat="1" applyFont="1" applyFill="1" applyBorder="1" applyAlignment="1">
      <alignment horizontal="center" vertical="center"/>
    </xf>
    <xf numFmtId="14" fontId="3" fillId="24" borderId="8" xfId="4" applyNumberFormat="1" applyFont="1" applyFill="1" applyBorder="1" applyAlignment="1">
      <alignment horizontal="center" vertical="center" wrapText="1"/>
    </xf>
    <xf numFmtId="37" fontId="4" fillId="5" borderId="6" xfId="4" applyNumberFormat="1" applyFont="1" applyFill="1" applyBorder="1" applyAlignment="1">
      <alignment horizontal="center" vertical="center"/>
    </xf>
    <xf numFmtId="14" fontId="3" fillId="5" borderId="8" xfId="4" applyNumberFormat="1" applyFont="1" applyFill="1" applyBorder="1" applyAlignment="1">
      <alignment horizontal="center" vertical="center" wrapText="1"/>
    </xf>
    <xf numFmtId="14" fontId="3" fillId="10" borderId="8" xfId="4" applyNumberFormat="1" applyFont="1" applyFill="1" applyBorder="1" applyAlignment="1">
      <alignment horizontal="center" vertical="center" wrapText="1"/>
    </xf>
    <xf numFmtId="9" fontId="0" fillId="0" borderId="1" xfId="4" applyNumberFormat="1" applyFont="1" applyFill="1" applyBorder="1" applyAlignment="1">
      <alignment horizontal="center" vertical="center"/>
    </xf>
    <xf numFmtId="9" fontId="4" fillId="10" borderId="6" xfId="4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4" fillId="25" borderId="6" xfId="4" applyNumberFormat="1" applyFont="1" applyFill="1" applyBorder="1" applyAlignment="1">
      <alignment horizontal="center" vertical="center"/>
    </xf>
    <xf numFmtId="3" fontId="8" fillId="25" borderId="8" xfId="4" applyNumberFormat="1" applyFont="1" applyFill="1" applyBorder="1" applyAlignment="1">
      <alignment horizontal="center" vertical="center" wrapText="1"/>
    </xf>
    <xf numFmtId="0" fontId="20" fillId="0" borderId="0" xfId="6" applyFont="1"/>
    <xf numFmtId="0" fontId="21" fillId="0" borderId="0" xfId="6" applyFont="1"/>
    <xf numFmtId="0" fontId="0" fillId="0" borderId="0" xfId="0" pivotButton="1"/>
    <xf numFmtId="9" fontId="0" fillId="0" borderId="0" xfId="0" applyNumberFormat="1"/>
    <xf numFmtId="0" fontId="22" fillId="0" borderId="0" xfId="6" applyFont="1"/>
    <xf numFmtId="0" fontId="23" fillId="0" borderId="0" xfId="6" applyFont="1"/>
    <xf numFmtId="0" fontId="24" fillId="0" borderId="0" xfId="6" applyFont="1"/>
    <xf numFmtId="0" fontId="0" fillId="4" borderId="9" xfId="0" applyFill="1" applyBorder="1"/>
    <xf numFmtId="3" fontId="3" fillId="26" borderId="8" xfId="4" applyNumberFormat="1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/>
    </xf>
    <xf numFmtId="3" fontId="8" fillId="13" borderId="6" xfId="2" applyNumberFormat="1" applyFont="1" applyFill="1" applyBorder="1" applyAlignment="1">
      <alignment horizontal="center" vertical="center" wrapText="1"/>
    </xf>
    <xf numFmtId="3" fontId="4" fillId="26" borderId="6" xfId="4" applyNumberFormat="1" applyFont="1" applyFill="1" applyBorder="1" applyAlignment="1">
      <alignment horizontal="center" vertical="center"/>
    </xf>
    <xf numFmtId="9" fontId="4" fillId="26" borderId="6" xfId="4" applyNumberFormat="1" applyFont="1" applyFill="1" applyBorder="1" applyAlignment="1">
      <alignment horizontal="center" vertical="center"/>
    </xf>
    <xf numFmtId="9" fontId="4" fillId="9" borderId="6" xfId="4" applyNumberFormat="1" applyFont="1" applyFill="1" applyBorder="1" applyAlignment="1">
      <alignment horizontal="center" vertical="center"/>
    </xf>
    <xf numFmtId="3" fontId="8" fillId="13" borderId="8" xfId="4" applyNumberFormat="1" applyFont="1" applyFill="1" applyBorder="1" applyAlignment="1">
      <alignment horizontal="center" vertical="center" wrapText="1"/>
    </xf>
    <xf numFmtId="6" fontId="8" fillId="11" borderId="8" xfId="4" applyNumberFormat="1" applyFont="1" applyFill="1" applyBorder="1" applyAlignment="1">
      <alignment horizontal="center" vertical="center" wrapText="1"/>
    </xf>
    <xf numFmtId="9" fontId="4" fillId="8" borderId="6" xfId="2" applyFont="1" applyFill="1" applyBorder="1" applyAlignment="1">
      <alignment horizontal="center" vertical="center"/>
    </xf>
    <xf numFmtId="9" fontId="4" fillId="7" borderId="6" xfId="2" applyFont="1" applyFill="1" applyBorder="1" applyAlignment="1">
      <alignment horizontal="center" vertical="center"/>
    </xf>
    <xf numFmtId="164" fontId="8" fillId="19" borderId="8" xfId="4" applyNumberFormat="1" applyFont="1" applyFill="1" applyBorder="1" applyAlignment="1">
      <alignment horizontal="center" vertical="center" wrapText="1"/>
    </xf>
    <xf numFmtId="0" fontId="8" fillId="5" borderId="8" xfId="0" applyNumberFormat="1" applyFont="1" applyFill="1" applyBorder="1" applyAlignment="1">
      <alignment horizontal="center" vertical="center" wrapText="1"/>
    </xf>
    <xf numFmtId="14" fontId="8" fillId="5" borderId="8" xfId="0" applyNumberFormat="1" applyFont="1" applyFill="1" applyBorder="1" applyAlignment="1">
      <alignment horizontal="center" vertical="center" wrapText="1"/>
    </xf>
    <xf numFmtId="14" fontId="0" fillId="4" borderId="1" xfId="4" applyNumberFormat="1" applyFont="1" applyFill="1" applyBorder="1" applyAlignment="1">
      <alignment horizontal="center" vertical="center"/>
    </xf>
    <xf numFmtId="3" fontId="4" fillId="8" borderId="9" xfId="4" applyNumberFormat="1" applyFont="1" applyFill="1" applyBorder="1" applyAlignment="1">
      <alignment horizontal="center" vertical="center"/>
    </xf>
    <xf numFmtId="3" fontId="4" fillId="7" borderId="9" xfId="4" applyNumberFormat="1" applyFont="1" applyFill="1" applyBorder="1" applyAlignment="1">
      <alignment horizontal="center" vertical="center"/>
    </xf>
    <xf numFmtId="3" fontId="4" fillId="8" borderId="5" xfId="4" applyNumberFormat="1" applyFont="1" applyFill="1" applyBorder="1" applyAlignment="1">
      <alignment horizontal="center" vertical="center"/>
    </xf>
    <xf numFmtId="3" fontId="4" fillId="7" borderId="5" xfId="4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0" fontId="1" fillId="0" borderId="0" xfId="6" applyFill="1"/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4" fillId="5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64" fontId="4" fillId="7" borderId="7" xfId="4" applyNumberFormat="1" applyFont="1" applyFill="1" applyBorder="1" applyAlignment="1">
      <alignment horizontal="center" vertical="center"/>
    </xf>
    <xf numFmtId="164" fontId="4" fillId="7" borderId="5" xfId="4" applyNumberFormat="1" applyFont="1" applyFill="1" applyBorder="1" applyAlignment="1">
      <alignment horizontal="center" vertical="center"/>
    </xf>
    <xf numFmtId="164" fontId="4" fillId="7" borderId="9" xfId="4" applyNumberFormat="1" applyFont="1" applyFill="1" applyBorder="1" applyAlignment="1">
      <alignment horizontal="center" vertical="center"/>
    </xf>
    <xf numFmtId="164" fontId="4" fillId="24" borderId="7" xfId="4" applyNumberFormat="1" applyFont="1" applyFill="1" applyBorder="1" applyAlignment="1">
      <alignment horizontal="center" vertical="center"/>
    </xf>
    <xf numFmtId="164" fontId="4" fillId="24" borderId="5" xfId="4" applyNumberFormat="1" applyFont="1" applyFill="1" applyBorder="1" applyAlignment="1">
      <alignment horizontal="center" vertical="center"/>
    </xf>
    <xf numFmtId="164" fontId="4" fillId="24" borderId="9" xfId="4" applyNumberFormat="1" applyFont="1" applyFill="1" applyBorder="1" applyAlignment="1">
      <alignment horizontal="center" vertical="center"/>
    </xf>
    <xf numFmtId="164" fontId="4" fillId="5" borderId="7" xfId="4" applyNumberFormat="1" applyFont="1" applyFill="1" applyBorder="1" applyAlignment="1">
      <alignment horizontal="center" vertical="center"/>
    </xf>
    <xf numFmtId="164" fontId="4" fillId="5" borderId="5" xfId="4" applyNumberFormat="1" applyFont="1" applyFill="1" applyBorder="1" applyAlignment="1">
      <alignment horizontal="center" vertical="center"/>
    </xf>
    <xf numFmtId="164" fontId="4" fillId="5" borderId="9" xfId="4" applyNumberFormat="1" applyFont="1" applyFill="1" applyBorder="1" applyAlignment="1">
      <alignment horizontal="center" vertical="center"/>
    </xf>
    <xf numFmtId="164" fontId="4" fillId="10" borderId="7" xfId="4" applyNumberFormat="1" applyFont="1" applyFill="1" applyBorder="1" applyAlignment="1">
      <alignment horizontal="center" vertical="center"/>
    </xf>
    <xf numFmtId="164" fontId="4" fillId="10" borderId="5" xfId="4" applyNumberFormat="1" applyFont="1" applyFill="1" applyBorder="1" applyAlignment="1">
      <alignment horizontal="center" vertical="center"/>
    </xf>
    <xf numFmtId="164" fontId="4" fillId="10" borderId="9" xfId="4" applyNumberFormat="1" applyFont="1" applyFill="1" applyBorder="1" applyAlignment="1">
      <alignment horizontal="center" vertical="center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top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7">
    <cellStyle name="Comma" xfId="4" builtinId="3"/>
    <cellStyle name="Normal" xfId="0" builtinId="0"/>
    <cellStyle name="Normal 2" xfId="3" xr:uid="{00000000-0005-0000-0000-000002000000}"/>
    <cellStyle name="Normal 3" xfId="5" xr:uid="{00000000-0005-0000-0000-000003000000}"/>
    <cellStyle name="Normal 5" xfId="6" xr:uid="{00000000-0005-0000-0000-000004000000}"/>
    <cellStyle name="Normal_Lists" xfId="1" xr:uid="{00000000-0005-0000-0000-000005000000}"/>
    <cellStyle name="Percent" xfId="2" builtinId="5"/>
  </cellStyles>
  <dxfs count="22"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ont>
        <color rgb="FFFF0000"/>
      </font>
    </dxf>
    <dxf>
      <font>
        <color rgb="FF4F8C0D"/>
      </font>
    </dxf>
    <dxf>
      <font>
        <color rgb="FFFF0000"/>
      </font>
    </dxf>
    <dxf>
      <font>
        <color rgb="FF4F8C0D"/>
      </font>
    </dxf>
    <dxf>
      <font>
        <color rgb="FFFF0000"/>
      </font>
    </dxf>
    <dxf>
      <font>
        <color rgb="FF4F8C0D"/>
      </font>
    </dxf>
    <dxf>
      <font>
        <color rgb="FF008000"/>
      </font>
    </dxf>
    <dxf>
      <font>
        <color rgb="FFFF00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ont>
        <color rgb="FF008000"/>
      </font>
    </dxf>
    <dxf>
      <font>
        <color rgb="FFFF00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ont>
        <color rgb="FF4F8C0D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BD3826"/>
      <rgbColor rgb="00000080"/>
      <rgbColor rgb="004F8C0D"/>
      <rgbColor rgb="00008AC4"/>
      <rgbColor rgb="00008080"/>
      <rgbColor rgb="00D9D9D9"/>
      <rgbColor rgb="007878B0"/>
      <rgbColor rgb="000F19B9"/>
      <rgbColor rgb="00F36464"/>
      <rgbColor rgb="00F7E579"/>
      <rgbColor rgb="0014BE23"/>
      <rgbColor rgb="00000000"/>
      <rgbColor rgb="00DCFFFF"/>
      <rgbColor rgb="00B4BEAA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838383"/>
      <rgbColor rgb="0094948F"/>
      <rgbColor rgb="00003366"/>
      <rgbColor rgb="00339966"/>
      <rgbColor rgb="00FFDB00"/>
      <rgbColor rgb="00333300"/>
      <rgbColor rgb="00993300"/>
      <rgbColor rgb="00993366"/>
      <rgbColor rgb="00333399"/>
      <rgbColor rgb="00333333"/>
    </indexedColors>
    <mruColors>
      <color rgb="FF4F8C0D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19</xdr:col>
      <xdr:colOff>182396</xdr:colOff>
      <xdr:row>33</xdr:row>
      <xdr:rowOff>154781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81" y="2821781"/>
          <a:ext cx="11112334" cy="41552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rint Employee" refreshedDate="43843.292092361109" createdVersion="5" refreshedVersion="6" minRefreshableVersion="3" recordCount="260" xr:uid="{00000000-000A-0000-FFFF-FFFF0F000000}">
  <cacheSource type="worksheet">
    <worksheetSource name="DATA_DAILY"/>
  </cacheSource>
  <cacheFields count="62">
    <cacheField name="SFID" numFmtId="0">
      <sharedItems count="8000">
        <s v="0013000000ICfQPAA1"/>
        <s v="0018000001JeMT7AAN"/>
        <s v="0012E00001jDHYWQA4"/>
        <s v="0012E00001jDftnQAC"/>
        <s v="0013000000Abwq1AAB"/>
        <s v="0018000000M7ARxAAN"/>
        <s v="0018000000pM0YQAA0"/>
        <s v="0018000001IiczJAAR"/>
        <s v="0018000001SO0iyAAD"/>
        <s v="0018000001hIicRAAS"/>
        <s v="0012E00001tjI5iQAE"/>
        <s v="0012E00001u3qTIQAY"/>
        <s v="0018000000T92zzAAB"/>
        <s v="0013000000AbvrMAAR"/>
        <s v="0018000000nm30mAAA"/>
        <s v="0018000000rOc30AAC"/>
        <s v="0018000000tXsNpAAK"/>
        <s v="0018000001HZuYIAA1"/>
        <s v="0012E00001jDNbIQAW"/>
        <s v="0012E00001jDfGMQA0"/>
        <s v="0012E00001nYzohQAC"/>
        <s v="0012E00001tjk39QAA"/>
        <s v="0012E00001u4GRJQA2"/>
        <s v="0013000000Ke53IAAR"/>
        <s v="0018000000b8rv4AAA"/>
        <s v="0018000000pN8L1AAK"/>
        <s v="0018000000pNV51AAG"/>
        <s v="0018000000rO0sSAAS"/>
        <s v="0018000001LW9DaAAL"/>
        <s v="0018000001LXe9wAAD"/>
        <s v="0018000001LY1o3AAD"/>
        <s v="0018000001TMHkFAAX"/>
        <s v="0018000001TNXalAAH"/>
        <s v="0018000001VxnBiAAJ"/>
        <s v="0018000001Wan11AAB"/>
        <s v="0018000001YhDe6AAF"/>
        <s v="0018000001Z2s4wAAB"/>
        <s v="0012E00001jDajPQAS"/>
        <s v="0012E00001nPgMcQAK"/>
        <s v="0012E000024cn4TQAQ"/>
        <s v="0018000001BpfjVAAR"/>
        <s v="0012E00001nQ30UQAS"/>
        <s v="0018000000jGUgeAAG"/>
        <s v="0018000000uya1IAAQ"/>
        <s v="00180000016YyH1AAK"/>
        <s v="0018000001c76WAAAY"/>
        <s v="0018000001bMSDiAAO"/>
        <s v="0012E00001liGrsQAE"/>
        <s v="0012E00001tjMBUQA2"/>
        <s v="0012E00001u3nvGQAQ"/>
        <s v="0013000000HUBf1AAH"/>
        <s v="0018000001LYGm2AAH"/>
        <s v="0018000001ViYT6AAN"/>
        <s v="0018000001fnXDHAA2"/>
        <s v="0012E00001lhuP0QAI"/>
        <s v="0012E00001oxw7TQAQ"/>
        <s v="0012E00001txdTcQAI"/>
        <s v="0018000001LWffoAAD"/>
        <s v="0018000001B2cPVAAZ"/>
        <s v="0018000001B2WpmAAF"/>
        <s v="0018000001B2d1oAAB"/>
        <s v="0018000001B2ab4AAB"/>
        <s v="0018000001Jf9mKAAR"/>
        <s v="0018000000dpeQOAAY"/>
        <s v="0018000000fb3n4AAA"/>
        <s v="0018000000qYKVGAA4"/>
        <s v="0018000001HbSnjAAF"/>
        <s v="0018000001HbekzAAB"/>
        <s v="0018000001IelqnAAB"/>
        <s v="0018000001JbU2uAAF"/>
        <s v="0018000001JcQiAAAV"/>
        <s v="0018000001JeQ1UAAV"/>
        <s v="0018000001Jev0IAAR"/>
        <s v="0018000001LUuq6AAD"/>
        <s v="0018000001TNasGAAT"/>
        <s v="0018000001WhGLoAAN"/>
        <s v="0018000001bOnx0AAC"/>
        <s v="0018000001fX4VBAA0"/>
        <s v="0018000001fliusAAA"/>
        <s v="0012E00001hJscEQAS"/>
        <s v="0012E00001r5IHoQAM"/>
        <s v="0012E00001tit1uQAA"/>
        <s v="0012E00001u22pCQAQ"/>
        <s v="0013000000AbwPNAAZ"/>
        <s v="0018000000YPLTfAAP"/>
        <s v="00180000010N1F2AAK"/>
        <s v="0018000001B1myLAAR"/>
        <s v="0018000001BrlsfAAB"/>
        <s v="0018000001BpqAtAAJ"/>
        <s v="0018000001LWCleAAH"/>
        <s v="0018000001Prum6AAB"/>
        <s v="0018000001PtVVMAA3"/>
        <s v="0018000001QqwuYAAR"/>
        <s v="0018000001UCX87AAH"/>
        <s v="0018000001V0SRUAA3"/>
        <s v="0018000001VwDHfAAN"/>
        <s v="0018000001YiNUOAA3"/>
        <s v="0018000001aIylSAAS"/>
        <s v="0018000001bEFhuAAG"/>
        <s v="0018000001fYpIHAA0"/>
        <s v="0018000001Nov3wAAB"/>
        <s v="0018000001ZQ0cmAAD"/>
        <s v="0018000001ZR9YrAAL"/>
        <s v="0018000001bNT76AAG"/>
        <s v="0012E00001zUlNDQA0"/>
        <s v="0018000001WYjdGAAT"/>
        <s v="0018000000QwaTGAAZ"/>
        <s v="0018000000xpClVAAU"/>
        <s v="00180000010KxVHAA0"/>
        <s v="0018000001Ddwl4AAB"/>
        <s v="0018000001bjv1kAAA"/>
        <s v="0018000001bNBjdAAG"/>
        <s v="0012E00001u49WYQAY"/>
        <s v="0018000000NW4GlAAL"/>
        <s v="0018000000hsp47AAA"/>
        <s v="0018000000nkiI0AAI"/>
        <s v="00180000018Tt4xAAC"/>
        <s v="0018000001BpuSnAAJ"/>
        <s v="0018000001IfTC3AAN"/>
        <s v="0018000001IffRSAAZ"/>
        <s v="0018000001JdTUFAA3"/>
        <s v="0018000001LVkHNAA1"/>
        <s v="0018000001SNMtTAAX"/>
        <s v="0018000001SOhRwAAL"/>
        <s v="0018000001WYZrXAAX"/>
        <s v="0018000001WgLb3AAF"/>
        <s v="0018000001YkBR0AAN"/>
        <s v="0018000001aNfnwAAC"/>
        <s v="0018000001bNVOLAA4"/>
        <s v="0018000001fllPnAAI"/>
        <s v="0018000001hJVX5AAO"/>
        <s v="0012E00001tisdKQAQ"/>
        <s v="0012E000024a4KXQAY"/>
        <s v="0012E000024a4KSQAY"/>
        <s v="0018000000QwaTFAAZ"/>
        <s v="0013000000IIE6WAAX"/>
        <s v="0018000000jGIHXAA4"/>
        <s v="0018000000kt0JSAAY"/>
        <s v="0018000000wIsrCAAS"/>
        <s v="0018000001HbpOyAAJ"/>
        <s v="0018000001JdQdCAAV"/>
        <s v="0018000001LVe8vAAD"/>
        <s v="0012E00001fAGCLQA4"/>
        <s v="0012E00001jEId5QAG"/>
        <s v="0012E00001zVuAeQAK"/>
        <s v="0012E00001u2vLHQAY"/>
        <s v="0012E00001u4Jt0QAE"/>
        <s v="0012E00001u4J4VQAU"/>
        <s v="0013000000KLR0PAAX"/>
        <s v="0018000001FReWoAAL"/>
        <s v="0018000001LYHe9AAH"/>
        <s v="0018000001QrE4yAAF"/>
        <s v="0018000001aLgTtAAK"/>
        <s v="0018000000MsWKTAA3"/>
        <s v="0018000000eYjuBAAS"/>
        <s v="0018000001QqZMAAA3"/>
        <s v="0018000001RVy9DAAT"/>
        <s v="0018000001RdMfkAAF"/>
        <s v="0018000001RdNPYAA3"/>
        <s v="0018000001SNauVAAT"/>
        <s v="0018000001WYjdHAAT"/>
        <s v="0018000001WYy6dAAD"/>
        <s v="0018000001WhVRwAAN"/>
        <s v="0018000001bOav4AAC"/>
        <s v="0012E00001jEB02QAG"/>
        <s v="0012E000024cJhtQAE"/>
        <s v="0018000001aKyEUAA0"/>
        <s v="0013000000AbwoIAAR"/>
        <s v="0018000001bNLteAAG"/>
        <s v="0018000001flituAAA"/>
        <s v="0018000001flj6yAAA"/>
        <s v="0012E00001u4C5DQAU"/>
        <s v="0013000000AbwTHAAZ"/>
        <s v="0013000000J0hS8AAJ"/>
        <s v="0013000000J0hSAAAZ"/>
        <s v="0018000000mMchRAAS"/>
        <s v="0018000000mMciGAAS"/>
        <s v="0018000000pNV5HAAW"/>
        <s v="0018000000qWd2mAAC"/>
        <s v="0018000000qYKV6AAO"/>
        <s v="0018000000rP0a7AAC"/>
        <s v="00180000012U7XcAAK"/>
        <s v="0018000001GUxJjAAL"/>
        <s v="0018000001SNKhjAAH"/>
        <s v="0018000001Z2yv0AAB"/>
        <s v="0018000001bNfrGAAS"/>
        <s v="0012E000024ZPTjQAO"/>
        <s v="0012E000024Zs7wQAC"/>
        <s v="0013000000ICfUbAAL"/>
        <s v="0013000000AbwRSAAZ"/>
        <s v="0018000000k0PHFAA2"/>
        <s v="00180000011NvJPAA0"/>
        <s v="00180000012XtL4AAK"/>
        <s v="0018000001BoxHAAAZ"/>
        <s v="0018000001ERHOBAA5"/>
        <s v="0018000001HaTaLAAV"/>
        <s v="0018000001IhMm7AAF"/>
        <s v="0018000001LXnnsAAD"/>
        <s v="0018000001PruTOAAZ"/>
        <s v="0018000001Prz0oAAB"/>
        <s v="0018000001aNeAFAA0"/>
        <s v="0018000001bN4A1AAK"/>
        <s v="0013000000FXnAcAAL"/>
        <s v="0018000000O9CVPAA3"/>
        <s v="0018000000RhKXnAAN"/>
        <s v="0018000000RhKXKAA3"/>
        <s v="0018000000eXGxlAAG"/>
        <s v="0018000000eYjuIAAS"/>
        <s v="0018000000hs8M1AAI"/>
        <s v="0018000000pNV4jAAG"/>
        <s v="0018000000tXsNTAA0"/>
        <s v="0018000000tTQNLAA4"/>
        <s v="0018000001VvqiRAAR"/>
        <s v="0012E00001oyj4tQAA"/>
        <s v="0012E00001u3vUaQAI"/>
        <s v="0012E00001u4GRKQA2"/>
        <s v="0012E000024ZXetQAG"/>
        <s v="0012E000024aOskQAE"/>
        <s v="0012E00002Ab67VQAR"/>
        <s v="0018000000jGUgwAAG"/>
        <s v="0018000000pN8LAAA0"/>
        <s v="0018000000pP4twAAC"/>
        <s v="0018000000uya1EAAQ"/>
        <s v="00180000016YjzHAAS"/>
        <s v="0018000001Hbe25AAB"/>
        <s v="0018000001IemOuAAJ"/>
        <s v="0018000001LXX3mAAH"/>
        <s v="0018000001LYhp5AAD"/>
        <s v="0018000001PQ6pDAAT"/>
        <s v="0018000001QrLMQAA3"/>
        <s v="0018000001RddfLAAR"/>
        <s v="0018000001UCF8mAAH"/>
        <s v="0018000001YhAa1AAF"/>
        <s v="0018000001Z3QipAAF"/>
        <s v="0018000001hHz7JAAS"/>
        <s v="0012E00001fA1Q6QAK"/>
        <s v="0012E00001libthQAA"/>
        <s v="0012E00001liMqjQAE"/>
        <s v="0012E00001tiIZEQA2"/>
        <s v="0012E00001tj1HnQAI"/>
        <s v="0012E00001zUlfWQAS"/>
        <s v="0012E00001u2gW7QAI"/>
        <s v="0018000000fb3mtAAA"/>
        <s v="0018000000hsp4DAAQ"/>
        <s v="0018000000jGUghAAG"/>
        <s v="0018000001Brg7bAAB"/>
        <s v="0018000001LXuYSAA1"/>
        <s v="0018000001OlZCBAA3"/>
        <s v="0018000001PQ0dKAAT"/>
        <s v="0018000001TLqdaAAD"/>
        <s v="0018000001UzCT9AAN"/>
        <s v="0018000001Uzc5WAAR"/>
        <s v="0018000001YBo4jAAD"/>
        <s v="0018000001bD5QBAA0"/>
        <s v="0018000001fm8W3AAI"/>
        <s v="0012E00001jCsMiQAK"/>
        <s v="0012E00001lhYT7QAM"/>
        <s v="0012E00001lhfkJQAQ"/>
        <s v="0012E00001nBkT5QAK"/>
        <s v="0012E00001nZJIOQA4"/>
        <s v="0018000001VxOynAAF" u="1"/>
        <s v="0013000000HptQVAAZ" u="1"/>
        <s v="0018000001HatIZAAZ" u="1"/>
        <s v="0018000001Jcz5MAAR" u="1"/>
        <s v="00180000010LHexAAG" u="1"/>
        <s v="0018000001LVWMLAA5" u="1"/>
        <s v="0018000001WaXCAAA3" u="1"/>
        <s v="0018000000ZjJY1AAN" u="1"/>
        <s v="0018000000shBy7AAE" u="1"/>
        <s v="0018000001JdRl5AAF" u="1"/>
        <s v="0018000001Qs4rKAAR" u="1"/>
        <s v="00180000010LHeyAAG" u="1"/>
        <s v="0018000001IiFSVAA3" u="1"/>
        <s v="0018000000ZjJY2AAN" u="1"/>
        <s v="0018000001A8Z96AAF" u="1"/>
        <s v="0018000001A9Y5dAAF" u="1"/>
        <s v="0018000001FPZyTAAX" u="1"/>
        <s v="0018000001A8Yw7AAF" u="1"/>
        <s v="0018000001YhWqxAAF" u="1"/>
        <s v="0018000001GWc14AAD" u="1"/>
        <s v="0018000001UDatyAAD" u="1"/>
        <s v="0018000000UvUv9AAF" u="1"/>
        <s v="0018000001IfZrWAAV" u="1"/>
        <s v="0018000000rOIpYAAW" u="1"/>
        <s v="0018000001GYNoAAAX" u="1"/>
        <s v="0018000001EQVy7AAH" u="1"/>
        <s v="0018000000ojR1PAAU" u="1"/>
        <s v="0018000001aFaTEAA0" u="1"/>
        <s v="0018000001YhWqyAAF" u="1"/>
        <s v="0013000000JrjZGAAZ" u="1"/>
        <s v="0018000001FPgGRAA1" u="1"/>
        <s v="0018000000T934pAAB" u="1"/>
        <s v="0018000001CljS8AAJ" u="1"/>
        <s v="0012E00001fAPabQAG" u="1"/>
        <s v="0018000000rOIpZAAW" u="1"/>
        <s v="0018000000uy9LkAAI" u="1"/>
        <s v="0018000001LYK7tAAH" u="1"/>
        <s v="0018000000hsp5GAAQ" u="1"/>
        <s v="0018000001LX3tbAAD" u="1"/>
        <s v="0018000001Y1XApAAN" u="1"/>
        <s v="0018000001FSz7dAAD" u="1"/>
        <s v="0018000001aL6NEAA0" u="1"/>
        <s v="0013000000AkKL5AAN" u="1"/>
        <s v="0018000000fb3lTAAQ" u="1"/>
        <s v="0018000000ojR1QAAU" u="1"/>
        <s v="0018000000ZjJY4AAN" u="1"/>
        <s v="0018000001YhWqzAAF" u="1"/>
        <s v="0013000000JrjZiAAJ" u="1"/>
        <s v="0018000001YC6MQAA1" u="1"/>
        <s v="0018000000tXsNYAA0" u="1"/>
        <s v="0018000001ABkvCAAT" u="1"/>
        <s v="0013000000JMgGYAA1" u="1"/>
        <s v="0018000001GXrZ1AAL" u="1"/>
        <s v="0018000001JbZWdAAN" u="1"/>
        <s v="00180000012XoBoAAK" u="1"/>
        <s v="0018000001OlbHgAAJ" u="1"/>
        <s v="0018000001UCANIAA5" u="1"/>
        <s v="0018000001B464EAAR" u="1"/>
        <s v="0018000001QrVnuAAF" u="1"/>
        <s v="0018000001UDJAHAA5" u="1"/>
        <s v="0018000000ojR1RAAU" u="1"/>
        <s v="0018000000xqZtxAAE" u="1"/>
        <s v="0018000000ZjJY5AAN" u="1"/>
        <s v="0018000001IiWQTAA3" u="1"/>
        <s v="0018000001Z2G2TAAV" u="1"/>
        <s v="00180000016aflEAAQ" u="1"/>
        <s v="0018000001LWTFEAA5" u="1"/>
        <s v="0018000001WhGwcAAF" u="1"/>
        <s v="0018000001YhRx8AAF" u="1"/>
        <s v="0018000001RdLo0AAF" u="1"/>
        <s v="0018000000MsWMbAAN" u="1"/>
        <s v="0018000000tXsNZAA0" u="1"/>
        <s v="0018000000uy9LmAAI" u="1"/>
        <s v="0018000000hsp5IAAQ" u="1"/>
        <s v="0018000001aL4QQAA0" u="1"/>
        <s v="0013000000AbwVjAAJ" u="1"/>
        <s v="0018000001BqFN1AAN" u="1"/>
        <s v="0018000001VxhRiAAJ" u="1"/>
        <s v="0018000001Z2G2UAAV" u="1"/>
        <s v="0018000001NpX4XAAV" u="1"/>
        <s v="0018000001TN8wyAAD" u="1"/>
        <s v="0018000001WhGwdAAF" u="1"/>
        <s v="0018000001FQRH9AAP" u="1"/>
        <s v="0018000001Zt8azAAB" u="1"/>
        <s v="0018000001bNdkHAAS" u="1"/>
        <s v="00180000016Xcy7AAC" u="1"/>
        <s v="0018000001JfXObAAN" u="1"/>
        <s v="0018000001aFaTgAAK" u="1"/>
        <s v="0018000001QrWr9AAF" u="1"/>
        <s v="0018000001PsZH3AAN" u="1"/>
        <s v="0018000001CmLEUAA3" u="1"/>
        <s v="0018000001WhGweAAF" u="1"/>
        <s v="0013000000KLR1kAAH" u="1"/>
        <s v="00180000016XkS2AAK" u="1"/>
        <s v="0013000000JrjZKAAZ" u="1"/>
        <s v="0018000001SNKaYAAX" u="1"/>
        <s v="0018000000uy9LNAAY" u="1"/>
        <s v="0018000001LXFO6AAP" u="1"/>
        <s v="0018000001XX8x1AAD" u="1"/>
        <s v="00180000018SO6yAAG" u="1"/>
        <s v="0018000001XEXONAA5" u="1"/>
        <s v="0018000001Z2G2WAAV" u="1"/>
        <s v="0018000001ZtOmLAAV" u="1"/>
        <s v="0013000000KLR1lAAH" u="1"/>
        <s v="0018000000LmwrPAAR" u="1"/>
        <s v="0018000000uy9LOAAY" u="1"/>
        <s v="0018000001B2zO8AAJ" u="1"/>
        <s v="0018000000rP0aEAAS" u="1"/>
        <s v="0018000001UD7fzAAD" u="1"/>
        <s v="0018000001fnZSxAAM" u="1"/>
        <s v="0018000001bM8QqAAK" u="1"/>
        <s v="0018000000mMjnAAAS" u="1"/>
        <s v="0018000000fb3lzAAA" u="1"/>
        <s v="0018000001TNj7UAAT" u="1"/>
        <s v="0018000001ZP4F8AAL" u="1"/>
        <s v="0018000001OoCgRAAV" u="1"/>
        <s v="0013000000KLR1LAAX" u="1"/>
        <s v="0013000000KLR1mAAH" u="1"/>
        <s v="0018000000LmwrrAAB" u="1"/>
        <s v="0018000000aMAjGAAW" u="1"/>
        <s v="0018000001JfActAAF" u="1"/>
        <s v="0018000001Db7QqAAJ" u="1"/>
        <s v="0018000001LW3N4AAL" u="1"/>
        <s v="0018000001LWvzRAAT" u="1"/>
        <s v="0018000000gb1iaAAA" u="1"/>
        <s v="0018000001XDu1oAAD" u="1"/>
        <s v="0018000000mMjnBAAS" u="1"/>
        <s v="0018000001DccklAAB" u="1"/>
        <s v="0013000000KLR1nAAH" u="1"/>
        <s v="0018000001Ps1e7AAB" u="1"/>
        <s v="0018000001Wh4ecAAB" u="1"/>
        <s v="0018000001XEuYGAA1" u="1"/>
        <s v="0018000001V1sNyAAJ" u="1"/>
        <s v="0018000000uy9LQAAY" u="1"/>
        <s v="0018000000uy9LrAAI" u="1"/>
        <s v="00180000012Xtw8AAC" u="1"/>
        <s v="0018000001FSDfpAAH" u="1"/>
        <s v="0018000000gb1iAAAQ" u="1"/>
        <s v="0018000000v1c8DAAQ" u="1"/>
        <s v="0018000001CldEHAAZ" u="1"/>
        <s v="0018000001JenAqAAJ" u="1"/>
        <s v="0018000001fnVSkAAM" u="1"/>
        <s v="0018000001FQeJrAAL" u="1"/>
        <s v="0018000001WXeKrAAL" u="1"/>
        <s v="0018000001FTQJoAAP" u="1"/>
        <s v="0013000000JrjZOAAZ" u="1"/>
        <s v="0018000001GXIEfAAP" u="1"/>
        <s v="0018000001TNM80AAH" u="1"/>
        <s v="0018000001V0sY8AAJ" u="1"/>
        <s v="0018000001YAn5CAAT" u="1"/>
        <s v="0018000001bMao1AAC" u="1"/>
        <s v="0018000001ZsNTlAAN" u="1"/>
        <s v="0018000000uy9LRAAY" u="1"/>
        <s v="0018000000rP0aHAAS" u="1"/>
        <s v="0018000001Jf8phAAB" u="1"/>
        <s v="0018000001B1sy3AAB" u="1"/>
        <s v="0018000000ojR1YAAU" u="1"/>
        <s v="0018000000uy9LSAAY" u="1"/>
        <s v="0018000000uy9LtAAI" u="1"/>
        <s v="0018000001YDU1PAAX" u="1"/>
        <s v="0012E00001jDZubQAG" u="1"/>
        <s v="0018000001TNMoEAAX" u="1"/>
        <s v="0018000000v1c8FAAQ" u="1"/>
        <s v="0018000001bLjSbAAK" u="1"/>
        <s v="0018000001DaxtgAAB" u="1"/>
        <s v="0013000000HUBuYAAX" u="1"/>
        <s v="0018000001bNmOQAA0" u="1"/>
        <s v="0018000001Zu2dKAAR" u="1"/>
        <s v="0018000001GYI4gAAH" u="1"/>
        <s v="0018000001HZz8TAAT" u="1"/>
        <s v="0018000001Nncr6AAB" u="1"/>
        <s v="0018000001ES0RPAA1" u="1"/>
        <s v="0012E00001fA8M8QAK" u="1"/>
        <s v="0018000001FPcgKAAT" u="1"/>
        <s v="0018000000rP0aJAAS" u="1"/>
        <s v="0018000000v1c8GAAQ" u="1"/>
        <s v="0018000001No7MMAAZ" u="1"/>
        <s v="0018000001GVGBQAA5" u="1"/>
        <s v="0018000001Wh8vFAAR" u="1"/>
        <s v="0013000000HUBuZAAX" u="1"/>
        <s v="0018000001bNmORAA0" u="1"/>
        <s v="0013000000JrjZRAAZ" u="1"/>
        <s v="0018000001WYohYAAT" u="1"/>
        <s v="0018000001IfRAtAAN" u="1"/>
        <s v="0018000001X8l1fAAB" u="1"/>
        <s v="0018000000uy9LUAAY" u="1"/>
        <s v="0018000000mJPVjAAO" u="1"/>
        <s v="0018000000rP0aKAAS" u="1"/>
        <s v="0018000001LWN8wAAH" u="1"/>
        <s v="0018000001YDfXtAAL" u="1"/>
        <s v="0018000001JbkvjAAB" u="1"/>
        <s v="0013000000AbwVsAAJ" u="1"/>
        <s v="0018000001PtWxDAAV" u="1"/>
        <s v="0018000000mJPVLAA4" u="1"/>
        <s v="0018000001SOG0qAAH" u="1"/>
        <s v="0018000001PtXqXAAV" u="1"/>
        <s v="0018000001WhGwmAAF" u="1"/>
        <s v="0018000001EQjNhAAL" u="1"/>
        <s v="0018000001BoslgAAB" u="1"/>
        <s v="0018000001WYohZAAT" u="1"/>
        <s v="0018000001WgHJOAA3" u="1"/>
        <s v="0018000000uy9LVAAY" u="1"/>
        <s v="0018000000uy9LwAAI" u="1"/>
        <s v="0018000000v1c8jAAA" u="1"/>
        <s v="0018000001Wa0jSAAR" u="1"/>
        <s v="0018000001A9PbcAAF" u="1"/>
        <s v="0013000000AbwVtAAJ" u="1"/>
        <s v="0018000001BrVHdAAN" u="1"/>
        <s v="0018000000shByEAAU" u="1"/>
        <s v="0018000000uy9LWAAY" u="1"/>
        <s v="0018000001Rd1zpAAB" u="1"/>
        <s v="0018000000hsp5TAAQ" u="1"/>
        <s v="0018000000gb1ihAAA" u="1"/>
        <s v="0018000001IhEckAAF" u="1"/>
        <s v="0018000001fZkhEAAS" u="1"/>
        <s v="0013000000Bl1PzAAJ" u="1"/>
        <s v="0018000000mJPVNAA4" u="1"/>
        <s v="0018000001Brmu7AAB" u="1"/>
        <s v="0018000001EOpEMAA1" u="1"/>
        <s v="0018000001SNMoJAAX" u="1"/>
        <s v="0013000000KLR1TAAX" u="1"/>
        <s v="0018000001DapZOAAZ" u="1"/>
        <s v="0018000001B2WHGAA3" u="1"/>
        <s v="0018000001YBzwIAAT" u="1"/>
        <s v="0018000000uy9LXAAY" u="1"/>
        <s v="00180000018V94FAAS" u="1"/>
        <s v="0018000001XX9qoAAD" u="1"/>
        <s v="0018000001PtD5PAAV" u="1"/>
        <s v="0013000000IIE8EAAX" u="1"/>
        <s v="0013000000JrjZVAAZ" u="1"/>
        <s v="0018000001CoEdWAAV" u="1"/>
        <s v="0018000000xs5QtAAI" u="1"/>
        <s v="0018000001FPfnKAAT" u="1"/>
        <s v="0018000001aFfGTAA0" u="1"/>
        <s v="0018000001JfVRxAAN" u="1"/>
        <s v="0018000000uy9LYAAY" u="1"/>
        <s v="0018000001ERmu7AAD" u="1"/>
        <s v="0018000001UDK4eAAH" u="1"/>
        <s v="0018000000gb1ijAAA" u="1"/>
        <s v="0018000001EQVygAAH" u="1"/>
        <s v="0018000001FSrnIAAT" u="1"/>
        <s v="0018000001GXOSFAA5" u="1"/>
        <s v="0018000001BpzbSAAR" u="1"/>
        <s v="0018000001Wa3qRAAR" u="1"/>
        <s v="0018000001DccKTAAZ" u="1"/>
        <s v="0018000000hsp5WAAQ" u="1"/>
        <s v="0018000000v1c8nAAA" u="1"/>
        <s v="0018000000xqDLwAAM" u="1"/>
        <s v="0018000001WhGwrAAF" u="1"/>
        <s v="0018000000mMcgcAAC" u="1"/>
        <s v="00180000012WLFCAA4" u="1"/>
        <s v="0018000001ZmJyqAAF" u="1"/>
        <s v="0018000001RdjRHAAZ" u="1"/>
        <s v="0018000001LUud2AAD" u="1"/>
        <s v="0018000001YkKW0AAN" u="1"/>
        <s v="0018000000hsp5XAAQ" u="1"/>
        <s v="0018000000v1c8oAAA" u="1"/>
        <s v="0018000001V1s7NAAR" u="1"/>
        <s v="0018000001B2n3xAAB" u="1"/>
        <s v="0018000001XF2sDAAT" u="1"/>
        <s v="0018000001XERL1AAP" u="1"/>
        <s v="0018000001EOyipAAD" u="1"/>
        <s v="0018000001TLkLuAAL" u="1"/>
        <s v="0018000001B27ijAAB" u="1"/>
        <s v="0018000000UvUvlAAF" u="1"/>
        <s v="0018000001bEfaAAAS" u="1"/>
        <s v="0018000001TMJyTAAX" u="1"/>
        <s v="0018000000hsp5zAAA" u="1"/>
        <s v="0018000000mJPVqAAO" u="1"/>
        <s v="0018000000v1c8OAAQ" u="1"/>
        <s v="0018000000v1c8pAAA" u="1"/>
        <s v="00180000012UHWGAA4" u="1"/>
        <s v="0018000001fZkhJAAS" u="1"/>
        <s v="0018000001XERL2AAP" u="1"/>
        <s v="0018000001Igb6bAAB" u="1"/>
        <s v="0018000001JbZwvAAF" u="1"/>
        <s v="0018000001JdGE0AAN" u="1"/>
        <s v="0018000000tjJb5AAE" u="1"/>
        <s v="0018000000tXLXpAAO" u="1"/>
        <s v="0018000001bLjSMAA0" u="1"/>
        <s v="0018000001aLyTqAAK" u="1"/>
        <s v="0018000001hJ1upAAC" u="1"/>
        <s v="0018000001Z24bCAAR" u="1"/>
        <s v="0018000001ZOEuAAAX" u="1"/>
        <s v="0018000000gb1inAAA" u="1"/>
        <s v="0018000000v1c8PAAQ" u="1"/>
        <s v="0018000001DbqM6AAJ" u="1"/>
        <s v="0018000001XERL3AAP" u="1"/>
        <s v="0018000000mJPVTAA4" u="1"/>
        <s v="0018000001LWhlKAAT" u="1"/>
        <s v="0018000001Jc602AAB" u="1"/>
        <s v="0018000000eYju0AAC" u="1"/>
        <s v="0018000001IiNGaAAN" u="1"/>
        <s v="0018000001Zu2dUAAR" u="1"/>
        <s v="0018000001Zssa5AAB" u="1"/>
        <s v="0018000001YBqspAAD" u="1"/>
        <s v="0013000000JPApyAAH" u="1"/>
        <s v="0018000000mJPVsAAO" u="1"/>
        <s v="0018000001Jbt2mAAB" u="1"/>
        <s v="0018000000ZjJYhAAN" u="1"/>
        <s v="0018000000eYju1AAC" u="1"/>
        <s v="0018000000UvUvNAAV" u="1"/>
        <s v="0018000000UvUvoAAF" u="1"/>
        <s v="0018000001EQVb8AAH" u="1"/>
        <s v="0018000001ERo0pAAD" u="1"/>
        <s v="00180000012UHWJAA4" u="1"/>
        <s v="0018000001LV9E5AAL" u="1"/>
        <s v="0018000001SNQ8LAAX" u="1"/>
        <s v="0018000001Wh04qAAB" u="1"/>
        <s v="0018000000UvUvOAAV" u="1"/>
        <s v="0018000001IfRrPAAV" u="1"/>
        <s v="0013000000JPApZAAX" u="1"/>
        <s v="0018000001X9zpFAAR" u="1"/>
        <s v="0018000000QwaQlAAJ" u="1"/>
        <s v="0018000001EQVyMAAX" u="1"/>
        <s v="0018000001Wh04rAAB" u="1"/>
        <s v="0018000001CmPpdAAF" u="1"/>
        <s v="0018000001fncrgAAA" u="1"/>
        <s v="0018000001B2bjDAAR" u="1"/>
        <s v="0018000001ESOXIAA5" u="1"/>
        <s v="0018000001JbmSkAAJ" u="1"/>
        <s v="0018000000MsWMYAA3" u="1"/>
        <s v="0018000001UBiBeAAL" u="1"/>
        <s v="0018000000mJPVvAAO" u="1"/>
        <s v="0018000001LYWM4AAP" u="1"/>
        <s v="0018000001JbzwZAAR" u="1"/>
        <s v="0018000001fZkhOAAS" u="1"/>
        <s v="0018000000wGFbyAAG" u="1"/>
        <s v="00180000018TNN9AAO" u="1"/>
        <s v="0018000000mJPVXAA4" u="1"/>
        <s v="0018000001Qs0L3AAJ" u="1"/>
        <s v="00180000016ahirAAA" u="1"/>
        <s v="0018000000UvUvQAAV" u="1"/>
        <s v="0013000000E8E0mAAF" u="1"/>
        <s v="0018000001PPyiaAAD" u="1"/>
        <s v="0018000000k0PGhAAM" u="1"/>
        <s v="0018000000mJPVwAAO" u="1"/>
        <s v="0018000001DdjL4AAJ" u="1"/>
        <s v="0018000001FSsxWAAT" u="1"/>
        <s v="0018000001Y9l1cAAB" u="1"/>
        <s v="0018000001LXNZ7AAP" u="1"/>
        <s v="0018000001TNVSWAA5" u="1"/>
        <s v="0013000000E8E0nAAF" u="1"/>
        <s v="0018000001PtDfLAAV" u="1"/>
        <s v="0018000001FPjhbAAD" u="1"/>
        <s v="0018000000mJPVxAAO" u="1"/>
        <s v="0013000000CTFz6AAH" u="1"/>
        <s v="0018000000v1c8VAAQ" u="1"/>
        <s v="0018000001SNs5gAAD" u="1"/>
        <s v="0018000000k0PGKAA2" u="1"/>
        <s v="0018000000ZjJYmAAN" u="1"/>
        <s v="0018000001GUNTgAAP" u="1"/>
        <s v="0018000001NpfnRAAR" u="1"/>
        <s v="0018000000ZjJb9AAF" u="1"/>
        <s v="0018000000UvUvSAAV" u="1"/>
        <s v="0018000001XWjIbAAL" u="1"/>
        <s v="0018000000v1c8WAAQ" u="1"/>
        <s v="0018000001Jdm1KAAR" u="1"/>
        <s v="00180000016bFLnAAM" u="1"/>
        <s v="0018000001B0oHtAAJ" u="1"/>
        <s v="0018000001JdE7qAAF" u="1"/>
        <s v="0018000001PsbCDAAZ" u="1"/>
        <s v="0018000001ESDq2AAH" u="1"/>
        <s v="0018000001JcC4GAAV" u="1"/>
        <s v="0018000000rQI9aAAG" u="1"/>
        <s v="0018000001GXeEjAAL" u="1"/>
        <s v="0018000000mMcgLAAS" u="1"/>
        <s v="0018000001bLp9CAAS" u="1"/>
        <s v="0018000001Y9fkTAAR" u="1"/>
        <s v="0013000000Ke522AAB" u="1"/>
        <s v="0018000001A90crAAB" u="1"/>
        <s v="0018000000k0PGkAAM" u="1"/>
        <s v="0018000001XW80QAAT" u="1"/>
        <s v="00180000012VuD9AAK" u="1"/>
        <s v="0018000001bYchGAAS" u="1"/>
        <s v="0018000001Z3snlAAB" u="1"/>
        <s v="0018000001JcymjAAB" u="1"/>
        <s v="0018000000WGcF0AAL" u="1"/>
        <s v="0018000001VjezhAAB" u="1"/>
        <s v="0018000000UvUvvAAF" u="1"/>
        <s v="0018000001GVdF4AAL" u="1"/>
        <s v="0018000001bOY2gAAG" u="1"/>
        <s v="0018000001JeJaVAAV" u="1"/>
        <s v="0018000001ES7sGAAT" u="1"/>
        <s v="0018000001VjRx4AAF" u="1"/>
        <s v="0013000000AbwpaAAB" u="1"/>
        <s v="0018000001fZkhTAAS" u="1"/>
        <s v="0018000001A8hyzAAB" u="1"/>
        <s v="0018000000eYju9AAC" u="1"/>
        <s v="0018000001XWjZ6AAL" u="1"/>
        <s v="0018000000mMcgNAAS" u="1"/>
        <s v="0018000000mMcgoAAC" u="1"/>
        <s v="0018000001DaTtkAAF" u="1"/>
        <s v="0018000000ZjJYRAA3" u="1"/>
        <s v="0018000000O9CjGAAV" u="1"/>
        <s v="0018000000k0PGmAAM" u="1"/>
        <s v="00180000016YwMGAA0" u="1"/>
        <s v="0018000000v1c8ZAAQ" u="1"/>
        <s v="0018000001Z481KAAR" u="1"/>
        <s v="0018000001HcTzLAAV" u="1"/>
        <s v="0018000001LWAEkAAP" u="1"/>
        <s v="0018000001B3onJAAR" u="1"/>
        <s v="0018000001LWujbAAD" u="1"/>
        <s v="0018000000rQI9dAAG" u="1"/>
        <s v="0018000000mMcgOAAS" u="1"/>
        <s v="0018000001VvrTcAAJ" u="1"/>
        <s v="0018000001PsoXHAAZ" u="1"/>
        <s v="0018000001VwVcPAAV" u="1"/>
        <s v="0018000001bDDo6AAG" u="1"/>
        <s v="0018000001DP8q9AAD" u="1"/>
        <s v="0018000001WZoYnAAL" u="1"/>
        <s v="0018000001A8oZAAAZ" u="1"/>
        <s v="0018000000k0PGnAAM" u="1"/>
        <s v="0018000001Z3uKCAAZ" u="1"/>
        <s v="0018000000kx2PbAAI" u="1"/>
        <s v="0018000000QwaQSAAZ" u="1"/>
        <s v="0018000001hIvr9AAC" u="1"/>
        <s v="0018000001ZsOXFAA3" u="1"/>
        <s v="0018000001XAPT3AAP" u="1"/>
        <s v="0018000001PtDwCAAV" u="1"/>
        <s v="0018000001X8eRuAAJ" u="1"/>
        <s v="0018000000mMcgPAAS" u="1"/>
        <s v="0018000001VvrTdAAJ" u="1"/>
        <s v="0018000001bM5DlAAK" u="1"/>
        <s v="0018000001OnpP6AAJ" u="1"/>
        <s v="0018000001FQ2iUAAT" u="1"/>
        <s v="0018000001ES7skAAD" u="1"/>
        <s v="0013000000J0hX7AAJ" u="1"/>
        <s v="0018000000k0PGoAAM" u="1"/>
        <s v="0018000000kx2PBAAY" u="1"/>
        <s v="0018000000kx2PcAAI" u="1"/>
        <s v="0018000001DdNLjAAN" u="1"/>
        <s v="0018000001ZsOXGAA3" u="1"/>
        <s v="0018000001IguyEAAR" u="1"/>
        <s v="0018000000mMcgQAAS" u="1"/>
        <s v="0018000001bMf1wAAC" u="1"/>
        <s v="0018000001V0CNGAA3" u="1"/>
        <s v="0018000000k0PGpAAM" u="1"/>
        <s v="0018000001ZsOXHAA3" u="1"/>
        <s v="00180000018TE9PAAW" u="1"/>
        <s v="0018000001BpRS7AAN" u="1"/>
        <s v="0018000001ABnfjAAD" u="1"/>
        <s v="0018000001JcR5sAAF" u="1"/>
        <s v="0013000000J3F90AAF" u="1"/>
        <s v="0018000000mMcgRAAS" u="1"/>
        <s v="0018000001hJYh5AAG" u="1"/>
        <s v="0018000001SO8QdAAL" u="1"/>
        <s v="0018000001A8oZeAAJ" u="1"/>
        <s v="0018000001ABlzEAAT" u="1"/>
        <s v="0018000000k0PGqAAM" u="1"/>
        <s v="0018000001Co93lAAB" u="1"/>
        <s v="0018000001WYiV9AAL" u="1"/>
        <s v="0013000000AbwpEAAR" u="1"/>
        <s v="0018000001RdaH6AAJ" u="1"/>
        <s v="0018000001aL6HaAAK" u="1"/>
        <s v="0018000000YPLQBAA5" u="1"/>
        <s v="0018000000mLM81AAG" u="1"/>
        <s v="0018000001A9HyoAAF" u="1"/>
        <s v="0018000001bN9DnAAK" u="1"/>
        <s v="0013000000InadaAAB" u="1"/>
        <s v="0018000001JbgVqAAJ" u="1"/>
        <s v="0018000001HbRWhAAN" u="1"/>
        <s v="0018000000QwaQWAAZ" u="1"/>
        <s v="0018000001A8BefAAF" u="1"/>
        <s v="0018000001DaESkAAN" u="1"/>
        <s v="0018000000YPLQCAA5" u="1"/>
        <s v="0018000001Bpm84AAB" u="1"/>
        <s v="0018000000nm2zkAAA" u="1"/>
        <s v="0018000001PQ05IAAT" u="1"/>
        <s v="0013000000AkK5BAAV" u="1"/>
        <s v="0018000001YDdUTAA1" u="1"/>
        <s v="0018000001JdQbuAAF" u="1"/>
        <s v="0018000001X8Z9oAAF" u="1"/>
        <s v="0018000001B2693AAB" u="1"/>
        <s v="0018000001DbAYRAA3" u="1"/>
        <s v="0018000001ZQxEuAAL" u="1"/>
        <s v="0018000001Boqz7AAB" u="1"/>
        <s v="0018000000mMcgUAAS" u="1"/>
        <s v="0018000000mMcgvAAC" u="1"/>
        <s v="0018000001fYKbHAAW" u="1"/>
        <s v="0018000001XXGbaAAH" u="1"/>
        <s v="0018000001IhUhHAAV" u="1"/>
        <s v="00180000016bFLxAAM" u="1"/>
        <s v="0018000001LYAE2AAP" u="1"/>
        <s v="0018000000rQI9kAAG" u="1"/>
        <s v="0018000000mMcgwAAC" u="1"/>
        <s v="0018000001JeGkvAAF" u="1"/>
        <s v="0013000000InaddAAB" u="1"/>
        <s v="0018000001JbtcNAAR" u="1"/>
        <s v="0018000001Jbug1AAB" u="1"/>
        <s v="0018000001hIY7WAAW" u="1"/>
        <s v="0018000001Jc60CAAR" u="1"/>
        <s v="0018000000eYjuAAAS" u="1"/>
        <s v="0018000000eYjubAAC" u="1"/>
        <s v="0018000001Oo2cuAAB" u="1"/>
        <s v="0018000001VxChWAAV" u="1"/>
        <s v="0018000001blIZLAA2" u="1"/>
        <s v="0018000001Iel84AAB" u="1"/>
        <s v="0018000001SNfYjAAL" u="1"/>
        <s v="0013000000AkJsFAAV" u="1"/>
        <s v="0018000001bl3AjAAI" u="1"/>
        <s v="0018000000k0PGvAAM" u="1"/>
        <s v="0018000001ABl2DAAT" u="1"/>
        <s v="0018000001bMxjNAAS" u="1"/>
        <s v="0018000001UD2mxAAD" u="1"/>
        <s v="0013000000HUBi0AAH" u="1"/>
        <s v="0018000001CnUCcAAN" u="1"/>
        <s v="0018000000mLM86AAG" u="1"/>
        <s v="0018000000nm2zoAAA" u="1"/>
        <s v="00180000016ZzciAAC" u="1"/>
        <s v="0018000001JeJrsAAF" u="1"/>
        <s v="0018000000eYjucAAC" u="1"/>
        <s v="0018000001A8HsaAAF" u="1"/>
        <s v="0018000001YCj54AAD" u="1"/>
        <s v="0018000001bLzGWAA0" u="1"/>
        <s v="0018000001bMxjOAAS" u="1"/>
        <s v="0018000000kx2PkAAI" u="1"/>
        <s v="0018000000shMT3AAM" u="1"/>
        <s v="0018000001GWcSAAA1" u="1"/>
        <s v="0018000001BrZBkAAN" u="1"/>
        <s v="0018000001VjvxoAAB" u="1"/>
        <s v="0018000001aGtoLAAS" u="1"/>
        <s v="0018000001HcTZwAAN" u="1"/>
        <s v="0018000001B1YVwAAN" u="1"/>
        <s v="0018000001Co9DCAAZ" u="1"/>
        <s v="0018000000eXHAKAA4" u="1"/>
        <s v="0018000001PtZ7VAAV" u="1"/>
        <s v="0018000001JfHuNAAV" u="1"/>
        <s v="0018000000Pd8pHAAR" u="1"/>
        <s v="0018000000mLM88AAG" u="1"/>
        <s v="0018000000eYjueAAC" u="1"/>
        <s v="0018000000ZjJbGAAV" u="1"/>
        <s v="0018000001fmqCDAAY" u="1"/>
        <s v="0018000001bNYTHAA4" u="1"/>
        <s v="0018000001A8TmmAAF" u="1"/>
        <s v="0018000001bNUt8AAG" u="1"/>
        <s v="0018000001JdGV8AAN" u="1"/>
        <s v="0018000000qYtRUAA0" u="1"/>
        <s v="0018000001GVtQlAAL" u="1"/>
        <s v="0018000001JcQM9AAN" u="1"/>
        <s v="0018000000Pd8pIAAR" u="1"/>
        <s v="0018000001BraD4AAJ" u="1"/>
        <s v="0018000001aLmCKAA0" u="1"/>
        <s v="0013000000HUBoVAAX" u="1"/>
        <s v="0018000000kx2PnAAI" u="1"/>
        <s v="0018000001LWmPUAA1" u="1"/>
        <s v="0018000000bJsFWAA0" u="1"/>
        <s v="0018000001RW6uPAAT" u="1"/>
        <s v="0013000000FXmvbAAD" u="1"/>
        <s v="0018000001QqR1gAAF" u="1"/>
        <s v="0018000001Uzz2lAAB" u="1"/>
        <s v="0018000000Pd8pJAAR" u="1"/>
        <s v="0018000001bN7XTAA0" u="1"/>
        <s v="0018000001Jc60HAAR" u="1"/>
        <s v="0013000000CTGm8AAH" u="1"/>
        <s v="0018000000rQI9qAAG" u="1"/>
        <s v="0018000001A9d1BAAR" u="1"/>
        <s v="0018000001JfBA7AAN" u="1"/>
        <s v="0013000000IIEC0AAP" u="1"/>
        <s v="0018000001bNJsCAAW" u="1"/>
        <s v="0013000000CTFzGAAX" u="1"/>
        <s v="0018000001ZtzHfAAJ" u="1"/>
        <s v="0018000001Wgub6AAB" u="1"/>
        <s v="00180000010K2huAAC" u="1"/>
        <s v="0018000000eYjuGAAS" u="1"/>
        <s v="0018000001YCpIrAAL" u="1"/>
        <s v="0018000001LXu9NAAT" u="1"/>
        <s v="0013000000CTFzHAAX" u="1"/>
        <s v="00180000012X549AAC" u="1"/>
        <s v="00180000016YqpOAAS" u="1"/>
        <s v="0018000000NW4G1AAL" u="1"/>
        <s v="00180000010K2hvAAC" u="1"/>
        <s v="0018000001bxrcJAAQ" u="1"/>
        <s v="0018000001ERCGPAA5" u="1"/>
        <s v="0018000001LV3HIAA1" u="1"/>
        <s v="00180000016arqHAAQ" u="1"/>
        <s v="00180000011NLpdAAG" u="1"/>
        <s v="0018000001PPvslAAD" u="1"/>
        <s v="00180000018UfTdAAK" u="1"/>
        <s v="0018000001DbqMpAAJ" u="1"/>
        <s v="0018000001QqcA6AAJ" u="1"/>
        <s v="0018000001UyTfkAAF" u="1"/>
        <s v="0018000000shMT9AAM" u="1"/>
        <s v="0018000001bDpIQAA0" u="1"/>
        <s v="0018000001hJYhAAAW" u="1"/>
        <s v="0018000001aIgqgAAC" u="1"/>
        <s v="0018000000v1zUnAAI" u="1"/>
        <s v="00180000018V9VKAA0" u="1"/>
        <s v="0018000001GXrcjAAD" u="1"/>
        <s v="0018000001HcEbdAAF" u="1"/>
        <s v="0018000001LUx46AAD" u="1"/>
        <s v="00180000011NLpfAAG" u="1"/>
        <s v="0018000001aIgqhAAC" u="1"/>
        <s v="0018000001XAHziAAH" u="1"/>
        <s v="0018000001XW8aVAAT" u="1"/>
        <s v="0018000001bDrfFAAS" u="1"/>
        <s v="0013000000Ke52fAAB" u="1"/>
        <s v="0018000001WZghOAAT" u="1"/>
        <s v="0018000000QxEKBAA3" u="1"/>
        <s v="0018000000O9CjYAAV" u="1"/>
        <s v="0013000000IIEC4AAP" u="1"/>
        <s v="0013000000IIEIYAA5" u="1"/>
        <s v="0018000001B1wSDAAZ" u="1"/>
        <s v="0018000000kx2PsAAI" u="1"/>
        <s v="0018000001B2WbdAAF" u="1"/>
        <s v="00180000010K2hyAAC" u="1"/>
        <s v="0018000001TMkW1AAL" u="1"/>
        <s v="0018000001Uzz2qAAB" u="1"/>
        <s v="0018000000Pd8pOAAR" u="1"/>
        <s v="0018000000eYjuKAAS" u="1"/>
        <s v="0018000001LYzcwAAD" u="1"/>
        <s v="00180000011NLpgAAG" u="1"/>
        <s v="0018000001aIgqiAAC" u="1"/>
        <s v="0018000001ESSaZAAX" u="1"/>
        <s v="0018000001aMIitAAG" u="1"/>
        <s v="0018000001TM70yAAD" u="1"/>
        <s v="0013000000CTFzLAAX" u="1"/>
        <s v="0018000000kx2PtAAI" u="1"/>
        <s v="0018000001BpUZbAAN" u="1"/>
        <s v="0018000001ERCxdAAH" u="1"/>
        <s v="00180000010K2hzAAC" u="1"/>
        <s v="0018000000caaY2AAI" u="1"/>
        <s v="00180000016b0uFAAQ" u="1"/>
        <s v="0018000001aLVGpAAO" u="1"/>
        <s v="0018000000M7AR1AAN" u="1"/>
        <s v="0018000001aMIiuAAG" u="1"/>
        <s v="0018000001hIATaAAO" u="1"/>
        <s v="0018000001LXGbtAAH" u="1"/>
        <s v="0018000001GUV7eAAH" u="1"/>
        <s v="00180000018RpV7AAK" u="1"/>
        <s v="0013000000AbwpUAAR" u="1"/>
        <s v="0018000000kx2PuAAI" u="1"/>
        <s v="0018000000Pd8pQAAR" u="1"/>
        <s v="0018000000M7AR2AAN" u="1"/>
        <s v="0018000000WGcFfAAL" u="1"/>
        <s v="0018000001JbnfwAAB" u="1"/>
        <s v="0013000000AbvwBAAR" u="1"/>
        <s v="0018000001A9IlpAAF" u="1"/>
        <s v="0018000001fX8RFAA0" u="1"/>
        <s v="0018000001UCliKAAT" u="1"/>
        <s v="0018000001Ha17NAAR" u="1"/>
        <s v="0018000001IfSVoAAN" u="1"/>
        <s v="0018000001LV4rRAAT" u="1"/>
        <s v="0018000001ZOMi9AAH" u="1"/>
        <s v="0018000001Jc60qAAB" u="1"/>
        <s v="0018000001IgbGRAAZ" u="1"/>
        <s v="0018000000rQI9yAAG" u="1"/>
        <s v="0018000001XDEHUAA5" u="1"/>
        <s v="0018000001XERlsAAH" u="1"/>
        <s v="0013000000Ke52jAAB" u="1"/>
        <s v="0018000001QrxvkAAB" u="1"/>
        <s v="0018000001EQRS8AAP" u="1"/>
        <s v="0018000001JeQSfAAN" u="1"/>
        <s v="0013000000Bl6nMAAR" u="1"/>
        <s v="0018000000kx2PwAAI" u="1"/>
        <s v="0018000001VjXuOAAV" u="1"/>
        <s v="0018000001Z4KN5AAN" u="1"/>
        <s v="0018000000M7AR4AAN" u="1"/>
        <s v="0013000000AbwPxAAJ" u="1"/>
        <s v="00180000011NLpkAAG" u="1"/>
        <s v="0018000001Rd6gRAAR" u="1"/>
        <s v="0018000001JeNllAAF" u="1"/>
        <s v="0018000000v1zUtAAI" u="1"/>
        <s v="0018000001A8HsMAAV" u="1"/>
        <s v="0018000001Bp7gJAAR" u="1"/>
        <s v="0018000001A9lSLAAZ" u="1"/>
        <s v="0018000001IexZQAAZ" u="1"/>
        <s v="0018000001Qr5pqAAB" u="1"/>
        <s v="0018000001ZsMdpAAF" u="1"/>
        <s v="0018000001Ps1P2AAJ" u="1"/>
        <s v="0018000001fmfbZAAQ" u="1"/>
        <s v="0018000001TNWq0AAH" u="1"/>
        <s v="0018000000Pd8puAAB" u="1"/>
        <s v="0018000001LW7HPAA1" u="1"/>
        <s v="0018000001ER4frAAD" u="1"/>
        <s v="0018000000eYjuPAAS" u="1"/>
        <s v="0018000000rQI9ZAAW" u="1"/>
        <s v="0013000000AkK5TAAV" u="1"/>
        <s v="0018000000shMTBAA2" u="1"/>
        <s v="0018000000WGcFiAAL" u="1"/>
        <s v="00180000011NLplAAG" u="1"/>
        <s v="0018000001Zu7bDAAR" u="1"/>
        <s v="0018000001ABtTVAA1" u="1"/>
        <s v="0018000001Qqw5BAAR" u="1"/>
        <s v="0018000001WZ3TqAAL" u="1"/>
        <s v="0018000000kx2PXAAY" u="1"/>
        <s v="0018000001TNBYjAAP" u="1"/>
        <s v="0018000000shMTCAA2" u="1"/>
        <s v="0018000001GY6DpAAL" u="1"/>
        <s v="0018000001YCSj4AAH" u="1"/>
        <s v="0018000000WGcFjAAL" u="1"/>
        <s v="00180000016b7V3AAI" u="1"/>
        <s v="0018000001JbpTbAAJ" u="1"/>
        <s v="0018000001OnT9GAAV" u="1"/>
        <s v="0018000001SNytlAAD" u="1"/>
        <s v="0018000001TLvgLAAT" u="1"/>
        <s v="00180000018Tt4iAAC" u="1"/>
        <s v="0018000001aLcFbAAK" u="1"/>
        <s v="0018000001ER4fSAAT" u="1"/>
        <s v="0013000000FD263AAD" u="1"/>
        <s v="0018000001B2Zz8AAF" u="1"/>
        <s v="00180000011NLpnAAG" u="1"/>
        <s v="0018000000wFpDgAAK" u="1"/>
        <s v="0018000001BpY2QAAV" u="1"/>
        <s v="0013000000Ke52nAAB" u="1"/>
        <s v="0013000000J0hXoAAJ" u="1"/>
        <s v="0018000000RhKWOAA3" u="1"/>
        <s v="0018000001LUz7WAAT" u="1"/>
        <s v="0013000000Abwj9AAB" u="1"/>
        <s v="0018000000caaY9AAI" u="1"/>
        <s v="0013000000FD264AAD" u="1"/>
        <s v="0018000000shMTEAA2" u="1"/>
        <s v="00180000011NLpoAAG" u="1"/>
        <s v="0018000001FRuoYAAT" u="1"/>
        <s v="0018000000wFpDhAAK" u="1"/>
        <s v="0018000001UzOsfAAF" u="1"/>
        <s v="0018000001YhWEjAAN" u="1"/>
        <s v="0018000001TMSWYAA5" u="1"/>
        <s v="0018000001bMeINAA0" u="1"/>
        <s v="0018000001JdkP3AAJ" u="1"/>
        <s v="0018000001AByA4AAL" u="1"/>
        <s v="0018000000uzv82AAA" u="1"/>
        <s v="0018000001ERyigAAD" u="1"/>
        <s v="0018000001TMZgMAAX" u="1"/>
        <s v="0018000000eYjuTAAS" u="1"/>
        <s v="0018000001aFt8XAAS" u="1"/>
        <s v="0018000000shMTFAA2" u="1"/>
        <s v="0018000001Br1pnAAB" u="1"/>
        <s v="00180000018V7BKAA0" u="1"/>
        <s v="0018000001FQAUDAA5" u="1"/>
        <s v="0018000001GUoGwAAL" u="1"/>
        <s v="0018000001ZtNnIAAV" u="1"/>
        <s v="0013000000AbvwIAAR" u="1"/>
        <s v="0018000001Qrh42AAB" u="1"/>
        <s v="0013000000HUBiBAAX" u="1"/>
        <s v="0013000000HnFHKAA3" u="1"/>
        <s v="0018000000uzv83AAA" u="1"/>
        <s v="0018000001CoaoAAAR" u="1"/>
        <s v="0018000001B2aqtAAB" u="1"/>
        <s v="0018000001JbYGtAAN" u="1"/>
        <s v="0018000001JcCvjAAF" u="1"/>
        <s v="0018000000WGcFnAAL" u="1"/>
        <s v="0018000001V0Y97AAF" u="1"/>
        <s v="0018000000oiUn3AAE" u="1"/>
        <s v="0018000000RhKWRAA3" u="1"/>
        <s v="0013000000CTFzVAAX" u="1"/>
        <s v="0018000000pPWl1AAG" u="1"/>
        <s v="0018000001Hbo9PAAR" u="1"/>
        <s v="0018000001LV3ygAAD" u="1"/>
        <s v="0018000000uzv84AAA" u="1"/>
        <s v="0018000001V1dxvAAB" u="1"/>
        <s v="00180000016b0uPAAQ" u="1"/>
        <s v="0013000000FD267AAD" u="1"/>
        <s v="0013000000B6lm8AAB" u="1"/>
        <s v="0018000001WZY9gAAH" u="1"/>
        <s v="0018000001LVfcgAAD" u="1"/>
        <s v="0018000000b8rvOAAQ" u="1"/>
        <s v="0018000000WGcFQAA1" u="1"/>
        <s v="0018000000pPWl2AAG" u="1"/>
        <s v="0018000001flqTXAAY" u="1"/>
        <s v="0018000001ZO9dlAAD" u="1"/>
        <s v="0018000001EQKrYAAX" u="1"/>
        <s v="0018000000wFpDlAAK" u="1"/>
        <s v="0018000001B1BuhAAF" u="1"/>
        <s v="0018000000pLz66AAC" u="1"/>
        <s v="0018000001A9RpzAAF" u="1"/>
        <s v="0018000001DcjfDAAR" u="1"/>
        <s v="0018000000oiUn5AAE" u="1"/>
        <s v="0018000001GUtKMAA1" u="1"/>
        <s v="0013000000HUBifAAH" u="1"/>
        <s v="00180000012XoG5AAK" u="1"/>
        <s v="0013000000HnFHNAA3" u="1"/>
        <s v="0018000000pPWl3AAG" u="1"/>
        <s v="0018000001JfE10AAF" u="1"/>
        <s v="0018000000WGcFqAAL" u="1"/>
        <s v="00180000011NLptAAG" u="1"/>
        <s v="0018000001EQRBRAA5" u="1"/>
        <s v="0018000000oiUn6AAE" u="1"/>
        <s v="0018000001LWwXJAA1" u="1"/>
        <s v="0018000000wFpDOAA0" u="1"/>
        <s v="0018000001IgihDAAR" u="1"/>
        <s v="0018000001JcNfQAAV" u="1"/>
        <s v="0018000001Uz6U2AAJ" u="1"/>
        <s v="0013000000HnFHOAA3" u="1"/>
        <s v="0018000000uzv87AAA" u="1"/>
        <s v="0018000000tXkYdAAK" u="1"/>
        <s v="0018000000WGcFrAAL" u="1"/>
        <s v="00180000011NLpuAAG" u="1"/>
        <s v="0018000000RhKWtAAN" u="1"/>
        <s v="0018000000wFpDnAAK" u="1"/>
        <s v="0018000001Iex2vAAB" u="1"/>
        <s v="0013000000Abw9MAAR" u="1"/>
        <s v="0013000000Ke52uAAB" u="1"/>
        <s v="0018000000rRPqpAAG" u="1"/>
        <s v="0018000001LWtQnAAL" u="1"/>
        <s v="0018000000jGUh6AAG" u="1"/>
        <s v="0018000001ZsMdzAAF" u="1"/>
        <s v="0013000000CTFzZAAX" u="1"/>
        <s v="0013000000HnFHPAA3" u="1"/>
        <s v="0018000001hJSKOAA4" u="1"/>
        <s v="0018000001XXAEvAAP" u="1"/>
        <s v="0018000001WajWNAAZ" u="1"/>
        <s v="0018000000WGcFsAAL" u="1"/>
        <s v="00180000011NLpvAAG" u="1"/>
        <s v="0018000000jGUh7AAG" u="1"/>
        <s v="0018000001UDu64AAD" u="1"/>
        <s v="0018000001Wh5ZnAAJ" u="1"/>
        <s v="0018000000oiUn8AAE" u="1"/>
        <s v="0013000000J0hXVAAZ" u="1"/>
        <s v="0018000000NW4GdAAL" u="1"/>
        <s v="0018000001JeIyWAAV" u="1"/>
        <s v="0018000001UBhizAAD" u="1"/>
        <s v="0018000000tghjgAAA" u="1"/>
        <s v="0018000001XA17tAAD" u="1"/>
        <s v="0018000001EOxjgAAD" u="1"/>
        <s v="0018000001EPHEQAA5" u="1"/>
        <s v="0018000001TMr6fAAD" u="1"/>
        <s v="0018000001ERryyAAD" u="1"/>
        <s v="0018000001ZR6CJAA1" u="1"/>
        <s v="0018000001DbabXAAR" u="1"/>
        <s v="0018000001LYkstAAD" u="1"/>
        <s v="0013000000HnFHRAA3" u="1"/>
        <s v="0018000001bDOPnAAO" u="1"/>
        <s v="0018000001TLvgVAAT" u="1"/>
        <s v="0018000001dRpVBAA0" u="1"/>
        <s v="0018000001LXS6jAAH" u="1"/>
        <s v="0018000000caaYbAAI" u="1"/>
        <s v="0018000000tghjhAAA" u="1"/>
        <s v="0018000000tXkYgAAK" u="1"/>
        <s v="0018000001JcvqAAAR" u="1"/>
        <s v="00180000018RQ8fAAG" u="1"/>
        <s v="0018000001OlYnTAAV" u="1"/>
        <s v="0013000000Ke52WAAR" u="1"/>
        <s v="0013000000Ke52xAAB" u="1"/>
        <s v="0018000000jGUh9AAG" u="1"/>
        <s v="0018000000WGcFWAA1" u="1"/>
        <s v="0013000000HnFHSAA3" u="1"/>
        <s v="0018000001EOq2mAAD" u="1"/>
        <s v="0013000000J0hR6AAJ" u="1"/>
        <s v="0018000000Pd9CQAAZ" u="1"/>
        <s v="0013000000AbwjcAAB" u="1"/>
        <s v="0018000000tghjiAAA" u="1"/>
        <s v="0018000001YAojPAAT" u="1"/>
        <s v="0018000001PtT4GAAV" u="1"/>
        <s v="0018000001GWyDtAAL" u="1"/>
        <s v="0018000001FQFHkAAP" u="1"/>
        <s v="0013000000Abw9QAAR" u="1"/>
        <s v="0018000001A9TmUAAV" u="1"/>
        <s v="0018000001aIQ17AAG" u="1"/>
        <s v="0018000000wFpDTAA0" u="1"/>
        <s v="0018000001aIaTvAAK" u="1"/>
        <s v="0018000001EOmIsAAL" u="1"/>
        <s v="0018000001ER0wAAAT" u="1"/>
        <s v="0013000000HnFHTAA3" u="1"/>
        <s v="0018000001LXS6KAAX" u="1"/>
        <s v="0018000001bNEiFAAW" u="1"/>
        <s v="0013000000CTGmOAAX" u="1"/>
        <s v="0018000000tXkYiAAK" u="1"/>
        <s v="0018000001dBd2bAAC" u="1"/>
        <s v="0018000000wFpDsAAK" u="1"/>
        <s v="0018000001B2LrRAAV" u="1"/>
        <s v="0013000000LSGG8AAP" u="1"/>
        <s v="0018000001SOBhwAAH" u="1"/>
        <s v="0018000000Pd9TeAAJ" u="1"/>
        <s v="0018000001aIQ18AAG" u="1"/>
        <s v="0013000000Abvq1AAB" u="1"/>
        <s v="00180000016Y0r0AAC" u="1"/>
        <s v="0018000000Pd9tEAAR" u="1"/>
        <s v="0018000001SOJSEAA5" u="1"/>
        <s v="0018000000WGcFxAAL" u="1"/>
        <s v="0018000000wFpDtAAK" u="1"/>
        <s v="0018000001aNvgdAAC" u="1"/>
        <s v="0018000001aIbGJAA0" u="1"/>
        <s v="0018000001GWNTSAA5" u="1"/>
        <s v="0013000000AbwJeAAJ" u="1"/>
        <s v="0018000001aIQ19AAG" u="1"/>
        <s v="0018000001Rdab6AAB" u="1"/>
        <s v="0013000000HnFHVAA3" u="1"/>
        <s v="0018000001HaXh9AAF" u="1"/>
        <s v="0013000000Abvq2AAB" u="1"/>
        <s v="00180000018UnH3AAK" u="1"/>
        <s v="0013000000AbwjfAAB" u="1"/>
        <s v="0018000000T92fNAAR" u="1"/>
        <s v="0018000001LWvnkAAD" u="1"/>
        <s v="0013000000Ecnf4AAB" u="1"/>
        <s v="0018000000tXkYkAAK" u="1"/>
        <s v="0018000001LWuDGAA1" u="1"/>
        <s v="0018000001ERyZFAA1" u="1"/>
        <s v="0018000000QxEKXAA3" u="1"/>
        <s v="0013000000AbvwvAAB" u="1"/>
        <s v="0018000001LXSX1AAP" u="1"/>
        <s v="0013000000IIECjAAP" u="1"/>
        <s v="0018000000wFpDWAA0" u="1"/>
        <s v="0013000000HUBioAAH" u="1"/>
        <s v="0013000000JPAu5AAH" u="1"/>
        <s v="0018000000pMIoiAAG" u="1"/>
        <s v="0018000001B3v8DAAR" u="1"/>
        <s v="0013000000FXn29AAD" u="1"/>
        <s v="0018000001CnKFnAAN" u="1"/>
        <s v="0018000000wFpDvAAK" u="1"/>
        <s v="00180000012WHq6AAG" u="1"/>
        <s v="0013000000JMgLgAAL" u="1"/>
        <s v="0018000001LXXk2AAH" u="1"/>
        <s v="0018000001WhJ0XAAV" u="1"/>
        <s v="0018000001ZOJscAAH" u="1"/>
        <s v="0012E00001nZraSQAS" u="1"/>
        <s v="0013000000GjsQqAAJ" u="1"/>
        <s v="0018000001dDbLdAAK" u="1"/>
        <s v="0018000001EOdviAAD" u="1"/>
        <s v="0013000000H1gNjAAJ" u="1"/>
        <s v="0018000000tghjnAAA" u="1"/>
        <s v="0018000001GXNcsAAH" u="1"/>
        <s v="0018000001TMeZEAA1" u="1"/>
        <s v="0018000001NonsXAAR" u="1"/>
        <s v="0018000001LWydVAAT" u="1"/>
        <s v="0018000000M7ARIAA3" u="1"/>
        <s v="0013000000AbvwxAAB" u="1"/>
        <s v="0018000000wFpDYAA0" u="1"/>
        <s v="0018000000uzv8aAAA" u="1"/>
        <s v="0018000001aL98MAAS" u="1"/>
        <s v="0013000000IIECNAA5" u="1"/>
        <s v="0018000001TMgfiAAD" u="1"/>
        <s v="0013000000AbwjHAAR" u="1"/>
        <s v="0018000001aI1IqAAK" u="1"/>
        <s v="0018000001DbH2UAAV" u="1"/>
        <s v="0018000000xpVB5AAM" u="1"/>
        <s v="0018000001UDcEqAAL" u="1"/>
        <s v="0013000000AbvwXAAR" u="1"/>
        <s v="0018000000xrwamAAA" u="1"/>
        <s v="0018000001TM7rtAAD" u="1"/>
        <s v="0018000001LXxQYAA1" u="1"/>
        <s v="0018000001Qs7mJAAR" u="1"/>
        <s v="0018000001FQhV9AAL" u="1"/>
        <s v="0018000001RdayoAAB" u="1"/>
        <s v="0018000000uzv8bAAA" u="1"/>
        <s v="0018000001Nnxd8AAB" u="1"/>
        <s v="0018000001Z2eKAAAZ" u="1"/>
        <s v="0018000000caaYjAAI" u="1"/>
        <s v="0018000001JedomAAB" u="1"/>
        <s v="0018000000mJqtgAAC" u="1"/>
        <s v="0018000001JcCvyAAF" u="1"/>
        <s v="0013000000KDBANAA5" u="1"/>
        <s v="0018000000wFpDyAAK" u="1"/>
        <s v="0018000001A8x0CAAR" u="1"/>
        <s v="0018000001IhJRGAA3" u="1"/>
        <s v="0018000001GUNNsAAP" u="1"/>
        <s v="0013000000AbwJIAAZ" u="1"/>
        <s v="0018000000xpVB6AAM" u="1"/>
        <s v="0018000001WhNrMAAV" u="1"/>
        <s v="0018000001JbhcEAAR" u="1"/>
        <s v="0018000000pMIomAAG" u="1"/>
        <s v="0018000000uzv8BAAQ" u="1"/>
        <s v="0018000000uzv8cAAA" u="1"/>
        <s v="0013000000H1gNLAAZ" u="1"/>
        <s v="0018000001UBWu7AAH" u="1"/>
        <s v="0018000001Jc2AjAAJ" u="1"/>
        <s v="0018000001GVtKiAAL" u="1"/>
        <s v="00180000018R8qJAAS" u="1"/>
        <s v="0018000001VjVRmAAN" u="1"/>
        <s v="0013000000Abw9YAAR" u="1"/>
        <s v="0018000000jGUhbAAG" u="1"/>
        <s v="0018000000xpVB7AAM" u="1"/>
        <s v="0018000001WhNrNAAV" u="1"/>
        <s v="0018000001JcaSaAAJ" u="1"/>
        <s v="0018000001LYevXAAT" u="1"/>
        <s v="0018000001JfHOmAAN" u="1"/>
        <s v="0013000000DEsVSAA1" u="1"/>
        <s v="0018000000pMIonAAG" u="1"/>
        <s v="0018000000tghjrAAA" u="1"/>
        <s v="00180000012WZHiAAO" u="1"/>
        <s v="0018000001UyjzEAAR" u="1"/>
        <s v="0013000000J3F9YAAV" u="1"/>
        <s v="0018000001WXxK1AAL" u="1"/>
        <s v="0018000000wI7ryAAC" u="1"/>
        <s v="0018000001UD6xzAAD" u="1"/>
        <s v="0018000000jGUhcAAG" u="1"/>
        <s v="0018000000Pd9TLAAZ" u="1"/>
        <s v="0018000000oiUnCAAU" u="1"/>
        <s v="0018000001A9sczAAB" u="1"/>
        <s v="0018000001XERfGAAX" u="1"/>
        <s v="0013000000LSGGBAA5" u="1"/>
        <s v="0018000000uzv8eAAA" u="1"/>
        <s v="0018000001LYmpTAAT" u="1"/>
        <s v="0013000000AbwjLAAR" u="1"/>
        <s v="0018000001bMAiqAAG" u="1"/>
        <s v="0018000001Hd20lAAB" u="1"/>
        <s v="0018000000M7ARlAAN" u="1"/>
        <s v="0018000001XXFC1AAP" u="1"/>
        <s v="0018000000wI7rzAAC" u="1"/>
        <s v="0018000000O9CuDAAV" u="1"/>
        <s v="0018000001UCd8UAAT" u="1"/>
        <s v="0018000000xpVB9AAM" u="1"/>
        <s v="0018000000oiUnDAAU" u="1"/>
        <s v="0018000001XERfHAAX" u="1"/>
        <s v="0018000000NW4GqAAL" u="1"/>
        <s v="00180000016aqxuAAA" u="1"/>
        <s v="0018000001SNiiWAAT" u="1"/>
        <s v="0018000001B4IKCAA3" u="1"/>
        <s v="0018000001PQ133AAD" u="1"/>
        <s v="0012E00001jDQV0QAO" u="1"/>
        <s v="0018000001aIQ1AAAW" u="1"/>
        <s v="0018000001EQSW4AAP" u="1"/>
        <s v="0018000001LWgMnAAL" u="1"/>
        <s v="0013000000H1gNPAAZ" u="1"/>
        <s v="0018000000tghjuAAA" u="1"/>
        <s v="0018000001RdLzIAAV" u="1"/>
        <s v="0018000000M7ARnAAN" u="1"/>
        <s v="0018000000tXkYtAAK" u="1"/>
        <s v="00180000018V9pEAAS" u="1"/>
        <s v="0018000000pLz6GAAS" u="1"/>
        <s v="0018000000pMIorAAG" u="1"/>
        <s v="0018000001BrvM1AAJ" u="1"/>
        <s v="0018000001Jddz1AAB" u="1"/>
        <s v="0018000001JeRWEAA3" u="1"/>
        <s v="0018000001VvwrAAAR" u="1"/>
        <s v="0013000000CTFthAAH" u="1"/>
        <s v="0013000000FXn2bAAD" u="1"/>
        <s v="0018000000tghjvAAA" u="1"/>
        <s v="0018000001aH9N1AAK" u="1"/>
        <s v="0018000001Jc2AoAAJ" u="1"/>
        <s v="0018000001V1o1YAAR" u="1"/>
        <s v="0018000000mJqtmAAC" u="1"/>
        <s v="0018000001JfE1AAAV" u="1"/>
        <s v="0018000001UynCCAAZ" u="1"/>
        <s v="0013000000KDBATAA5" u="1"/>
        <s v="0018000001TLcWDAA1" u="1"/>
        <s v="0018000000oiUnGAAU" u="1"/>
        <s v="0018000001Qqh4xAAB" u="1"/>
        <s v="0018000001A9Bp1AAF" u="1"/>
        <s v="0018000001GUyopAAD" u="1"/>
        <s v="0013000000LSGGFAA5" u="1"/>
        <s v="0018000001ZtPe3AAF" u="1"/>
        <s v="0018000000NW4GtAAL" u="1"/>
        <s v="0018000000uzv8HAAQ" u="1"/>
        <s v="0018000001GVvheAAD" u="1"/>
        <s v="0018000001LY8rNAAT" u="1"/>
        <s v="0018000001hIenlAAC" u="1"/>
        <s v="0018000001Nntd0AAB" u="1"/>
        <s v="0018000000tXkYvAAK" u="1"/>
        <s v="0018000001aNvGQAA0" u="1"/>
        <s v="0018000000mJqtnAAC" u="1"/>
        <s v="0018000001LY8RoAAL" u="1"/>
        <s v="0018000001WgZ5zAAF" u="1"/>
        <s v="0012E00001owmS8QAI" u="1"/>
        <s v="0018000000jGUhGAAW" u="1"/>
        <s v="0018000000oiUnHAAU" u="1"/>
        <s v="0018000001hIbxcAAC" u="1"/>
        <s v="0018000000b8s2aAAA" u="1"/>
        <s v="0018000000uzv8IAAQ" u="1"/>
        <s v="0013000000H1gNtAAJ" u="1"/>
        <s v="0013000000J0hRDAAZ" u="1"/>
        <s v="0018000001aL0EhAAK" u="1"/>
        <s v="0013000000FD26LAAT" u="1"/>
        <s v="0018000001LYMpYAAX" u="1"/>
        <s v="0018000001YBhcfAAD" u="1"/>
        <s v="0018000000rPvBaAAK" u="1"/>
        <s v="0018000001HbIMUAA3" u="1"/>
        <s v="0018000000jGUhiAAG" u="1"/>
        <s v="0018000000oiUnIAAU" u="1"/>
        <s v="0018000001aKTo6AAG" u="1"/>
        <s v="0018000001EOrMsAAL" u="1"/>
        <s v="0018000001OnZa6AAF" u="1"/>
        <s v="0018000001UE0jYAAT" u="1"/>
        <s v="0018000000pMIouAAG" u="1"/>
        <s v="0018000000uzv8kAAA" u="1"/>
        <s v="0018000001bElzfAAC" u="1"/>
        <s v="0018000000oXNiaAAG" u="1"/>
        <s v="0013000000KDBAuAAP" u="1"/>
        <s v="0018000001bNEiUAAW" u="1"/>
        <s v="0018000000LphKeAAJ" u="1"/>
        <s v="0018000001A8GccAAF" u="1"/>
        <s v="0018000001OnSQBAA3" u="1"/>
        <s v="0018000001EOLPPAA5" u="1"/>
        <s v="0018000001JeGvPAAV" u="1"/>
        <s v="0018000000mJqtpAAC" u="1"/>
        <s v="00180000018R4qdAAC" u="1"/>
        <s v="00180000012X7bEAAS" u="1"/>
        <s v="0018000001BrZMEAA3" u="1"/>
        <s v="0018000001fljx4AAA" u="1"/>
        <s v="0018000000jGUhjAAG" u="1"/>
        <s v="0018000001DbKJNAA3" u="1"/>
        <s v="0018000000oiUnJAAU" u="1"/>
        <s v="00180000016XsGxAAK" u="1"/>
        <s v="0013000000JPAubAAH" u="1"/>
        <s v="0018000001CmEccAAF" u="1"/>
        <s v="0018000001XEtzzAAD" u="1"/>
        <s v="0018000000QwaV3AAJ" u="1"/>
        <s v="0018000000uzv8KAAQ" u="1"/>
        <s v="0013000000H1gNvAAJ" u="1"/>
        <s v="0018000001EOrG1AAL" u="1"/>
        <s v="0013000000FXn2EAAT" u="1"/>
        <s v="0018000001aL04XAAS" u="1"/>
        <s v="0013000000EcnfAAAR" u="1"/>
        <s v="0018000001HbiG2AAJ" u="1"/>
        <s v="0018000001fYOmTAAW" u="1"/>
        <s v="0018000000M7ARUAA3" u="1"/>
        <s v="0018000000oiUnKAAU" u="1"/>
        <s v="0018000001GWgmwAAD" u="1"/>
        <s v="0018000001JbwUfAAJ" u="1"/>
        <s v="0018000001ABmGeAAL" u="1"/>
        <s v="0018000000xpVBBAA2" u="1"/>
        <s v="0018000000uzv8LAAQ" u="1"/>
        <s v="0018000001XWjCxAAL" u="1"/>
        <s v="0018000001VjRrGAAV" u="1"/>
        <s v="0018000001VvwrFAAR" u="1"/>
        <s v="0018000000LphKgAAJ" u="1"/>
        <s v="0018000001Hcqx3AAB" u="1"/>
        <s v="0018000001XXHwCAAX" u="1"/>
        <s v="0018000000mJqtrAAC" u="1"/>
        <s v="0018000001UynCHAAZ" u="1"/>
        <s v="0013000000Abwd2AAB" u="1"/>
        <s v="0018000000Pd9TvAAJ" u="1"/>
        <s v="0018000000oiUnLAAU" u="1"/>
        <s v="0018000001OnpJhAAJ" u="1"/>
        <s v="0013000000JPAudAAH" u="1"/>
        <s v="0018000001Wa4ovAAB" u="1"/>
        <s v="0018000000uzv8MAAQ" u="1"/>
        <s v="0018000001bNvXeAAK" u="1"/>
        <s v="0018000001LYH5xAAH" u="1"/>
        <s v="0018000000M7ARuAAN" u="1"/>
        <s v="0018000000mJqtsAAC" u="1"/>
        <s v="0018000001Uyj2jAAB" u="1"/>
        <s v="0018000000caabbAAA" u="1"/>
        <s v="0018000001WZhLYAA1" u="1"/>
        <s v="0018000001Ps2ZWAAZ" u="1"/>
        <s v="0018000000O9CuMAAV" u="1"/>
        <s v="0018000000jGUhmAAG" u="1"/>
        <s v="0018000001QqxJ6AAJ" u="1"/>
        <s v="0013000000JMgLXAA1" u="1"/>
        <s v="0013000000JPAueAAH" u="1"/>
        <s v="0018000001Wa4owAAB" u="1"/>
        <s v="0018000000pMIoyAAG" u="1"/>
        <s v="0013000000H1gNXAAZ" u="1"/>
        <s v="0013000000J0hRIAAZ" u="1"/>
        <s v="0018000000oXNieAAG" u="1"/>
        <s v="0018000000caaYVAAY" u="1"/>
        <s v="0018000001DbUXWAA3" u="1"/>
        <s v="0018000001VjldSAAR" u="1"/>
        <s v="0018000001YDRq0AAH" u="1"/>
        <s v="0018000001bs9D2AAI" u="1"/>
        <s v="0018000001LVyoCAAT" u="1"/>
        <s v="0013000000AbwJwAAJ" u="1"/>
        <s v="0018000000jGUhMAAW" u="1"/>
        <s v="0018000000jGUhnAAG" u="1"/>
        <s v="0018000000oiUnNAAU" u="1"/>
        <s v="0018000001GUyoVAAT" u="1"/>
        <s v="0018000000b8s2FAAQ" u="1"/>
        <s v="0018000001V0ZCZAA3" u="1"/>
        <s v="0018000001YBKJfAAP" u="1"/>
        <s v="0018000001HbvKDAAZ" u="1"/>
        <s v="0018000001LXtqVAAT" u="1"/>
        <s v="0013000000FD26RAAT" u="1"/>
        <s v="0018000001BsauBAAR" u="1"/>
        <s v="0018000001JeGvUAAV" u="1"/>
        <s v="0018000001hIiY0AAK" u="1"/>
        <s v="0018000001A8ZUOAA3" u="1"/>
        <s v="0018000000jGUhNAAW" u="1"/>
        <s v="0018000001Ii3fRAAR" u="1"/>
        <s v="0018000001Qqmz4AAB" u="1"/>
        <s v="0013000000JPAuFAAX" u="1"/>
        <s v="0018000001YBKJgAAP" u="1"/>
        <s v="0018000000QwaV8AAJ" u="1"/>
        <s v="0018000000uzv8PAAQ" u="1"/>
        <s v="0013000000AbwjXAAR" u="1"/>
        <s v="0018000000pOKl1AAG" u="1"/>
        <s v="0018000001Rd345AAB" u="1"/>
        <s v="0018000001Z2cH8AAJ" u="1"/>
        <s v="0013000000FD26SAAT" u="1"/>
        <s v="0018000001IfXcqAAF" u="1"/>
        <s v="0018000001Iio4RAAR" u="1"/>
        <s v="0018000001JclteAAB" u="1"/>
        <s v="0018000001ZQb7VAAT" u="1"/>
        <s v="0018000001LVaJBAA1" u="1"/>
        <s v="00180000012WMu9AAG" u="1"/>
        <s v="0018000001UyIPOAA3" u="1"/>
        <s v="0018000000jGUhOAAW" u="1"/>
        <s v="0018000001FQ6nHAAT" u="1"/>
        <s v="0018000001bDUX9AAO" u="1"/>
        <s v="0018000001SNSQeAAP" u="1"/>
        <s v="0018000001VvwrKAAR" u="1"/>
        <s v="0018000001Jc5yfAAB" u="1"/>
        <s v="0018000001B2cHDAAZ" u="1"/>
        <s v="0018000001LWapuAAD" u="1"/>
        <s v="0018000000M7ARyAAN" u="1"/>
        <s v="0018000001A9tGiAAJ" u="1"/>
        <s v="0018000000fb3qWAAQ" u="1"/>
        <s v="0018000000mJqtwAAC" u="1"/>
        <s v="0018000001JdG90AAF" u="1"/>
        <s v="0018000001FQg50AAD" u="1"/>
        <s v="00180000012XFCSAA4" u="1"/>
        <s v="0018000001bLzL2AAK" u="1"/>
        <s v="0018000000pLz00AAC" u="1"/>
        <s v="0018000001VxntpAAB" u="1"/>
        <s v="0018000001QrXPOAA3" u="1"/>
        <s v="0018000001RdhIuAAJ" u="1"/>
        <s v="0018000000uzv8RAAQ" u="1"/>
        <s v="0018000001SNKWMAA5" u="1"/>
        <s v="0018000001A947XAAR" u="1"/>
        <s v="0018000000fb3qXAAQ" u="1"/>
        <s v="0018000000mJqtxAAC" u="1"/>
        <s v="0018000001JbnqLAAR" u="1"/>
        <s v="0018000001bMITkAAO" u="1"/>
        <s v="0018000001JcD2fAAF" u="1"/>
        <s v="0018000000jGUhrAAG" u="1"/>
        <s v="0018000001ZsModAAF" u="1"/>
        <s v="0018000000pOKl4AAG" u="1"/>
        <s v="0018000001Jbi6GAAR" u="1"/>
        <s v="0018000001LWapVAAT" u="1"/>
        <s v="0018000001Y1chlAAB" u="1"/>
        <s v="0018000001LXG67AAH" u="1"/>
        <s v="0018000000mJqtyAAC" u="1"/>
        <s v="0018000001ZkFgbAAF" u="1"/>
        <s v="0018000000rPvBkAAK" u="1"/>
        <s v="0018000001Jd9hvAAB" u="1"/>
        <s v="0018000001PtXp0AAF" u="1"/>
        <s v="0013000000JMgF9AAL" u="1"/>
        <s v="0018000000oXNikAAG" u="1"/>
        <s v="0018000001VvwroAAB" u="1"/>
        <s v="0018000001XXTK2AAP" u="1"/>
        <s v="0018000000LphKoAAJ" u="1"/>
        <s v="00180000018U766AAC" u="1"/>
        <s v="0018000001Brf1cAAB" u="1"/>
        <s v="00180000016bSDxAAM" u="1"/>
        <s v="0018000001LWTKJAA5" u="1"/>
        <s v="0018000001Qr2CzAAJ" u="1"/>
        <s v="0018000001IhE10AAF" u="1"/>
        <s v="0013000000LSGGSAA5" u="1"/>
        <s v="0018000001TMT3xAAH" u="1"/>
        <s v="0018000000uzv8UAAQ" u="1"/>
        <s v="0018000001XEhIeAAL" u="1"/>
        <s v="0018000000pOKl6AAG" u="1"/>
        <s v="0018000001UyjzxAAB" u="1"/>
        <s v="0018000000caabjAAA" u="1"/>
        <s v="0018000000rPvBmAAK" u="1"/>
        <s v="0018000000jGUhTAAW" u="1"/>
        <s v="0018000000rRE3aAAG" u="1"/>
        <s v="0013000000JPAuLAAX" u="1"/>
        <s v="0018000001WZ9e8AAD" u="1"/>
        <s v="0018000001JduGHAAZ" u="1"/>
        <s v="0018000001VvwrPAAR" u="1"/>
        <s v="0018000000pOKl7AAG" u="1"/>
        <s v="0018000001Jcb5SAAR" u="1"/>
        <s v="0018000001WhSVUAA3" u="1"/>
        <s v="0018000000OkGw7AAF" u="1"/>
        <s v="0018000000rPvBnAAK" u="1"/>
        <s v="0018000001YkMnOAAV" u="1"/>
        <s v="00180000012VVYoAAO" u="1"/>
        <s v="0018000001UC5yEAAT" u="1"/>
        <s v="0018000000pLz05AAC" u="1"/>
        <s v="0018000000uzv8WAAQ" u="1"/>
        <s v="0018000001SNaIkAAL" u="1"/>
        <s v="0018000001BsaukAAB" u="1"/>
        <s v="0018000000rPvBoAAK" u="1"/>
        <s v="00180000016ZYdjAAG" u="1"/>
        <s v="0018000001GXiJJAA1" u="1"/>
        <s v="0018000000rPvBQAA0" u="1"/>
        <s v="0018000000uzv8XAAQ" u="1"/>
        <s v="0018000000pOKl9AAG" u="1"/>
        <s v="0018000000LphKsAAJ" u="1"/>
        <s v="0018000001UyhFpAAJ" u="1"/>
        <s v="0018000001HcB5VAAV" u="1"/>
        <s v="0018000000OkGw9AAF" u="1"/>
        <s v="0018000001fmetaAAA" u="1"/>
        <s v="0018000000rPvBRAA0" u="1"/>
        <s v="0013000000Abw3LAAR" u="1"/>
        <s v="0013000000JPAupAAH" u="1"/>
        <s v="0018000000T9338AAB" u="1"/>
        <s v="0018000001hJ5CbAAK" u="1"/>
        <s v="0018000001SNIT9AAP" u="1"/>
        <s v="0013000000HptPAAAZ" u="1"/>
        <s v="0018000001FROf7AAH" u="1"/>
        <s v="0018000001UzcBOAAZ" u="1"/>
        <s v="0018000001Vwrh0AAB" u="1"/>
        <s v="0018000000jGUhXAAW" u="1"/>
        <s v="0018000001LUxeYAAT" u="1"/>
        <s v="0018000000nm30AAAQ" u="1"/>
        <s v="0018000001VjwvFAAR" u="1"/>
        <s v="0018000001X9e5OAAR" u="1"/>
        <s v="0018000001IhE15AAF" u="1"/>
        <s v="0018000001HbyRkAAJ" u="1"/>
        <s v="0018000000T9339AAB" u="1"/>
        <s v="0018000000uzv8ZAAQ" u="1"/>
        <s v="0013000000CTFtZAAX" u="1"/>
        <s v="00180000018V9pYAAS" u="1"/>
        <s v="0018000001IihuXAAR" u="1"/>
        <s v="0018000000rPvBrAAK" u="1"/>
        <s v="0018000001aIfArAAK" u="1"/>
        <s v="0018000001hICkeAAG" u="1"/>
        <s v="0018000000jGUhYAAW" u="1"/>
        <s v="0018000000nm30cAAA" u="1"/>
        <s v="0018000001B2XFZAA3" u="1"/>
        <s v="0018000001B2ae6AAB" u="1"/>
        <s v="0018000001OntDAAAZ" u="1"/>
        <s v="0018000001VvwrUAAR" u="1"/>
        <s v="0018000001A8GcSAAV" u="1"/>
        <s v="0018000001NonMqAAJ" u="1"/>
        <s v="0018000001LXdFZAA1" u="1"/>
        <s v="0018000001VxudNAAR" u="1"/>
        <s v="0018000001ZtAu3AAF" u="1"/>
        <s v="0018000000uylljAAA" u="1"/>
        <s v="0013000000KLR02AAH" u="1"/>
        <s v="0018000001bNT3xAAG" u="1"/>
        <s v="0018000000hsp43AAA" u="1"/>
        <s v="0018000001JcQxAAAV" u="1"/>
        <s v="0018000000rPvBtAAK" u="1"/>
        <s v="0018000001hICkgAAG" u="1"/>
        <s v="0018000000uyllkAAA" u="1"/>
        <s v="0018000001DdZkdAAF" u="1"/>
        <s v="0018000001RVed6AAD" u="1"/>
        <s v="0018000001bNT3yAAG" u="1"/>
        <s v="0013000000J0kYSAAZ" u="1"/>
        <s v="0018000001B36d2AAB" u="1"/>
        <s v="00180000012XwrIAAS" u="1"/>
        <s v="0018000001Jbi6QAAR" u="1"/>
        <s v="0018000001Dav4qAAB" u="1"/>
        <s v="0018000001EQQCaAAP" u="1"/>
        <s v="0018000001hJbXgAAK" u="1"/>
        <s v="0018000000rPvBuAAK" u="1"/>
        <s v="0018000001WhA7EAAV" u="1"/>
        <s v="0018000001X9p6IAAR" u="1"/>
        <s v="0018000001Yi3fyAAB" u="1"/>
        <s v="0018000000qWwGBAA0" u="1"/>
        <s v="0018000001FSZmDAAX" u="1"/>
        <s v="0018000001WYEpJAAX" u="1"/>
        <s v="0018000000oXNiuAAG" u="1"/>
        <s v="0018000001VvwryAAB" u="1"/>
        <s v="0013000000AkJX1AAN" u="1"/>
        <s v="0013000000AbwU5AAJ" u="1"/>
        <s v="0018000000rPvBvAAK" u="1"/>
        <s v="0018000001LUrhYAAT" u="1"/>
        <s v="0018000001bNuNSAA0" u="1"/>
        <s v="0018000001LXwamAAD" u="1"/>
        <s v="0018000001NncfKAAR" u="1"/>
        <s v="0013000000FXn2zAAD" u="1"/>
        <s v="0013000000JMgFFAA1" u="1"/>
        <s v="0018000000LphKYAAZ" u="1"/>
        <s v="0018000001YjwEXAAZ" u="1"/>
        <s v="0018000001YkwEiAAJ" u="1"/>
        <s v="0018000001bnTdmAAE" u="1"/>
        <s v="0013000000AbwU6AAJ" u="1"/>
        <s v="0018000000rPvBwAAK" u="1"/>
        <s v="0018000000uyllnAAA" u="1"/>
        <s v="0018000001LZ37PAAT" u="1"/>
        <s v="0018000000b8s2WAAQ" u="1"/>
        <s v="0012E00001jBtwBQAS" u="1"/>
        <s v="0018000000mKhPuAAK" u="1"/>
        <s v="0018000000QwaVGAAZ" u="1"/>
        <s v="0018000001Jf9HbAAJ" u="1"/>
        <s v="0018000000oXNiwAAG" u="1"/>
        <s v="0018000001VvwrZAAR" u="1"/>
        <s v="0018000001YjwEYAAZ" u="1"/>
        <s v="0018000001V1J8OAAV" u="1"/>
        <s v="0018000001IibADAAZ" u="1"/>
        <s v="0013000000JPAuWAAX" u="1"/>
        <s v="0018000000QwaViAAJ" u="1"/>
        <s v="0018000001X9fpnAAB" u="1"/>
        <s v="0018000000oXNiWAAW" u="1"/>
        <s v="0018000001GUle7AAD" u="1"/>
        <s v="0018000001LV2INAA1" u="1"/>
        <s v="0018000001JcQxFAAV" u="1"/>
        <s v="0018000001VjSenAAF" u="1"/>
        <s v="0013000000GkV0yAAF" u="1"/>
        <s v="0018000000qWwGFAA0" u="1"/>
        <s v="0018000001ABjQSAA1" u="1"/>
        <s v="0018000001OoA8VAAV" u="1"/>
        <s v="00180000016bQamAAE" u="1"/>
        <s v="0018000001WZpQ5AAL" u="1"/>
        <s v="0018000000hsp49AAA" u="1"/>
        <s v="00180000018Ty2jAAC" u="1"/>
        <s v="0018000001YBfWzAAL" u="1"/>
        <s v="0018000000PdAHcAAN" u="1"/>
        <s v="0018000001Igc4xAAB" u="1"/>
        <s v="0018000001LW0lhAAD" u="1"/>
        <s v="0018000000rPvBzAAK" u="1"/>
        <s v="0018000001B3MvlAAF" u="1"/>
        <s v="0018000000xocrDAAQ" u="1"/>
        <s v="0018000001JdU0aAAF" u="1"/>
        <s v="0013000000HUBtAAAX" u="1"/>
        <s v="0018000000b8s2ZAAQ" u="1"/>
        <s v="0013000000AbvqxAAB" u="1"/>
        <s v="0018000000xocrEAAQ" u="1"/>
        <s v="00180000016ZYdUAAW" u="1"/>
        <s v="0018000001YkuYHAAZ" u="1"/>
        <s v="0018000000nm30KAAQ" u="1"/>
        <s v="0018000001LVteeAAD" u="1"/>
        <s v="0018000001OlRASAA3" u="1"/>
        <s v="0018000000mKhPyAAK" u="1"/>
        <s v="0013000000HptPLAAZ" u="1"/>
        <s v="0018000000caabyAAA" u="1"/>
        <s v="0018000000PdAHeAAN" u="1"/>
        <s v="0018000001Pt3mOAAR" u="1"/>
        <s v="0018000000xocrFAAQ" u="1"/>
        <s v="0018000000mKE2jAAG" u="1"/>
        <s v="0018000001YDSd7AAH" u="1"/>
        <s v="0018000000mKhPzAAK" u="1"/>
        <s v="0013000000GcESMAA3" u="1"/>
        <s v="0018000000QwaVmAAJ" u="1"/>
        <s v="0018000001ZQjSiAAL" u="1"/>
        <s v="0013000000HptPMAAZ" u="1"/>
        <s v="0013000000DCLZYAA5" u="1"/>
        <s v="0018000001HbXyBAAV" u="1"/>
        <s v="0018000000xocrGAAQ" u="1"/>
        <s v="0018000000rQcA9AAK" u="1"/>
        <s v="0018000000rRE3PAAW" u="1"/>
        <s v="0013000000JMgFkAAL" u="1"/>
        <s v="0018000000qWwGJAA0" u="1"/>
        <s v="0018000000YPLV7AAP" u="1"/>
        <s v="0018000001IhbRKAAZ" u="1"/>
        <s v="0018000001Psm8hAAB" u="1"/>
        <s v="0018000001Rd74YAAR" u="1"/>
        <s v="0018000001Jc4I2AAJ" u="1"/>
        <s v="0018000001Jcz4EAAR" u="1"/>
        <s v="0018000001LV2ISAA1" u="1"/>
        <s v="0018000001B1rCKAAZ" u="1"/>
        <s v="0018000000OkGwFAAV" u="1"/>
        <s v="0018000001B2NzbAAF" u="1"/>
        <s v="0018000001Ztzm4AAB" u="1"/>
        <s v="0018000000uylluAAA" u="1"/>
        <s v="0018000000xocrHAAQ" u="1"/>
        <s v="0018000001aKennAAC" u="1"/>
        <s v="0018000001fn61wAAA" u="1"/>
        <s v="0018000000rRE3QAAW" u="1"/>
        <s v="0018000001WXxKVAA1" u="1"/>
        <s v="0018000000LUYo0AAH" u="1"/>
        <s v="0018000000UvUu0AAF" u="1"/>
        <s v="0018000001PsLeWAAV" u="1"/>
        <s v="0013000000GcESOAA3" u="1"/>
        <s v="0018000000QwaVoAAJ" u="1"/>
        <s v="0018000001NocfCAAR" u="1"/>
        <s v="0018000001WXRnpAAH" u="1"/>
        <s v="0018000001V0PWnAAN" u="1"/>
        <s v="0018000001GUNYgAAP" u="1"/>
        <s v="0018000000mKE2mAAG" u="1"/>
        <s v="0018000001DPcF9AAL" u="1"/>
        <s v="0018000000QwaVOAAZ" u="1"/>
        <s v="0013000000AkJgIAAV" u="1"/>
        <s v="0018000001B3n8PAAR" u="1"/>
        <s v="0018000001JfWJVAA3" u="1"/>
        <s v="00180000012VnhrAAC" u="1"/>
        <s v="0018000001LX1erAAD" u="1"/>
        <s v="0018000000rRE3SAAW" u="1"/>
        <s v="0018000000LUYo2AAH" u="1"/>
        <s v="0018000000qWwGMAA0" u="1"/>
        <s v="0018000001X8aFPAAZ" u="1"/>
        <s v="0018000001XEZk6AAH" u="1"/>
        <s v="0018000000UvUu2AAF" u="1"/>
        <s v="0018000001WXRnQAAX" u="1"/>
        <s v="0018000001Jc51xAAB" u="1"/>
        <s v="0013000000L0ev8AAB" u="1"/>
        <s v="0018000001UDb5QAAT" u="1"/>
        <s v="0018000000LUYo3AAH" u="1"/>
        <s v="0018000001TM9IQAA1" u="1"/>
        <s v="0018000001hIA7jAAG" u="1"/>
        <s v="0018000000OkGwkAAF" u="1"/>
        <s v="00180000018UfHDAA0" u="1"/>
        <s v="0018000001JcPNLAA3" u="1"/>
        <s v="0018000000rRE3UAAW" u="1"/>
        <s v="0018000000UvUu4AAF" u="1"/>
        <s v="0018000001aHJlOAAW" u="1"/>
        <s v="0013000000HptPSAAZ" u="1"/>
        <s v="0013000000HptPtAAJ" u="1"/>
        <s v="0018000000hsp4AAAQ" u="1"/>
        <s v="0018000001A8GN2AAN" u="1"/>
        <s v="0018000001dJhO9AAK" u="1"/>
        <s v="0018000000UvUu5AAF" u="1"/>
        <s v="0018000001Vwn7bAAB" u="1"/>
        <s v="0013000000AbwuBAAR" u="1"/>
        <s v="0018000000QwaVtAAJ" u="1"/>
        <s v="00180000012X85xAAC" u="1"/>
        <s v="0018000001NocfHAAR" u="1"/>
        <s v="0013000000HptPuAAJ" u="1"/>
        <s v="0018000000hsp4cAAA" u="1"/>
        <s v="0018000001Nq30PAAR" u="1"/>
        <s v="0018000001OmOKBAA3" u="1"/>
        <s v="00180000018TCrkAAG" u="1"/>
        <s v="0018000001EQRg3AAH" u="1"/>
        <s v="0018000000T933KAAR" u="1"/>
        <s v="0018000001LXr7gAAD" u="1"/>
        <s v="0018000001Jcix5AAB" u="1"/>
        <s v="0018000000OkGwnAAF" u="1"/>
        <s v="0018000000pN8KjAAK" u="1"/>
        <s v="0018000000rQcAaAAK" u="1"/>
        <s v="00180000010KTZ0AAO" u="1"/>
        <s v="0018000001fm0vKAAQ" u="1"/>
        <s v="0018000000oj8P6AAI" u="1"/>
        <s v="0018000000pOKlNAAW" u="1"/>
        <s v="0018000001Hd34WAAR" u="1"/>
        <s v="0018000001Z3t5pAAB" u="1"/>
        <s v="0018000001A8PaCAAV" u="1"/>
        <s v="0018000001JcyroAAB" u="1"/>
        <s v="0013000000AbwUeAAJ" u="1"/>
        <s v="0018000001IfzK3AAJ" u="1"/>
        <s v="0018000001YCuagAAD" u="1"/>
        <s v="0018000001WZ71fAAD" u="1"/>
        <s v="00180000010KTZ1AAO" u="1"/>
        <s v="0018000001bMHU0AAO" u="1"/>
        <s v="0018000000nm30wAAA" u="1"/>
        <s v="0018000000oj8P7AAI" u="1"/>
        <s v="0018000001LYkx5AAD" u="1"/>
        <s v="0018000001OoAIuAAN" u="1"/>
        <s v="0018000001XWt4iAAD" u="1"/>
        <s v="0013000000AbwUfAAJ" u="1"/>
        <s v="0018000000OkGwOAAV" u="1"/>
        <s v="0018000000mKE2uAAG" u="1"/>
        <s v="0018000000rRE3ZAAW" u="1"/>
        <s v="0018000000rQcAEAA0" u="1"/>
        <s v="0018000001RVgXUAA1" u="1"/>
        <s v="0018000001UC4ozAAD" u="1"/>
        <s v="0018000000hsp4gAAA" u="1"/>
        <s v="0018000001JciGfAAJ" u="1"/>
        <s v="0018000001RdNQHAA3" u="1"/>
        <s v="0013000000AbwUFAAZ" u="1"/>
        <s v="0018000000pN8KmAAK" u="1"/>
        <s v="0018000000mKE2vAAG" u="1"/>
        <s v="0018000000rQcAdAAK" u="1"/>
        <s v="0018000001DaIAfAAN" u="1"/>
        <s v="0018000001CmmNTAAZ" u="1"/>
        <s v="0018000000rQcAFAA0" u="1"/>
        <s v="0018000001LYLQjAAP" u="1"/>
        <s v="0013000000Jrjb4AAB" u="1"/>
        <s v="0018000000hsp4GAAQ" u="1"/>
        <s v="0018000001PswwjAAB" u="1"/>
        <s v="0018000001LWC6UAAX" u="1"/>
        <s v="0018000000pN8KnAAK" u="1"/>
        <s v="0018000001bDMGjAAO" u="1"/>
        <s v="0013000000InaiBAAR" u="1"/>
        <s v="0018000000tTSrAAAW" u="1"/>
        <s v="0012E00001fA2UOQA0" u="1"/>
        <s v="0013000000JMgFYAA1" u="1"/>
        <s v="0018000000hsp4HAAQ" u="1"/>
        <s v="0018000000pNmc6AAC" u="1"/>
        <s v="0018000001RW6C6AAL" u="1"/>
        <s v="00180000011Mys8AAC" u="1"/>
        <s v="0018000001B2YJrAAN" u="1"/>
        <s v="0018000001YDdT1AAL" u="1"/>
        <s v="0018000001XFABhAAP" u="1"/>
        <s v="0018000001XAEGrAAP" u="1"/>
        <s v="0013000000HnFM5AAN" u="1"/>
        <s v="0018000001LV6cIAAT" u="1"/>
        <s v="0018000001B2pWdAAJ" u="1"/>
        <s v="0018000001ABv4xAAD" u="1"/>
        <s v="0018000001Ii7QRAAZ" u="1"/>
        <s v="0018000000pNmc7AAC" u="1"/>
        <s v="0018000001hJehdAAC" u="1"/>
        <s v="00180000011Mys9AAC" u="1"/>
        <s v="0018000001SOMtRAAX" u="1"/>
        <s v="0018000001VwrhjAAB" u="1"/>
        <s v="0018000001XFABiAAP" u="1"/>
        <s v="0018000000rQcAgAAK" u="1"/>
        <s v="0018000000rQcAIAA0" u="1"/>
        <s v="0018000001aIEB4AAO" u="1"/>
        <s v="0018000001SNrR1AAL" u="1"/>
        <s v="0013000000AkJgvAAF" u="1"/>
        <s v="0018000001YDCPRAA5" u="1"/>
        <s v="0018000001ZOEt2AAH" u="1"/>
        <s v="0018000001FRFBSAA5" u="1"/>
        <s v="0018000000hsp4JAAQ" u="1"/>
        <s v="0018000000hsp4kAAA" u="1"/>
        <s v="0018000000pNmc8AAC" u="1"/>
        <s v="0018000001OoE2uAAF" u="1"/>
        <s v="0018000001LY4liAAD" u="1"/>
        <s v="0018000000OkGwTAAV" u="1"/>
        <s v="0018000001XFABjAAP" u="1"/>
        <s v="0018000001ZOVXRAA5" u="1"/>
        <s v="0018000000tXsMzAAK" u="1"/>
        <s v="0013000000AbwDYAAZ" u="1"/>
        <s v="0018000000rQcAJAA0" u="1"/>
        <s v="0018000001aIEB5AAO" u="1"/>
        <s v="0018000001ZOEt3AAH" u="1"/>
        <s v="0018000000hsp4KAAQ" u="1"/>
        <s v="0018000001FQXU1AAP" u="1"/>
        <s v="0018000001WYg6dAAD" u="1"/>
        <s v="0013000000Bl1OPAAZ" u="1"/>
        <s v="0018000001XFABkAAP" u="1"/>
        <s v="0018000001JeUgyAAF" u="1"/>
        <s v="0018000000O9CosAAF" u="1"/>
        <s v="0018000001aIEB6AAO" u="1"/>
        <s v="0018000001JeBfeAAF" u="1"/>
        <s v="0018000001QrJSPAA3" u="1"/>
        <s v="0018000000MsWLGAA3" u="1"/>
        <s v="0018000001IeyR7AAJ" u="1"/>
        <s v="0018000001YC3eXAAT" u="1"/>
        <s v="0018000000qW681AAC" u="1"/>
        <s v="0018000001V0WGsAAN" u="1"/>
        <s v="0018000001A9Y4kAAF" u="1"/>
        <s v="0013000000KLR0mAAH" u="1"/>
        <s v="0018000000tXLWcAAO" u="1"/>
        <s v="0018000001EPoQcAAL" u="1"/>
        <s v="0018000001WgUG3AAN" u="1"/>
        <s v="0018000001aIEB7AAO" u="1"/>
        <s v="0018000001ZuAdmAAF" u="1"/>
        <s v="0012E00001jBwx2QAC" u="1"/>
        <s v="0018000001ZOrgRAAT" u="1"/>
        <s v="0018000001fnDjjAAE" u="1"/>
        <s v="0018000001HZvnwAAD" u="1"/>
        <s v="00180000012W0w8AAC" u="1"/>
        <s v="0018000001bmuHVAAY" u="1"/>
        <s v="0018000001HcxB0AAJ" u="1"/>
        <s v="0013000000Bl1ORAAZ" u="1"/>
        <s v="0018000001UylqmAAB" u="1"/>
        <s v="0013000000L0evfAAB" u="1"/>
        <s v="0018000000MsWLgAAN" u="1"/>
        <s v="0018000001A8ZosAAF" u="1"/>
        <s v="0018000001aIEB8AAO" u="1"/>
        <s v="0018000001YCT7kAAH" u="1"/>
        <s v="0018000001De1HNAAZ" u="1"/>
        <s v="0013000000FGpz9AAD" u="1"/>
        <s v="0018000000hsp4oAAA" u="1"/>
        <s v="0018000001Hc4IDAAZ" u="1"/>
        <s v="0018000001ZshETAAZ" u="1"/>
        <s v="0018000000gb1hbAAA" u="1"/>
        <s v="00180000018UcAuAAK" u="1"/>
        <s v="0018000000gaEmhAAE" u="1"/>
        <s v="0018000001EQ0kHAAT" u="1"/>
        <s v="0018000001Zu3mNAAR" u="1"/>
        <s v="0018000001Z4zZTAAZ" u="1"/>
        <s v="0018000001Jf2aPAAR" u="1"/>
        <s v="0018000000xpwWaAAI" u="1"/>
        <s v="0018000001aIEB9AAO" u="1"/>
        <s v="0018000001WglZjAAJ" u="1"/>
        <s v="0018000000oj8PaAAI" u="1"/>
        <s v="0018000001AA42TAAT" u="1"/>
        <s v="0018000001LWfNLAA1" u="1"/>
        <s v="0018000001CoLD8AAN" u="1"/>
        <s v="0018000000OkGwYAAV" u="1"/>
        <s v="0018000000qW684AAC" u="1"/>
        <s v="0018000000UvUuBAAV" u="1"/>
        <s v="0018000000oj8PAAAY" u="1"/>
        <s v="0018000000oj8PbAAI" u="1"/>
        <s v="0018000001SO2HyAAL" u="1"/>
        <s v="0018000000MsWLKAA3" u="1"/>
        <s v="0018000000hsp4PAAQ" u="1"/>
        <s v="0018000001VitZIAAZ" u="1"/>
        <s v="0013000000L0eviAAB" u="1"/>
        <s v="0018000001De1hQAAR" u="1"/>
        <s v="0018000001B1D5lAAF" u="1"/>
        <s v="0018000001AC48YAAT" u="1"/>
        <s v="0018000000rQcAPAA0" u="1"/>
        <s v="0018000000xpwWcAAI" u="1"/>
        <s v="0018000001LYLQtAAP" u="1"/>
        <s v="0018000001YhxctAAB" u="1"/>
        <s v="0018000000oj8PcAAI" u="1"/>
        <s v="0018000001ABgDlAAL" u="1"/>
        <s v="0018000001De1HrAAJ" u="1"/>
        <s v="0018000001LXRHfAAP" u="1"/>
        <s v="0018000001B2lFlAAJ" u="1"/>
        <s v="0018000001YlFxKAAV" u="1"/>
        <s v="0013000000L0evjAAB" u="1"/>
        <s v="0018000000qW686AAC" u="1"/>
        <s v="0018000000PdAB9AAN" u="1"/>
        <s v="00180000016XkR9AAK" u="1"/>
        <s v="0018000000pLz0YAAS" u="1"/>
        <s v="0018000000rQcAQAA0" u="1"/>
        <s v="0018000000UvUuDAAV" u="1"/>
        <s v="0018000001Vjvw2AAB" u="1"/>
        <s v="0018000000oj8PdAAI" u="1"/>
        <s v="00180000012XdK1AAK" u="1"/>
        <s v="0018000000tXLWJAA4" u="1"/>
        <s v="0018000001JemGaAAJ" u="1"/>
        <s v="0018000000hsp4sAAA" u="1"/>
        <s v="0013000000GcEMAAA3" u="1"/>
        <s v="0018000001c5nOXAAY" u="1"/>
        <s v="0018000001UBphdAAD" u="1"/>
        <s v="0018000000PdA1HAAV" u="1"/>
        <s v="0018000001WgO9cAAF" u="1"/>
        <s v="0018000000qVYO3AAO" u="1"/>
        <s v="0018000000MsWLlAAN" u="1"/>
        <s v="0018000001IghZfAAJ" u="1"/>
        <s v="0018000001JeIg3AAF" u="1"/>
        <s v="0018000000oj8PeAAI" u="1"/>
        <s v="0018000000tXLWKAA4" u="1"/>
        <s v="0018000001VjsVZAAZ" u="1"/>
        <s v="0018000000gaEmmAAE" u="1"/>
        <s v="0018000000PdA1IAAV" u="1"/>
        <s v="0018000000qVYO4AAO" u="1"/>
        <s v="0018000001BpT3zAAF" u="1"/>
        <s v="0018000001SOpddAAD" u="1"/>
        <s v="0013000000KLR0tAAH" u="1"/>
        <s v="0018000000rQcASAA0" u="1"/>
        <s v="0018000001fZb2tAAC" u="1"/>
        <s v="0018000001GYOr2AAH" u="1"/>
        <s v="0018000001ZP2hjAAD" u="1"/>
        <s v="0018000001HaoOGAAZ" u="1"/>
        <s v="0012E00001fADFeQAO" u="1"/>
        <s v="0018000001JeNQJAA3" u="1"/>
        <s v="0018000000caWUpAAM" u="1"/>
        <s v="0018000001HcX1EAAV" u="1"/>
        <s v="0018000000tXLWkAAO" u="1"/>
        <s v="0018000001YkubpAAB" u="1"/>
        <s v="0013000000JrjbbAAB" u="1"/>
        <s v="0018000000tXLWMAA4" u="1"/>
        <s v="0018000001TNDJLAA5" u="1"/>
        <s v="0018000000hsp4vAAA" u="1"/>
        <s v="0018000001aIEBAAA4" u="1"/>
        <s v="0018000001LVuz4AAD" u="1"/>
        <s v="0018000000mLj6EAAS" u="1"/>
        <s v="0018000000pNmcBAAS" u="1"/>
        <s v="00180000011MysDAAS" u="1"/>
        <s v="0013000000AbwUUAAZ" u="1"/>
        <s v="0018000001Ii8ubAAB" u="1"/>
        <s v="0018000001V2N2JAAV" u="1"/>
        <s v="0013000000KLR0UAAX" u="1"/>
        <s v="0018000000LUYoHAAX" u="1"/>
        <s v="0018000001OlSEQAA3" u="1"/>
        <s v="0013000000IIE7fAAH" u="1"/>
        <s v="0018000001HZz7zAAD" u="1"/>
        <s v="0018000001BprgWAAR" u="1"/>
        <s v="0018000001AAo89AAD" u="1"/>
        <s v="0018000000tXLWNAA4" u="1"/>
        <s v="0018000001aIEBBAA4" u="1"/>
        <s v="0018000001bEZKxAAO" u="1"/>
        <s v="00180000011MysEAAS" u="1"/>
        <s v="0013000000AbwUVAAZ" u="1"/>
        <s v="0018000001JeemJAAR" u="1"/>
        <s v="0013000000InaiQAAR" u="1"/>
        <s v="0018000000qVYO7AAO" u="1"/>
        <s v="0018000000tXLWmAAO" u="1"/>
        <s v="0018000001YA9MvAAL" u="1"/>
        <s v="0013000000IIE7gAAH" u="1"/>
        <s v="0018000001Ps9UoAAJ" u="1"/>
        <s v="0018000000rQcAVAA0" u="1"/>
        <s v="0018000001SNKk4AAH" u="1"/>
        <s v="0018000001OlTi3AAF" u="1"/>
        <s v="0018000001TM124AAD" u="1"/>
        <s v="0018000000xpnSiAAI" u="1"/>
        <s v="0018000001NoacDAAR" u="1"/>
        <s v="0018000001aIEBCAA4" u="1"/>
        <s v="0018000001LYejqAAD" u="1"/>
        <s v="0018000001VwidxAAB" u="1"/>
        <s v="0018000001GVq8FAAT" u="1"/>
        <s v="0018000001UyI3FAAV" u="1"/>
        <s v="0013000000KLR0WAAX" u="1"/>
        <s v="0013000000H1gS8AAJ" u="1"/>
        <s v="0018000001aLa76AAC" u="1"/>
        <s v="0018000000gaEmrAAE" u="1"/>
        <s v="00180000011MysGAAS" u="1"/>
        <s v="0013000000L0evqAAB" u="1"/>
        <s v="0018000000shBxkAAE" u="1"/>
        <s v="0018000001OnRARAA3" u="1"/>
        <s v="0018000000ZjJXGAA3" u="1"/>
        <s v="0018000000oj8PJAAY" u="1"/>
        <s v="0018000000xpnSkAAI" u="1"/>
        <s v="0018000001JfHT8AAN" u="1"/>
        <s v="0018000000tXLWQAA4" u="1"/>
        <s v="00180000018Rp9yAAC" u="1"/>
        <s v="0018000001GXrYDAA1" u="1"/>
        <s v="0018000001EPhjEAAT" u="1"/>
        <s v="0013000000L0evrAAB" u="1"/>
        <s v="0018000000shBxlAAE" u="1"/>
        <s v="00180000018SzGPAA0" u="1"/>
        <s v="0018000000rQcAYAA0" u="1"/>
        <s v="0018000001aKkemAAC" u="1"/>
        <s v="0018000001SNTUzAAP" u="1"/>
        <s v="0018000000tXLWRAA4" u="1"/>
        <s v="0018000001Z3uJ9AAJ" u="1"/>
        <s v="0018000001Ii8ugAAB" u="1"/>
        <s v="0018000001GWeUFAA1" u="1"/>
        <s v="0018000001YAKo7AAH" u="1"/>
        <s v="0018000000shBxmAAE" u="1"/>
        <s v="0013000000AkK44AAF" u="1"/>
        <s v="0018000000UvUunAAF" u="1"/>
        <s v="0018000001fZV7qAAG" u="1"/>
        <s v="0018000001hJiBaAAK" u="1"/>
        <s v="0018000000mLj6KAAS" u="1"/>
        <s v="0018000000pNmcHAAS" u="1"/>
        <s v="0018000001JdHN7AAN" u="1"/>
        <s v="0018000001JeWupAAF" u="1"/>
        <s v="0018000001FRz0DAAT" u="1"/>
        <s v="0018000000oj8PMAAY" u="1"/>
        <s v="0018000001UC2F3AAL" u="1"/>
        <s v="0018000000tXLWTAA4" u="1"/>
        <s v="0018000001bNXoPAAW" u="1"/>
        <s v="0018000000gb1hOAAQ" u="1"/>
        <s v="0018000000pNmcIAAS" u="1"/>
        <s v="00180000011MysKAAS" u="1"/>
        <s v="0018000001B2d5GAAR" u="1"/>
        <s v="0018000001B1csXAAR" u="1"/>
        <s v="0018000001fZbcnAAC" u="1"/>
        <s v="0018000000ZjJXiAAN" u="1"/>
        <s v="0018000001JcBqdAAF" u="1"/>
        <s v="0018000001A8ohiAAB" u="1"/>
        <s v="0018000000oj8PNAAY" u="1"/>
        <s v="0018000000tXLWUAA4" u="1"/>
        <s v="0018000000MsWLXAA3" u="1"/>
        <s v="0018000001B0bzUAAR" u="1"/>
        <s v="0018000001LVcAjAAL" u="1"/>
        <s v="0018000001aKms8AAC" u="1"/>
        <s v="0018000001hJPinAAG" u="1"/>
        <s v="0018000001TMRRtAAP" u="1"/>
        <s v="0018000001YkB0sAAF" u="1"/>
        <s v="0018000001fmv53AAA" u="1"/>
        <s v="0018000000xpwWOAAY" u="1"/>
        <s v="0018000001aKgeAAAS" u="1"/>
        <s v="0018000000xpnSpAAI" u="1"/>
        <s v="0018000001A8ueNAAR" u="1"/>
        <s v="0018000001aLfRaAAK" u="1"/>
        <s v="0018000001B1udEAAR" u="1"/>
        <s v="0018000000jIzF5AAK" u="1"/>
        <s v="0018000000mLj6NAAS" u="1"/>
        <s v="0018000000pNmcKAAS" u="1"/>
        <s v="00180000011MysMAAS" u="1"/>
        <s v="0018000000ZjJXkAAN" u="1"/>
        <s v="0018000001V1NTHAA3" u="1"/>
        <s v="0018000001SO0eNAAT" u="1"/>
        <s v="0018000000jGUm3AAG" u="1"/>
        <s v="0013000000IIE7oAAH" u="1"/>
        <s v="0018000001UBvVHAA1" u="1"/>
        <s v="0018000000qVYOAAA4" u="1"/>
        <s v="0013000000JrjblAAB" u="1"/>
        <s v="00180000018UlVYAA0" u="1"/>
        <s v="0018000000YPLP7AAP" u="1"/>
        <s v="0018000001fljRNAAY" u="1"/>
        <s v="0013000000L0evxAAB" u="1"/>
        <s v="0018000000ZjJXlAAN" u="1"/>
        <s v="0018000001IfjwyAAB" u="1"/>
        <s v="0018000001XAVVWAA5" u="1"/>
        <s v="0018000000shBxrAAE" u="1"/>
        <s v="0018000001B3pWJAAZ" u="1"/>
        <s v="0018000000xpwWQAAY" u="1"/>
        <s v="0018000001A9lXuAAJ" u="1"/>
        <s v="0018000000qVYOBAA4" u="1"/>
        <s v="0018000001DbAguAAF" u="1"/>
        <s v="0018000001aJIbjAAG" u="1"/>
        <s v="0018000001Bs3AEAAZ" u="1"/>
        <s v="0018000000qVYOaAAO" u="1"/>
        <s v="0018000000jGUm5AAG" u="1"/>
        <s v="0013000000IIEHbAAP" u="1"/>
        <s v="0013000000Inac9AAB" u="1"/>
        <s v="0018000000xpwWRAAY" u="1"/>
        <s v="0018000000qVYOCAA4" u="1"/>
        <s v="0018000001RdiGmAAJ" u="1"/>
        <s v="0018000000v1c7xAAA" u="1"/>
        <s v="0018000001V1i9dAAB" u="1"/>
        <s v="0013000000L0evYAAR" u="1"/>
        <s v="0018000000shBxtAAE" u="1"/>
        <s v="0018000001GUu2mAAD" u="1"/>
        <s v="0018000000oj8PSAAY" u="1"/>
        <s v="0018000000qVYODAA4" u="1"/>
        <s v="0018000000tXLWZAA4" u="1"/>
        <s v="0018000001ZPLjsAAH" u="1"/>
        <s v="0018000001LXY8mAAH" u="1"/>
        <s v="0018000001LVn1SAAT" u="1"/>
        <s v="0018000001ZsowbAAB" u="1"/>
        <s v="0018000000ZjJXoAAN" u="1"/>
        <s v="0018000000shBxuAAE" u="1"/>
        <s v="0018000000jGUm7AAG" u="1"/>
        <s v="0018000000tXLWyAAO" u="1"/>
        <s v="0018000001V2IpjAAF" u="1"/>
        <s v="0018000001X9p0UAAR" u="1"/>
        <s v="0013000000JrjbOAAR" u="1"/>
        <s v="0018000001ES7rhAAD" u="1"/>
        <s v="0018000000v1c7zAAA" u="1"/>
        <s v="0018000000jGUm8AAG" u="1"/>
        <s v="0018000001JctYkAAJ" u="1"/>
        <s v="0018000000qVYOFAA4" u="1"/>
        <s v="0018000001B0bcGAAR" u="1"/>
        <s v="0018000001JeiGCAAZ" u="1"/>
        <s v="0018000001ZPzauAAD" u="1"/>
        <s v="0018000001JbtBFAAZ" u="1"/>
        <s v="0018000001TMpObAAL" u="1"/>
        <s v="0018000001V1I9FAAV" u="1"/>
        <s v="0018000000qVYOeAAO" u="1"/>
        <s v="0018000000jGUm9AAG" u="1"/>
        <s v="0018000001Vjr5sAAB" u="1"/>
        <s v="0018000000ZjJXSAA3" u="1"/>
        <s v="0018000001A8Gh3AAF" u="1"/>
        <s v="0013000000Ecnk1AAB" u="1"/>
        <s v="0018000001LXIDzAAP" u="1"/>
        <s v="0018000001B271AAAR" u="1"/>
        <s v="0018000001YieBdAAJ" u="1"/>
        <s v="0018000000shBxxAAE" u="1"/>
        <s v="0018000001A9D6YAAV" u="1"/>
        <s v="0018000001WZQUFAA5" u="1"/>
        <s v="0018000000qVYOfAAO" u="1"/>
        <s v="0013000000IIEHgAAP" u="1"/>
        <s v="0018000001bMf0UAAS" u="1"/>
        <s v="0018000001Hasz8AAB" u="1"/>
        <s v="0018000001WZQUGAA5" u="1"/>
        <s v="0018000001JbXsjAAF" u="1"/>
        <s v="0018000000xpwWXAAY" u="1"/>
        <s v="0018000001TM12dAAD" u="1"/>
        <s v="0018000000oj8PXAAY" u="1"/>
        <s v="0018000000qVYOIAA4" u="1"/>
        <s v="0018000001aIaBDAA0" u="1"/>
        <s v="0013000000HnFG0AAN" u="1"/>
        <s v="0018000001GUklRAAT" u="1"/>
        <s v="0018000001LVcRGAA1" u="1"/>
        <s v="0018000001LXrB9AAL" u="1"/>
        <s v="0018000001LVcAtAAL" u="1"/>
        <s v="0018000000Pd8oaAAB" u="1"/>
        <s v="0018000000shBxzAAE" u="1"/>
        <s v="0018000000qVYOhAAO" u="1"/>
        <s v="0018000001ZOw4IAAT" u="1"/>
        <s v="0013000000IIE7xAAH" u="1"/>
        <s v="0018000000xpwWYAAY" u="1"/>
        <s v="0018000000oj8PYAAY" u="1"/>
        <s v="0018000001ERvxHAAT" u="1"/>
        <s v="0018000001OmaNBAAZ" u="1"/>
        <s v="0018000001LVoLpAAL" u="1"/>
        <s v="0018000001ABzpEAAT" u="1"/>
        <s v="0018000001ERkq0AAD" u="1"/>
        <s v="0013000000HptJWAAZ" u="1"/>
        <s v="0018000001DPPdOAAX" u="1"/>
        <s v="0018000001EOQHaAAP" u="1"/>
        <s v="0018000001XA0zzAAD" u="1"/>
        <s v="0018000000wHXc0AAG" u="1"/>
        <s v="0018000001VwJhJAAV" u="1"/>
        <s v="0018000001QqZaMAAV" u="1"/>
        <s v="0018000000xpwWZAAY" u="1"/>
        <s v="0013000000HUBnoAAH" u="1"/>
        <s v="0018000001bNI7CAAW" u="1"/>
        <s v="0018000001TM12EAAT" u="1"/>
        <s v="0018000000qVYOKAA4" u="1"/>
        <s v="0013000000FGpzSAAT" u="1"/>
        <s v="0018000001B2UU2AAN" u="1"/>
        <s v="0018000001XfnqFAAR" u="1"/>
        <s v="00180000012WLveAAG" u="1"/>
        <s v="0018000001bNeNjAAK" u="1"/>
        <s v="0018000000ZjJXvAAN" u="1"/>
        <s v="0018000001B1YurAAF" u="1"/>
        <s v="0018000001CmHo2AAF" u="1"/>
        <s v="0018000001bNzluAAC" u="1"/>
        <s v="0018000001YkKVbAAN" u="1"/>
        <s v="0018000001HcZP4AAN" u="1"/>
        <s v="0013000000HptJYAAZ" u="1"/>
        <s v="0018000000wHXc2AAG" u="1"/>
        <s v="0018000000Pd8oCAAR" u="1"/>
        <s v="0018000001Ig34nAAB" u="1"/>
        <s v="0018000000qVYOkAAO" u="1"/>
        <s v="0018000001UCw8bAAD" u="1"/>
        <s v="0013000000HUBnqAAH" u="1"/>
        <s v="0018000000qVYOMAA4" u="1"/>
        <s v="0018000000qXHq1AAG" u="1"/>
        <s v="0018000001BrZAIAA3" u="1"/>
        <s v="0013000000CTFyaAAH" u="1"/>
        <s v="0018000000wHXc3AAG" u="1"/>
        <s v="0018000001Rddn5AAB" u="1"/>
        <s v="0018000000qVYOlAAO" u="1"/>
        <s v="0012E00001fAfTdQAK" u="1"/>
        <s v="0018000001bNsElAAK" u="1"/>
        <s v="0018000001Vjr5YAAR" u="1"/>
        <s v="0013000000HUBnrAAH" u="1"/>
        <s v="0018000001Rdcd0AAB" u="1"/>
        <s v="0018000001Da56RAAR" u="1"/>
        <s v="0018000000wHXc4AAG" u="1"/>
        <s v="0018000000Pd8ofAAB" u="1"/>
        <s v="0018000001fnLO2AAM" u="1"/>
        <s v="0018000000qXHq3AAG" u="1"/>
        <s v="0018000000wHXc5AAG" u="1"/>
        <s v="0018000001bM0PtAAK" u="1"/>
        <s v="0018000001bNYSdAAO" u="1"/>
        <s v="0018000000jGUmAAAW" u="1"/>
        <s v="0018000000QxEJ8AAN" u="1"/>
        <s v="0018000000tjJaiAAE" u="1"/>
        <s v="0018000001bMe7jAAC" u="1"/>
        <s v="0018000001XWleeAAD" u="1"/>
        <s v="0018000001FQfmtAAD" u="1"/>
        <s v="0018000001IgimrAAB" u="1"/>
        <s v="0018000001A93ZjAAJ" u="1"/>
        <s v="0018000001WZ8fcAAD" u="1"/>
        <s v="0018000001JbYW3AAN" u="1"/>
        <s v="0018000001bEDTTAA4" u="1"/>
        <s v="0018000000wHXc6AAG" u="1"/>
        <s v="0018000001WZgGhAAL" u="1"/>
        <s v="0013000000AbwOKAAZ" u="1"/>
        <s v="0018000001PszgWAAR" u="1"/>
        <s v="0018000001Nnf0iAAB" u="1"/>
        <s v="00180000016ZKR6AAO" u="1"/>
        <s v="0018000001bNbA1AAK" u="1"/>
        <s v="0018000000YPLPgAAP" u="1"/>
        <s v="0018000001LWVSSAA5" u="1"/>
        <s v="0018000000YPLPIAA5" u="1"/>
        <s v="0018000000wHXc7AAG" u="1"/>
        <s v="0018000001bDqrpAAC" u="1"/>
        <s v="0018000001CoSv1AAF" u="1"/>
        <s v="0018000001FS985AAD" u="1"/>
        <s v="0018000001A91w3AAB" u="1"/>
        <s v="0018000000eYjtDAAS" u="1"/>
        <s v="0018000001bDphkAAC" u="1"/>
        <s v="0018000001B3lWlAAJ" u="1"/>
        <s v="0018000001bNbA2AAK" u="1"/>
        <s v="00180000016XkRYAA0" u="1"/>
        <s v="0018000001bManrAAC" u="1"/>
        <s v="0018000001RVwwAAAT" u="1"/>
        <s v="0012E00001jCDw1QAG" u="1"/>
        <s v="0018000000YPLPJAA5" u="1"/>
        <s v="0012E00001jCwXeQAK" u="1"/>
        <s v="0018000000wHXc8AAG" u="1"/>
        <s v="0018000001B2Z7hAAF" u="1"/>
        <s v="0018000001bCPyLAAW" u="1"/>
        <s v="00180000018UkfaAAC" u="1"/>
        <s v="0018000001hIhzeAAC" u="1"/>
        <s v="0018000000nl4p5AAA" u="1"/>
        <s v="0018000001FQNgQAAX" u="1"/>
        <s v="0018000000wHXc9AAG" u="1"/>
        <s v="0018000000eYjtFAAS" u="1"/>
        <s v="0018000001YAqf0AAD" u="1"/>
        <s v="0018000000pLyyHAAS" u="1"/>
        <s v="0018000001WY4FIAA1" u="1"/>
        <s v="0018000000nl4p6AAA" u="1"/>
        <s v="0018000001ZQuh0AAD" u="1"/>
        <s v="0018000001LWw5tAAD" u="1"/>
        <s v="0013000000AbwopAAB" u="1"/>
        <s v="0018000000tjxZ0AAI" u="1"/>
        <s v="0018000001bMfaSAAS" u="1"/>
        <s v="0018000001YD6fFAAT" u="1"/>
        <s v="0018000000nkyS7AAI" u="1"/>
        <s v="0018000001A8i4DAAR" u="1"/>
        <s v="0018000001LXpeNAAT" u="1"/>
        <s v="0018000000tjJanAAE" u="1"/>
        <s v="0018000001Y1ZY1AAN" u="1"/>
        <s v="0018000001bLgv8AAC" u="1"/>
        <s v="0018000001JciapAAB" u="1"/>
        <s v="0018000000nl4p7AAA" u="1"/>
        <s v="0018000001B2JcTAAV" u="1"/>
        <s v="0013000000GjsP7AAJ" u="1"/>
        <s v="0018000001A8zzgAAB" u="1"/>
        <s v="0018000001VxYILAA3" u="1"/>
        <s v="0018000001B2YUMAA3" u="1"/>
        <s v="0018000000eYjtHAAS" u="1"/>
        <s v="0018000001aMUsKAAW" u="1"/>
        <s v="0018000001WgGJ7AAN" u="1"/>
        <s v="0018000000OkKkFAAV" u="1"/>
        <s v="0018000000qVYOVAA4" u="1"/>
        <s v="0018000000xpClLAAU" u="1"/>
        <s v="0018000000tjxZ2AAI" u="1"/>
        <s v="00180000016YyilAAC" u="1"/>
        <s v="0018000001B3HWCAA3" u="1"/>
        <s v="0018000001FRdJ1AAL" u="1"/>
        <s v="0018000001LWolLAAT" u="1"/>
        <s v="0018000001Yjes5AAB" u="1"/>
        <s v="0018000001WgGJ8AAN" u="1"/>
        <s v="0018000001fm8D1AAI" u="1"/>
        <s v="0013000000Ke51eAAB" u="1"/>
        <s v="0012E00001jEPFqQAO" u="1"/>
        <s v="0018000001UCExrAAH" u="1"/>
        <s v="0013000000CTFykAAH" u="1"/>
        <s v="00180000012WOLzAAO" u="1"/>
        <s v="0018000001LXQOXAA5" u="1"/>
        <s v="0018000001XF7p0AAD" u="1"/>
        <s v="0018000001Je3VZAAZ" u="1"/>
        <s v="0018000001NoxoTAAR" u="1"/>
        <s v="00180000018RW49AAG" u="1"/>
        <s v="0018000001UE3vUAAT" u="1"/>
        <s v="0018000001TM12sAAD" u="1"/>
        <s v="0018000001WgEMEAA3" u="1"/>
        <s v="0018000000xpClNAAU" u="1"/>
        <s v="0018000001FPSKYAA5" u="1"/>
        <s v="0018000001bLnltAAC" u="1"/>
        <s v="0018000001PQ8P4AAL" u="1"/>
        <s v="0018000000Pd8oOAAR" u="1"/>
        <s v="0018000001X90SKAAZ" u="1"/>
        <s v="0018000000tjJarAAE" u="1"/>
        <s v="0018000001GWcrGAAT" u="1"/>
        <s v="0018000001OmaNQAAZ" u="1"/>
        <s v="0018000001UBlykAAD" u="1"/>
        <s v="0013000000DEsdEAAT" u="1"/>
        <s v="0018000000xpClOAAU" u="1"/>
        <s v="0018000000YPLPoAAP" u="1"/>
        <s v="0013000000CTFyLAAX" u="1"/>
        <s v="0018000001Hd7J6AAJ" u="1"/>
        <s v="0018000000tjxZ5AAI" u="1"/>
        <s v="0018000000tXBCeAAO" u="1"/>
        <s v="0018000000eYjtLAAS" u="1"/>
        <s v="0013000000AbwOuAAJ" u="1"/>
        <s v="0013000000IIEHyAAP" u="1"/>
        <s v="0018000000qVYOZAA4" u="1"/>
        <s v="0018000001SOoKtAAL" u="1"/>
        <s v="0013000000AbvvbAAB" u="1"/>
        <s v="0013000000IIEB6AAP" u="1"/>
        <s v="0018000001ABs27AAD" u="1"/>
        <s v="0013000000H1gM5AAJ" u="1"/>
        <s v="0018000001aKnFcAAK" u="1"/>
        <s v="0018000001Z3tqCAAR" u="1"/>
        <s v="0018000000mLM7aAAG" u="1"/>
        <s v="0018000001Wa0TFAAZ" u="1"/>
        <s v="0018000000xpR6bAAE" u="1"/>
        <s v="0018000001B2X47AAF" u="1"/>
        <s v="0018000001bnQyTAAU" u="1"/>
        <s v="0018000001YjLISAA3" u="1"/>
        <s v="0013000000Ke51iAAB" u="1"/>
        <s v="0013000000HnFGbAAN" u="1"/>
        <s v="0018000000tjxZ7AAI" u="1"/>
        <s v="0018000001Yhf5XAAR" u="1"/>
        <s v="0018000001QqeTEAAZ" u="1"/>
        <s v="0018000001Wa0TGAAZ" u="1"/>
        <s v="0018000000fb3p2AAA" u="1"/>
        <s v="0018000001B1rnWAAR" u="1"/>
        <s v="0018000000ZjJaQAAV" u="1"/>
        <s v="0018000001FRunuAAD" u="1"/>
        <s v="0018000000RhKViAAN" u="1"/>
        <s v="0018000001IfpnuAAB" u="1"/>
        <s v="0013000000Abw8cAAB" u="1"/>
        <s v="0013000000Ke51jAAB" u="1"/>
        <s v="0018000001ESAZBAA5" u="1"/>
        <s v="0018000001fmVw2AAE" u="1"/>
        <s v="0018000001TNYsGAAX" u="1"/>
        <s v="0018000000wHXcAAAW" u="1"/>
        <s v="00180000018Tt3fAAC" u="1"/>
        <s v="0018000000mLM7cAAG" u="1"/>
        <s v="0018000001JcSI9AAN" u="1"/>
        <s v="0018000000ZjJaRAAV" u="1"/>
        <s v="0018000001JbsiIAAR" u="1"/>
        <s v="0018000001TM12xAAD" u="1"/>
        <s v="0018000000QxEJGAA3" u="1"/>
        <s v="0018000001NnmhPAAR" u="1"/>
        <s v="0013000000CTFyPAAX" u="1"/>
        <s v="0018000001Co9COAAZ" u="1"/>
        <s v="0018000000tjxZ9AAI" u="1"/>
        <s v="0018000001aLZWVAA4" u="1"/>
        <s v="0018000001ZooKtAAJ" u="1"/>
        <s v="0018000000wHXcBAAW" u="1"/>
        <s v="0018000000Pd9s7AAB" u="1"/>
        <s v="0018000001B3O6LAAV" u="1"/>
        <s v="0018000001CmHoCAAV" u="1"/>
        <s v="0013000000Abw8DAAR" u="1"/>
        <s v="0013000000Ke51lAAB" u="1"/>
        <s v="0013000000HnFGeAAN" u="1"/>
        <s v="0018000000QxEJHAA3" u="1"/>
        <s v="0018000000xpClTAAU" u="1"/>
        <s v="0018000001GVHvMAAX" u="1"/>
        <s v="00180000016bKi7AAE" u="1"/>
        <s v="0018000001UCAGxAAP" u="1"/>
        <s v="0013000000H09ViAAJ" u="1"/>
        <s v="0018000001TN3WeAAL" u="1"/>
        <s v="0018000001UD6fRAAT" u="1"/>
        <s v="0018000001ZooKuAAJ" u="1"/>
        <s v="0018000001FS98AAAT" u="1"/>
        <s v="0018000001SOOkyAAH" u="1"/>
        <s v="0018000001XfzV2AAJ" u="1"/>
        <s v="0018000001EQJgoAAH" u="1"/>
        <s v="0013000000Ke51mAAB" u="1"/>
        <s v="0018000000sfxn5AAA" u="1"/>
        <s v="0018000001JbaalAAB" u="1"/>
        <s v="0018000001TNK4eAAH" u="1"/>
        <s v="0018000000mLM7fAAG" u="1"/>
        <s v="0018000000tjJayAAE" u="1"/>
        <s v="0018000000xpR6gAAE" u="1"/>
        <s v="0018000001Z2nn1AAB" u="1"/>
        <s v="0018000001bYiO6AAK" u="1"/>
        <s v="0018000001Jc4TAAAZ" u="1"/>
        <s v="0018000000WGcEMAA1" u="1"/>
        <s v="0018000001Oo35wAAB" u="1"/>
        <s v="0018000001A8Wm3AAF" u="1"/>
        <s v="0018000001ERD9jAAH" u="1"/>
        <s v="0018000001BrazwAAB" u="1"/>
        <s v="0018000000mLM7gAAG" u="1"/>
        <s v="0018000001JcQ53AAF" u="1"/>
        <s v="0018000001bYiO7AAK" u="1"/>
        <s v="0018000000jGUg0AAG" u="1"/>
        <s v="0018000000nl4pBAAQ" u="1"/>
        <s v="0018000001LXu8ZAAT" u="1"/>
        <s v="0018000001JeKUfAAN" u="1"/>
        <s v="0018000001FSsQtAAL" u="1"/>
        <s v="0018000001Z394yAAB" u="1"/>
        <s v="0018000001HcrvNAAR" u="1"/>
        <s v="0018000000tXBCmAAO" u="1"/>
        <s v="00180000018Tt3kAAC" u="1"/>
        <s v="0018000001aKrwkAAC" u="1"/>
        <s v="0018000001B3CM8AAN" u="1"/>
        <s v="0018000001bYiO8AAK" u="1"/>
        <s v="0018000001ZPS4cAAH" u="1"/>
        <s v="0018000000xpClXAAU" u="1"/>
        <s v="0018000001NpYs1AAF" u="1"/>
        <s v="0018000001NobgpAAB" u="1"/>
        <s v="0018000001NowVkAAJ" u="1"/>
        <s v="0018000001LUz6YAAT" u="1"/>
        <s v="0018000001aGnQyAAK" u="1"/>
        <s v="0018000001PryHAAAZ" u="1"/>
        <s v="0018000000tXBCnAAO" u="1"/>
        <s v="0018000001CoanbAAB" u="1"/>
        <s v="0018000001hIwDFAA0" u="1"/>
        <s v="0018000001bDN4PAAW" u="1"/>
        <s v="0018000001A8iv6AAB" u="1"/>
        <s v="0018000001Rd2fjAAB" u="1"/>
        <s v="0018000001bNc44AAC" u="1"/>
        <s v="0018000000sfxn9AAA" u="1"/>
        <s v="0018000000xpClYAAU" u="1"/>
        <s v="0018000001fmM1UAAU" u="1"/>
        <s v="0018000001JdLhiAAF" u="1"/>
        <s v="0018000000b8ruoAAA" u="1"/>
        <s v="0018000001LW2TVAA1" u="1"/>
        <s v="0018000001bNeY0AAK" u="1"/>
        <s v="0018000001Ddn4qAAB" u="1"/>
        <s v="0018000001LWnsfAAD" u="1"/>
        <s v="0018000001HbSZDAA3" u="1"/>
        <s v="0018000001hIwDGAA0" u="1"/>
        <s v="00180000012WHvMAAW" u="1"/>
        <s v="0018000001Oo9cPAAR" u="1"/>
        <s v="0018000000ZjJazAAF" u="1"/>
        <s v="0018000001B3xkDAAR" u="1"/>
        <s v="0018000000fZKg7AAG" u="1"/>
        <s v="00180000018TxdnAAC" u="1"/>
        <s v="0018000000xpClZAAU" u="1"/>
        <s v="0013000000AkKENAA3" u="1"/>
        <s v="0018000000oimS9AAI" u="1"/>
        <s v="0013000000CTFyxAAH" u="1"/>
        <s v="0013000000H09VoAAJ" u="1"/>
        <s v="0018000001LW93zAAD" u="1"/>
        <s v="0018000001WZ8wiAAD" u="1"/>
        <s v="0018000000eYjtWAAS" u="1"/>
        <s v="0018000001CoFr5AAF" u="1"/>
        <s v="0018000001JcCulAAF" u="1"/>
        <s v="0013000000AkKEmAAN" u="1"/>
        <s v="0018000001WY2t1AAD" u="1"/>
        <s v="0018000001UCs8kAAD" u="1"/>
        <s v="0018000001PtBBXAA3" u="1"/>
        <s v="0013000000HnFGlAAN" u="1"/>
        <s v="0018000001FQ9iYAAT" u="1"/>
        <s v="0018000001Jc4TFAAZ" u="1"/>
        <s v="0018000000rRdVdAAK" u="1"/>
        <s v="0018000001bNbAGAA0" u="1"/>
        <s v="0018000001Z4PwRAAV" u="1"/>
        <s v="0018000001LWNBvAAP" u="1"/>
        <s v="0018000001B2apwAAB" u="1"/>
        <s v="0018000000RhKVsAAN" u="1"/>
        <s v="0018000001EQJgUAAX" u="1"/>
        <s v="0013000000LSGF2AAP" u="1"/>
        <s v="0018000000Pd9bMAAR" u="1"/>
        <s v="0018000001YkNFDAA3" u="1"/>
        <s v="0018000001fXyzuAAC" u="1"/>
        <s v="0018000000rRdVeAAK" u="1"/>
        <s v="0018000001GVHvvAAH" u="1"/>
        <s v="0018000001Oo9CsAAJ" u="1"/>
        <s v="0018000000tjxZAAAY" u="1"/>
        <s v="00180000018Tt3pAAC" u="1"/>
        <s v="0018000001XEqrjAAD" u="1"/>
        <s v="0018000001c623sAAA" u="1"/>
        <s v="0018000001bOk4EAAS" u="1"/>
        <s v="0018000001XEWooAAH" u="1"/>
        <s v="0013000000HnFGnAAN" u="1"/>
        <s v="0018000001Z2ePZAAZ" u="1"/>
        <s v="0018000001NowVpAAJ" u="1"/>
        <s v="0018000001Xfp7CAAR" u="1"/>
        <s v="00180000018UizPAAS" u="1"/>
        <s v="0018000001biGpVAAU" u="1"/>
        <s v="0018000000tXBCsAAO" u="1"/>
        <s v="0018000000LphJ2AAJ" u="1"/>
        <s v="0018000000nlMY0AAM" u="1"/>
        <s v="0018000001B4HwcAAF" u="1"/>
        <s v="0018000001Jd5mnAAB" u="1"/>
        <s v="0018000000QxEJpAAN" u="1"/>
        <s v="0018000001PQ8PEAA1" u="1"/>
        <s v="0018000001bD7jhAAC" u="1"/>
        <s v="0018000001QsAc2AAF" u="1"/>
        <s v="0013000000Ke51UAAR" u="1"/>
        <s v="0018000000b8s10AAA" u="1"/>
        <s v="0018000001CmHOnAAN" u="1"/>
        <s v="0018000001bNeY5AAK" u="1"/>
        <s v="0018000001EQ2sDAAT" u="1"/>
        <s v="0018000001biGpWAAU" u="1"/>
        <s v="0018000001flmSnAAI" u="1"/>
        <s v="0018000001Ihg9OAAR" u="1"/>
        <s v="0018000001Je029AAB" u="1"/>
        <s v="0018000000gb1bVAAQ" u="1"/>
        <s v="0018000000tXBCVAA4" u="1"/>
        <s v="0018000000RhKVvAAN" u="1"/>
        <s v="0018000001RdnV2AAJ" u="1"/>
        <s v="0013000000HnFGpAAN" u="1"/>
        <s v="0018000001bNiB0AAK" u="1"/>
        <s v="0018000001LX19tAAD" u="1"/>
        <s v="00180000018UzXOAA0" u="1"/>
        <s v="0013000000H09VSAAZ" u="1"/>
        <s v="0018000000b8s11AAA" u="1"/>
        <s v="0018000001DclytAAB" u="1"/>
        <s v="0013000000E8DgsAAF" u="1"/>
        <s v="0018000001FS7LhAAL" u="1"/>
        <s v="0018000000nlMY2AAM" u="1"/>
        <s v="0018000001bpiH4AAI" u="1"/>
        <s v="0018000001PsT3VAAV" u="1"/>
        <s v="0018000000WGcEuAAL" u="1"/>
        <s v="0018000000nkiHbAAI" u="1"/>
        <s v="0013000000Abw8qAAB" u="1"/>
        <s v="0018000001B4cSSAAZ" u="1"/>
        <s v="0013000000HnFGqAAN" u="1"/>
        <s v="0018000001Jc4TKAAZ" u="1"/>
        <s v="0018000000rRdViAAK" u="1"/>
        <s v="0018000001B0rYdAAJ" u="1"/>
        <s v="0018000000oiFl5AAE" u="1"/>
        <s v="0018000001Oo52VAAR" u="1"/>
        <s v="0013000000E8DgtAAF" u="1"/>
        <s v="0018000000tXBCvAAO" u="1"/>
        <s v="0018000001HdeAFAAZ" u="1"/>
        <s v="0018000000nlMY3AAM" u="1"/>
        <s v="0018000001bG4iBAAS" u="1"/>
        <s v="0018000001Hcrp5AAB" u="1"/>
        <s v="0018000000Pd9bsAAB" u="1"/>
        <s v="0018000001Y9oYjAAJ" u="1"/>
        <s v="0013000000HnFGrAAN" u="1"/>
        <s v="0018000001JcJEIAA3" u="1"/>
        <s v="0018000000b8ruVAAQ" u="1"/>
        <s v="0013000000H09VUAAZ" u="1"/>
        <s v="0018000001ERkqPAAT" u="1"/>
        <s v="0018000001DdDNyAAN" u="1"/>
        <s v="0018000001B4HWHAA3" u="1"/>
        <s v="0018000001FStUBAA1" u="1"/>
        <s v="0018000000nlMY4AAM" u="1"/>
        <s v="0018000000M7AQcAAN" u="1"/>
        <s v="0018000001XFAmWAAX" u="1"/>
        <s v="0018000001Y9oYkAAJ" u="1"/>
        <s v="0018000001RdWZ5AAN" u="1"/>
        <s v="0018000000oiFl7AAE" u="1"/>
        <s v="0018000001SO3WEAA1" u="1"/>
        <s v="0013000000H09VVAAZ" u="1"/>
        <s v="0013000000JMgKFAA1" u="1"/>
        <s v="0018000001HZzsMAAT" u="1"/>
        <s v="0018000001QrQNRAA3" u="1"/>
        <s v="0018000000tjxZGAAY" u="1"/>
        <s v="0018000001FQFgLAAX" u="1"/>
        <s v="0018000001PPjxXAAT" u="1"/>
        <s v="0018000000WGcExAAL" u="1"/>
        <s v="0018000000sfxnBAAQ" u="1"/>
        <s v="0018000001VxyztAAB" u="1"/>
        <s v="0013000000HnFGtAAN" u="1"/>
        <s v="0018000000oimSAAAY" u="1"/>
        <s v="0013000000HnFA1AAN" u="1"/>
        <s v="0013000000Abvp2AAB" u="1"/>
        <s v="0013000000G82PFAAZ" u="1"/>
        <s v="0018000001bYeo5AAC" u="1"/>
        <s v="0018000000mLM7tAAG" u="1"/>
        <s v="0018000001B1xEkAAJ" u="1"/>
        <s v="0018000001Rd6q2AAB" u="1"/>
        <s v="0018000001HdCuEAAV" u="1"/>
        <s v="0018000000WGcEyAAL" u="1"/>
        <s v="0018000001A8N8NAAV" u="1"/>
        <s v="0012E00001nBdQ7QAK" u="1"/>
        <s v="0018000001OnxIwAAJ" u="1"/>
        <s v="0018000001bNUstAAG" u="1"/>
        <s v="0013000000Abvp3AAB" u="1"/>
        <s v="0018000000tXBCzAAO" u="1"/>
        <s v="0018000001IidzPAAR" u="1"/>
        <s v="0018000001ERKqSAAX" u="1"/>
        <s v="0018000001GYRbqAAH" u="1"/>
        <s v="0018000000fb3peAAA" u="1"/>
        <s v="0018000001PQ8pJAAT" u="1"/>
        <s v="0018000000Pd9bVAAR" u="1"/>
        <s v="0018000001Jc4TPAAZ" u="1"/>
        <s v="0018000000rRdVnAAK" u="1"/>
        <s v="0018000001YBnvTAAT" u="1"/>
        <s v="0018000000oimSCAAY" u="1"/>
        <s v="0018000001ABkz4AAD" u="1"/>
        <s v="0018000001HZzsqAAD" u="1"/>
        <s v="0018000001OnxC5AAJ" u="1"/>
        <s v="0018000001LYlELAA1" u="1"/>
        <s v="0018000000nlMY8AAM" u="1"/>
        <s v="0018000001B3DwKAAV" u="1"/>
        <s v="0018000001UD6Q2AAL" u="1"/>
        <s v="0018000000Pd9bxAAB" u="1"/>
        <s v="0018000001JcJENAA3" u="1"/>
        <s v="0018000000rRdVoAAK" u="1"/>
        <s v="0018000001YBnvUAAT" u="1"/>
        <s v="0018000001B3Gg3AAF" u="1"/>
        <s v="0018000000tjxZKAAY" u="1"/>
        <s v="0018000001aKsJjAAK" u="1"/>
        <s v="0013000000G82PIAAZ" u="1"/>
        <s v="0013000000CTGluAAH" u="1"/>
        <s v="0018000001VjQg7AAF" u="1"/>
        <s v="0018000001VjhIYAAZ" u="1"/>
        <s v="0018000001JdVp9AAF" u="1"/>
        <s v="0013000000AbwIHAAZ" u="1"/>
        <s v="0018000000rRdVpAAK" u="1"/>
        <s v="0018000001B2cg5AAB" u="1"/>
        <s v="0018000001YjYXeAAN" u="1"/>
        <s v="0018000000b8s19AAA" u="1"/>
        <s v="0018000001CnZWIAA3" u="1"/>
        <s v="0018000001IhXheAAF" u="1"/>
        <s v="0013000000G82PJAAZ" u="1"/>
        <s v="0018000001Vxuc5AAB" u="1"/>
        <s v="0018000001LVWqaAAH" u="1"/>
        <s v="0013000000AbwIIAAZ" u="1"/>
        <s v="0018000000jGUgaAAG" u="1"/>
        <s v="0018000000rRdVqAAK" u="1"/>
        <s v="0018000001QrbmQAAR" u="1"/>
        <s v="0018000000tjxZMAAY" u="1"/>
        <s v="0013000000Abvp7AAB" u="1"/>
        <s v="0018000000mLM7yAAG" u="1"/>
        <s v="0018000001A8VzuAAF" u="1"/>
        <s v="0018000001IhQxPAAV" u="1"/>
        <s v="0013000000Abw8YAAR" u="1"/>
        <s v="0018000001Je4cCAAR" u="1"/>
        <s v="0018000001LY0WPAA1" u="1"/>
        <s v="0018000001EQRRoAAP" u="1"/>
        <s v="0018000001aLHZ8AAO" u="1"/>
        <s v="0018000001YAqwaAAD" u="1"/>
        <s v="0018000000NW4FoAAL" u="1"/>
        <s v="0018000000mLM7zAAG" u="1"/>
        <s v="0018000001A8oslAAB" u="1"/>
        <s v="0018000001aGIa3AAG" u="1"/>
        <s v="0018000000nkiHlAAI" u="1"/>
        <s v="0018000001PQ8pOAAT" u="1"/>
        <s v="0018000000jGUgcAAG" u="1"/>
        <s v="0018000001YCj4WAAT" u="1"/>
        <s v="0018000001YhUAdAAN" u="1"/>
        <s v="0018000000rRdVsAAK" u="1"/>
        <s v="0018000001B0rYnAAJ" u="1"/>
        <s v="0018000001Ii7VgAAJ" u="1"/>
        <s v="00180000012XtPZAA0" u="1"/>
        <s v="0018000001IgsUxAAJ" u="1"/>
        <s v="0018000001SO49kAAD" u="1"/>
        <s v="0018000000pPWkbAAG" u="1"/>
        <s v="0018000000tjxZOAAY" u="1"/>
        <s v="0018000001bYioJAAS" u="1"/>
        <s v="0018000001FQFguAAH" u="1"/>
        <s v="0018000001Yj4uxAAB" u="1"/>
        <s v="0018000001Z45v0AAB" u="1"/>
        <s v="0018000000NW4FRAA1" u="1"/>
        <s v="0018000001aLwJOAA0" u="1"/>
        <s v="0018000000nkiHmAAI" u="1"/>
        <s v="0018000000sfxnJAAQ" u="1"/>
        <s v="0018000001bNUsZAAW" u="1"/>
        <s v="0018000001aIbWbAAK" u="1"/>
        <s v="0018000001VwK5BAAV" u="1"/>
        <s v="0018000000Pd9sNAAR" u="1"/>
        <s v="0018000001aLfF0AAK" u="1"/>
        <s v="00180000012Uet0AAC" u="1"/>
        <s v="0018000001A9BUSAA3" u="1"/>
        <s v="0018000000nkiHnAAI" u="1"/>
        <s v="0013000000LSGFbAAP" u="1"/>
        <s v="0018000001ABv9nAAD" u="1"/>
        <s v="0018000000rRdVuAAK" u="1"/>
        <s v="0018000000fb3pmAAA" u="1"/>
        <s v="0018000001Z2nnGAAR" u="1"/>
        <s v="0018000001Z3S0fAAF" u="1"/>
        <s v="0018000001TMr5SAAT" u="1"/>
        <s v="0018000001CmmSnAAJ" u="1"/>
        <s v="0018000001EPTOyAAP" u="1"/>
        <s v="0018000000pPWkeAAG" u="1"/>
        <s v="0018000001hID2tAAG" u="1"/>
        <s v="0018000001VvwqbAAB" u="1"/>
        <s v="0018000001fX2n9AAC" u="1"/>
        <s v="0018000001HZuiDAAT" u="1"/>
        <s v="0018000001XFA6NAAX" u="1"/>
        <s v="0018000001V1r12AAB" u="1"/>
        <s v="0018000000jGUgFAAW" u="1"/>
        <s v="0018000001DbKIKAA3" u="1"/>
        <s v="0018000000wGQG1AAO" u="1"/>
        <s v="0018000000oiFlBAAU" u="1"/>
        <s v="0018000000hs8KPAAY" u="1"/>
        <s v="0018000000pPWkfAAG" u="1"/>
        <s v="0018000001RW0QOAA1" u="1"/>
        <s v="0018000001XAVjEAAX" u="1"/>
        <s v="0018000000QwaU0AAJ" u="1"/>
        <s v="0018000000rRdVYAA0" u="1"/>
        <s v="00180000012Uet3AAC" u="1"/>
        <s v="0018000001PsRxRAAV" u="1"/>
        <s v="00180000016ZLEPAA4" u="1"/>
        <s v="0018000000nlMYCAA2" u="1"/>
        <s v="0018000001ViaM6AAJ" u="1"/>
        <s v="0018000001YhUAiAAN" u="1"/>
        <s v="0013000000IIEBuAAP" u="1"/>
        <s v="0018000001SOgKuAAL" u="1"/>
        <s v="0018000001UCFEaAAP" u="1"/>
        <s v="0018000001BpSViAAN" u="1"/>
        <s v="0018000001hI0oBAAS" u="1"/>
        <s v="0018000001VvwqdAAB" u="1"/>
        <s v="0018000001RdJ4qAAF" u="1"/>
        <s v="0018000001aL9HJAA0" u="1"/>
        <s v="00180000016Z6N2AAK" u="1"/>
        <s v="0018000001FSHJUAA5" u="1"/>
        <s v="0018000000wGQG3AAO" u="1"/>
        <s v="0018000000kuwWaAAI" u="1"/>
        <s v="0018000000pPWkGAAW" u="1"/>
        <s v="0018000000tjxZUAAY" u="1"/>
        <s v="0018000001YBfERAA1" u="1"/>
        <s v="0018000001A8GyxAAF" u="1"/>
        <s v="0018000001GX9ufAAD" u="1"/>
        <s v="0013000000E8DxUAAV" u="1"/>
        <s v="0018000000O9CtJAAV" u="1"/>
        <s v="00180000016agiTAAQ" u="1"/>
        <s v="0018000001fmPzlAAE" u="1"/>
        <s v="0018000001ABs2WAAT" u="1"/>
        <s v="0018000001Jd39wAAB" u="1"/>
        <s v="0013000000AbwC0AAJ" u="1"/>
        <s v="0018000001LVWqkAAH" u="1"/>
        <s v="0018000000M7AQUAA3" u="1"/>
        <s v="0018000000O9CtKAAV" u="1"/>
        <s v="0018000000jGUgJAAW" u="1"/>
        <s v="0018000000jGUgkAAG" u="1"/>
        <s v="0018000001A8VCiAAN" u="1"/>
        <s v="0018000001XWe8CAAT" u="1"/>
        <s v="0018000001B0vSbAAJ" u="1"/>
        <s v="0018000001fWuCwAAK" u="1"/>
        <s v="0018000001QqtoHAAR" u="1"/>
        <s v="0018000001XNE18AAH" u="1"/>
        <s v="0018000001EQRRZAA5" u="1"/>
        <s v="0013000000H1gMVAAZ" u="1"/>
        <s v="0018000001B2aJIAAZ" u="1"/>
        <s v="0018000000LphJFAAZ" u="1"/>
        <s v="0018000000LphJgAAJ" u="1"/>
        <s v="0018000001A8GbeAAF" u="1"/>
        <s v="0018000001HZuiIAAT" u="1"/>
        <s v="0018000001Y1VhyAAF" u="1"/>
        <s v="0018000000jGUgKAAW" u="1"/>
        <s v="0012E00001lhom3QAA" u="1"/>
        <s v="0018000000wGQG6AAO" u="1"/>
        <s v="0018000001GYFB2AAP" u="1"/>
        <s v="0012E00001fACa2QAG" u="1"/>
        <s v="0013000000J0hQiAAJ" u="1"/>
        <s v="0018000001TMAHRAA5" u="1"/>
        <s v="0018000001VwrmFAAR" u="1"/>
        <s v="0018000001OmymXAAR" u="1"/>
        <s v="0018000001WYauoAAD" u="1"/>
        <s v="0018000001DdlYxAAJ" u="1"/>
        <s v="0018000001HdBKRAA3" u="1"/>
        <s v="0018000001VvZgQAAV" u="1"/>
        <s v="0018000000wGQG7AAO" u="1"/>
        <s v="0018000000wHJw2AAG" u="1"/>
        <s v="0018000000pPWklAAG" u="1"/>
        <s v="0018000001VvwqHAAR" u="1"/>
        <s v="0018000001Z2qDXAAZ" u="1"/>
        <s v="0018000001A9p5EAAR" u="1"/>
        <s v="0018000001fZleLAAS" u="1"/>
        <s v="0018000001GWEZ1AAP" u="1"/>
        <s v="0018000001HbZJsAAN" u="1"/>
        <s v="0018000000fb3puAAA" u="1"/>
        <s v="0018000001WYaupAAD" u="1"/>
        <s v="0018000001hIpNhAAK" u="1"/>
        <s v="0018000000jGUgnAAG" u="1"/>
        <s v="0018000001aKffIAAS" u="1"/>
        <s v="0018000001UD6QCAA1" u="1"/>
        <s v="0013000000JMgE4AAL" u="1"/>
        <s v="0013000000Abw2BAAR" u="1"/>
        <s v="0013000000FXn1IAAT" u="1"/>
        <s v="0018000001Bt21kAAB" u="1"/>
        <s v="0018000001HZuimAAD" u="1"/>
        <s v="0018000001UD6QbAAL" u="1"/>
        <s v="0018000001TNl8hAAD" u="1"/>
        <s v="0018000000OkGv0AAF" u="1"/>
        <s v="0018000001fmW9uAAE" u="1"/>
        <s v="0018000001ZOm1HAAT" u="1"/>
        <s v="0018000000wHJw4AAG" u="1"/>
        <s v="0018000000xoRAeAAM" u="1"/>
        <s v="0013000000LSGFNAA5" u="1"/>
        <s v="0018000000pPWknAAG" u="1"/>
        <s v="0018000001B0rbEAAR" u="1"/>
        <s v="0018000001XDwIuAAL" u="1"/>
        <s v="0012E00001fAIuoQAG" u="1"/>
        <s v="0018000000M7AQxAAN" u="1"/>
        <s v="0018000001aKzKCAA0" u="1"/>
        <s v="0018000001Bor5FAAR" u="1"/>
        <s v="0018000001GXiIaAAL" u="1"/>
        <s v="0018000000nkiHXAAY" u="1"/>
        <s v="0018000000eXGxwAAG" u="1"/>
        <s v="0018000001GV044AAD" u="1"/>
        <s v="0018000001Vvm2uAAB" u="1"/>
        <s v="0018000001VvwqlAAB" u="1"/>
        <s v="0018000001Uz76mAAB" u="1"/>
        <s v="0018000001JdLyyAAF" u="1"/>
        <s v="0013000000EcnehAAB" u="1"/>
        <s v="0018000001B3xv1AAB" u="1"/>
        <s v="0018000001Ihv4kAAB" u="1"/>
        <s v="0018000001JcQ5SAAV" u="1"/>
        <s v="0018000001Uyj1MAAR" u="1"/>
        <s v="0018000001IfbK4AAJ" u="1"/>
        <s v="0012E00001hJsslQAC" u="1"/>
        <s v="0018000000nkiHzAAI" u="1"/>
        <s v="0018000001aHSO6AAO" u="1"/>
        <s v="0018000001c7546AAA" u="1"/>
        <s v="0018000001fn2x9AAA" u="1"/>
        <s v="0018000000eYjnQAAS" u="1"/>
        <s v="0018000000wHJw6AAG" u="1"/>
        <s v="0018000001XA2kaAAD" u="1"/>
        <s v="0018000001JcQffAAF" u="1"/>
        <s v="0018000001VvZa3AAF" u="1"/>
        <s v="0018000000pPWkOAAW" u="1"/>
        <s v="0013000000AbvpgAAB" u="1"/>
        <s v="0018000001aGmRbAAK" u="1"/>
        <s v="0013000000AbwZlAAJ" u="1"/>
        <s v="0018000001QrgQsAAJ" u="1"/>
        <s v="0018000000caaaFAAQ" u="1"/>
        <s v="0012E00001liE4uQAE" u="1"/>
        <s v="0018000000OkGv3AAF" u="1"/>
        <s v="0018000001JbhbVAAR" u="1"/>
        <s v="0018000001VvZa4AAF" u="1"/>
        <s v="0018000001Y1eu3AAB" u="1"/>
        <s v="0018000001FQSEQAA5" u="1"/>
        <s v="0018000001Xg1BuAAJ" u="1"/>
        <s v="0013000000AbvpGAAR" u="1"/>
        <s v="0018000001GVmcpAAD" u="1"/>
        <s v="0018000001aL9HTAA0" u="1"/>
        <s v="0018000001FQSEpAAP" u="1"/>
        <s v="0018000000xoRAiAAM" u="1"/>
        <s v="0018000001UD6QHAA1" u="1"/>
        <s v="0018000001X8j8JAAR" u="1"/>
        <s v="0018000001bLmmHAAS" u="1"/>
        <s v="0018000000xoRAKAA2" u="1"/>
        <s v="0018000001hIemxAAC" u="1"/>
        <s v="0018000001TM2gsAAD" u="1"/>
        <s v="0018000001FRATuAAP" u="1"/>
        <s v="0018000001GUjg4AAD" u="1"/>
        <s v="0018000001JfDNQAA3" u="1"/>
        <s v="0018000001CnJLRAA3" u="1"/>
        <s v="0018000000tX0W0AAK" u="1"/>
        <s v="0018000001GX9upAAD" u="1"/>
        <s v="0018000001If8tFAAR" u="1"/>
        <s v="0018000000jGUgtAAG" u="1"/>
        <s v="0018000001FSlDLAA1" u="1"/>
        <s v="0013000000AkJlzAAF" u="1"/>
        <s v="0018000001Waa55AAB" u="1"/>
        <s v="0018000001HZd4BAAT" u="1"/>
        <s v="0018000000pPWksAAG" u="1"/>
        <s v="0018000000xoRALAA2" u="1"/>
        <s v="00180000018Uy7OAAS" u="1"/>
        <s v="0013000000FXn1OAAT" u="1"/>
        <s v="0018000000caaajAAA" u="1"/>
        <s v="0018000001HaGzGAAV" u="1"/>
        <s v="0018000001IhP7IAAV" u="1"/>
        <s v="0018000001PtFmuAAF" u="1"/>
        <s v="0018000000xoRAkAAM" u="1"/>
        <s v="0018000001TMLIoAAP" u="1"/>
        <s v="0013000000AbvpJAAR" u="1"/>
        <s v="0018000000uzv7wAAA" u="1"/>
        <s v="0018000001VvwqqAAB" u="1"/>
        <s v="0018000001VxJseAAF" u="1"/>
        <s v="0018000001JcoZEAAZ" u="1"/>
        <s v="0018000000jGUgUAAW" u="1"/>
        <s v="0018000001FSNAbAAP" u="1"/>
        <s v="0012E00001owuLaQAI" u="1"/>
        <s v="0018000001JdKi6AAF" u="1"/>
        <s v="00180000012X3xWAAS" u="1"/>
        <s v="0018000001VvwqrAAB" u="1"/>
        <s v="0018000001XAOcJAAX" u="1"/>
        <s v="0018000001VxhVpAAJ" u="1"/>
        <s v="0018000001B2YI7AAN" u="1"/>
        <s v="0018000000kt0K1AAI" u="1"/>
        <s v="0018000001FTEtGAAX" u="1"/>
        <s v="0018000001LV8ehAAD" u="1"/>
        <s v="0018000001UCOZCAA5" u="1"/>
        <s v="0018000000pPWkUAAW" u="1"/>
        <s v="0018000000xoRAOAA2" u="1"/>
        <s v="0018000001VvwqRAAR" u="1"/>
        <s v="0018000001WgEXbAAN" u="1"/>
        <s v="0018000001FPZflAAH" u="1"/>
        <s v="00180000012UetBAAS" u="1"/>
        <s v="0018000001bYsWaAAK" u="1"/>
        <s v="0018000001YDJeMAAX" u="1"/>
        <s v="0018000000nlMYSAA2" u="1"/>
        <s v="0018000000OkGv9AAF" u="1"/>
        <s v="0018000001V0M80AAF" u="1"/>
        <s v="00180000012W7RuAAK" u="1"/>
        <s v="0018000001BsqhAAAR" u="1"/>
        <s v="0018000000xoRAnAAM" u="1"/>
        <s v="0018000001UD6QMAA1" u="1"/>
        <s v="0018000001YCs2IAAT" u="1"/>
        <s v="0018000001YjAm5AAF" u="1"/>
        <s v="0018000000pPWkwAAG" u="1"/>
        <s v="00180000016Z6NCAA0" u="1"/>
        <s v="0018000000xoRAPAA2" u="1"/>
        <s v="0018000001VwfsHAAR" u="1"/>
        <s v="0018000001SOTIqAAP" u="1"/>
        <s v="0018000001WgEXcAAN" u="1"/>
        <s v="0018000001IerP3AAJ" u="1"/>
        <s v="0018000001Igw8eAAB" u="1"/>
        <s v="0018000001GUZRcAAP" u="1"/>
        <s v="0018000001YjAm6AAF" u="1"/>
        <s v="0018000001A9kbrAAB" u="1"/>
        <s v="0018000001GXiiJAAT" u="1"/>
        <s v="0018000001JcFeWAAV" u="1"/>
        <s v="0018000000pPWkxAAG" u="1"/>
        <s v="0018000001NoZfYAAV" u="1"/>
        <s v="0018000001flkPwAAI" u="1"/>
        <s v="0018000001LVWqzAAH" u="1"/>
        <s v="0018000001Z4GmuAAF" u="1"/>
        <s v="0018000000jGUgzAAG" u="1"/>
        <s v="0018000001EQVf0AAH" u="1"/>
        <s v="0018000001VxnsXAAR" u="1"/>
        <s v="0018000000wGQGFAA4" u="1"/>
        <s v="0018000001B2XVjAAN" u="1"/>
        <s v="0013000000J0hQVAAZ" u="1"/>
        <s v="0018000001NoKeUAAV" u="1"/>
        <s v="0018000001flkPxAAI" u="1"/>
        <s v="0018000001aJJQcAAO" u="1"/>
        <s v="0018000000caaaOAAQ" u="1"/>
        <s v="0018000000caaapAAA" u="1"/>
        <s v="0018000001B3HK0AAN" u="1"/>
        <s v="0018000001VvmTbAAJ" u="1"/>
        <s v="0018000000jGUgZAAW" u="1"/>
        <s v="0018000000xoRAqAAM" u="1"/>
        <s v="0018000000pPWkzAAG" u="1"/>
        <s v="0018000000xoRASAA2" u="1"/>
        <s v="0018000001dDz9rAAC" u="1"/>
        <s v="0013000000J0hQxAAJ" u="1"/>
        <s v="0013000000HptOeAAJ" u="1"/>
        <s v="0018000001Zsh3GAAR" u="1"/>
        <s v="0018000001LV3rLAAT" u="1"/>
        <s v="0018000001ZR5C5AAL" u="1"/>
        <s v="0018000000xoRArAAM" u="1"/>
        <s v="0018000001UCOZHAA5" u="1"/>
        <s v="0018000000kuwWtAAI" u="1"/>
        <s v="0013000000AbvpQAAR" u="1"/>
        <s v="0018000001SNbL3AAL" u="1"/>
        <s v="0018000001RdfEgAAJ" u="1"/>
        <s v="0018000001aKrQUAA0" u="1"/>
        <s v="0018000001bMSjFAAW" u="1"/>
        <s v="0018000001Ps6stAAB" u="1"/>
        <s v="0018000001UCYq8AAH" u="1"/>
        <s v="0018000001Bor5tAAB" u="1"/>
        <s v="0018000001aLWDcAAO" u="1"/>
        <s v="0018000001GYX9QAAX" u="1"/>
        <s v="0018000000xoRAsAAM" u="1"/>
        <s v="0018000001DcKZaAAN" u="1"/>
        <s v="0018000001FRKkpAAH" u="1"/>
        <s v="0018000000wGQGIAA4" u="1"/>
        <s v="0018000001VwfsMAAR" u="1"/>
        <s v="0018000001HZolVAAT" u="1"/>
        <s v="0018000000LphJXAAZ" u="1"/>
        <s v="0018000001FS18SAAT" u="1"/>
        <s v="0018000001c754BAAQ" u="1"/>
        <s v="00180000016ZHeUAAW" u="1"/>
        <s v="0018000001WZdkYAAT" u="1"/>
        <s v="0018000001WYyCRAA1" u="1"/>
        <s v="0018000000b8s1VAAQ" u="1"/>
        <s v="0018000000wGQGJAA4" u="1"/>
        <s v="0018000001A8nT0AAJ" u="1"/>
        <s v="00180000012UetIAAS" u="1"/>
        <s v="0018000001AALmuAAH" u="1"/>
        <s v="0018000001Igc3uAAB" u="1"/>
        <s v="0018000001JdS2GAAV" u="1"/>
        <s v="0018000001JelYVAAZ" u="1"/>
        <s v="0018000001TM57DAAT" u="1"/>
        <s v="0018000000b8s1WAAQ" u="1"/>
        <s v="0018000000wGQGKAA4" u="1"/>
        <s v="0018000000pOKkaAAG" u="1"/>
        <s v="0018000001B26zYAAR" u="1"/>
        <s v="0018000001TLojbAAD" u="1"/>
        <s v="0013000000HptOiAAJ" u="1"/>
        <s v="0018000000LphJZAAZ" u="1"/>
        <s v="0018000001A8GbyAAF" u="1"/>
        <s v="00180000012UetJAAS" u="1"/>
        <s v="0018000001JdPM0AAN" u="1"/>
        <s v="0018000001Oo0jlAAB" u="1"/>
        <s v="0018000000PdAGaAAN" u="1"/>
        <s v="0013000000AbwcfAAB" u="1"/>
        <s v="0018000001BsNRAAA3" u="1"/>
        <s v="0018000001LY8KdAAL" u="1"/>
        <s v="0018000001XAJpTAAX" u="1"/>
        <s v="0013000000AbwCEAAZ" u="1"/>
        <s v="0018000001bNiBZAA0" u="1"/>
        <s v="0018000000wGQGLAA4" u="1"/>
        <s v="0018000001Jd33jAAB" u="1"/>
        <s v="0018000001SOFL6AAP" u="1"/>
        <s v="0018000001FSh3VAAT" u="1"/>
        <s v="0018000001SOX2tAAH" u="1"/>
        <s v="0018000001VxhVzAAJ" u="1"/>
        <s v="0018000001Nnh8MAAR" u="1"/>
        <s v="0013000000AbwcFAAR" u="1"/>
        <s v="0018000001B3GxEAAV" u="1"/>
        <s v="0013000000AbwT8AAJ" u="1"/>
        <s v="0018000000OkGvAAAV" u="1"/>
        <s v="0013000000L0eu0AAB" u="1"/>
        <s v="0018000001LXIiOAAX" u="1"/>
        <s v="0018000000xoRAwAAM" u="1"/>
        <s v="0018000001Vk91QAAR" u="1"/>
        <s v="0013000000Abw2vAAB" u="1"/>
        <s v="0018000000pNV54AAG" u="1"/>
        <s v="0018000000kuwWXAAY" u="1"/>
        <s v="0018000001A9TfYAAV" u="1"/>
        <s v="0018000001OoA7wAAF" u="1"/>
        <s v="00180000012UetLAAS" u="1"/>
        <s v="0018000001IevPJAAZ" u="1"/>
        <s v="0018000001B2YIbAAN" u="1"/>
        <s v="0018000001aIZvAAAW" u="1"/>
        <s v="0018000001X95K1AAJ" u="1"/>
        <s v="0018000000pOKkdAAG" u="1"/>
        <s v="0018000001Ykm6hAAB" u="1"/>
        <s v="0018000001FS7FoAAL" u="1"/>
        <s v="0018000000PdAGdAAN" u="1"/>
        <s v="0012E00001jDRY0QAO" u="1"/>
        <s v="0018000000xoRAyAAM" u="1"/>
        <s v="00180000012WICMAA4" u="1"/>
        <s v="0018000000MsWK3AAN" u="1"/>
        <s v="0018000001LXLPmAAP" u="1"/>
        <s v="0018000001NorffAAB" u="1"/>
        <s v="0018000001BqrLNAAZ" u="1"/>
        <s v="0018000001LYEOXAA5" u="1"/>
        <s v="0018000001BrtoXAAR" u="1"/>
        <s v="0018000001VxCliAAF" u="1"/>
        <s v="0018000001Ihj41AAB" u="1"/>
        <s v="0018000001Noe1EAAR" u="1"/>
        <s v="0018000001DPcE6AAL" u="1"/>
        <s v="0018000001HcYqEAAV" u="1"/>
        <s v="0018000000xoRAzAAM" u="1"/>
        <s v="0018000001B1uZ7AAJ" u="1"/>
        <s v="0018000000pNV57AAG" u="1"/>
        <s v="0018000001RdFeoAAF" u="1"/>
        <s v="0018000001VjyrhAAB" u="1"/>
        <s v="0018000000pOKkfAAG" u="1"/>
        <s v="0018000001V1j7uAAB" u="1"/>
        <s v="0018000001ZP49yAAD" u="1"/>
        <s v="0018000000caaazAAA" u="1"/>
        <s v="0013000000Abw2zAAB" u="1"/>
        <s v="0018000000QwaUnAAJ" u="1"/>
        <s v="0018000000pOKkgAAG" u="1"/>
        <s v="0018000001dBiFoAAK" u="1"/>
        <s v="0018000001SOX2yAAH" u="1"/>
        <s v="0018000001JdKz7AAF" u="1"/>
        <s v="0018000001QqMhyAAF" u="1"/>
        <s v="0018000001GYRMgAAP" u="1"/>
        <s v="0018000001A8LwAAAV" u="1"/>
        <s v="0018000001TMf5gAAD" u="1"/>
        <s v="0018000000tX0WDAA0" u="1"/>
        <s v="0018000001HZqzFAAT" u="1"/>
        <s v="0018000000pNV59AAG" u="1"/>
        <s v="0018000001LYxJLAA1" u="1"/>
        <s v="0018000001WZhVAAA1" u="1"/>
        <s v="00180000012Tu1BAAS" u="1"/>
        <s v="0018000001PsLujAAF" u="1"/>
        <s v="0018000001LW3awAAD" u="1"/>
        <s v="0018000001aFerIAAS" u="1"/>
        <s v="0018000001ZkB5vAAF" u="1"/>
        <s v="0018000001hHyLPAA0" u="1"/>
        <s v="0018000001JcQWOAA3" u="1"/>
        <s v="0018000001VjyaYAAR" u="1"/>
        <s v="0013000000Bl1NCAAZ" u="1"/>
        <s v="0018000001A9C1qAAF" u="1"/>
        <s v="0018000001WXRmrAAH" u="1"/>
        <s v="0018000001Vve2NAAR" u="1"/>
        <s v="0018000001PslDzAAJ" u="1"/>
        <s v="0018000001Z2cGPAAZ" u="1"/>
        <s v="00180000012Tu1DAAS" u="1"/>
        <s v="0018000001XA1RFAA1" u="1"/>
        <s v="0018000001boceLAAQ" u="1"/>
        <s v="0018000001Z4qDTAAZ" u="1"/>
        <s v="0018000001aLUa7AAG" u="1"/>
        <s v="00180000012Tu1EAAS" u="1"/>
        <s v="0018000001NnbLcAAJ" u="1"/>
        <s v="0013000000L0eu9AAB" u="1"/>
        <s v="0018000001NoahrAAB" u="1"/>
        <s v="0018000001GXBscAAH" u="1"/>
        <s v="0018000001B37MDAAZ" u="1"/>
        <s v="0018000001RW989AAD" u="1"/>
        <s v="0018000001FPTiYAAX" u="1"/>
        <s v="0018000001JfWIwAAN" u="1"/>
        <s v="0018000001aLUa8AAG" u="1"/>
        <s v="0018000001ZuD9kAAF" u="1"/>
        <s v="0018000000gb1g5AAA" u="1"/>
        <s v="0018000001JeR90AAF" u="1"/>
        <s v="0018000001Nnb50AAB" u="1"/>
        <s v="0018000000eXH4MAAW" u="1"/>
        <s v="0018000001flq06AAA" u="1"/>
        <s v="0018000000QwaUtAAJ" u="1"/>
        <s v="0018000001WYRmDAAX" u="1"/>
        <s v="0018000001Z2EdIAAV" u="1"/>
        <s v="0018000001A8LfUAAV" u="1"/>
        <s v="0018000001aLUa9AAG" u="1"/>
        <s v="0018000001Old2fAAB" u="1"/>
        <s v="0013000000AbwcrAAB" u="1"/>
        <s v="0018000001LWrghAAD" u="1"/>
        <s v="0018000001XENp0AAH" u="1"/>
        <s v="0018000001HboTjAAJ" u="1"/>
        <s v="0018000001fYb1RAAS" u="1"/>
        <s v="0018000001XXHPaAAP" u="1"/>
        <s v="0018000001V1UZ5AAN" u="1"/>
        <s v="0018000001EOf55AAD" u="1"/>
        <s v="0018000001Hd7uHAAR" u="1"/>
        <s v="0018000001QqiYAAAZ" u="1"/>
        <s v="0018000001VjdcuAAB" u="1"/>
        <s v="0018000001OmQG7AAN" u="1"/>
        <s v="0018000001BorwFAAR" u="1"/>
        <s v="0018000001LUuHBAA1" u="1"/>
        <s v="0018000001VjeMYAAZ" u="1"/>
        <s v="0018000000WGcJ4AAL" u="1"/>
        <s v="0018000001bCYqQAAW" u="1"/>
        <s v="0018000001XENp1AAH" u="1"/>
        <s v="0018000001VivEbAAJ" u="1"/>
        <s v="0018000001V0ZmEAAV" u="1"/>
        <s v="0018000001ZorfjAAB" u="1"/>
        <s v="0018000001A8CBYAA3" u="1"/>
        <s v="0018000001fYByzAAG" u="1"/>
        <s v="0013000000JMgEUAA1" u="1"/>
        <s v="0018000000wJAS2AAO" u="1"/>
        <s v="0013000000AbwTDAAZ" u="1"/>
        <s v="0018000001bN5y0AAC" u="1"/>
        <s v="0018000000tX0WLAA0" u="1"/>
        <s v="0018000001QqWPcAAN" u="1"/>
        <s v="0018000001boceQAAQ" u="1"/>
        <s v="0018000001SNTctAAH" u="1"/>
        <s v="0018000001aIEXdAAO" u="1"/>
        <s v="0018000001LVzrFAAT" u="1"/>
        <s v="00180000012Tu1JAAS" u="1"/>
        <s v="0018000001HbaF8AAJ" u="1"/>
        <s v="0018000001ZP4JtAAL" u="1"/>
        <s v="0018000000OkGvOAAV" u="1"/>
        <s v="0018000001bN5y1AAC" u="1"/>
        <s v="0018000001bGHhJAAW" u="1"/>
        <s v="0018000000tX0WMAA0" u="1"/>
        <s v="0018000001Wh4ZNAAZ" u="1"/>
        <s v="0018000000b8rz7AAA" u="1"/>
        <s v="0018000001boceRAAQ" u="1"/>
        <s v="0018000001UDoC5AAL" u="1"/>
        <s v="0018000001UDJvXAAX" u="1"/>
        <s v="0018000000pOKkPAAW" u="1"/>
        <s v="00180000012Tu1KAAS" u="1"/>
        <s v="0013000000AkJWEAA3" u="1"/>
        <s v="0018000001VwrggAAB" u="1"/>
        <s v="0013000000AbwTgAAJ" u="1"/>
        <s v="0018000000tX0WNAA0" u="1"/>
        <s v="0018000001GYBBgAAP" u="1"/>
        <s v="0013000000GcERYAA3" u="1"/>
        <s v="0018000001ERB0NAAX" u="1"/>
        <s v="0018000001XWHJ2AAP" u="1"/>
        <s v="00180000012Tu1LAAS" u="1"/>
        <s v="0013000000AkKJ5AAN" u="1"/>
        <s v="0018000000WGcJ8AAL" u="1"/>
        <s v="0018000001A8iprAAB" u="1"/>
        <s v="0018000001Yj2lHAAR" u="1"/>
        <s v="0018000000tX0WOAA0" u="1"/>
        <s v="0018000001LWfMcAAL" u="1"/>
        <s v="0018000001RdMfBAAV" u="1"/>
        <s v="0018000000njtTNAAY" u="1"/>
        <s v="0013000000AkKJ6AAN" u="1"/>
        <s v="0018000000xpGQUAA2" u="1"/>
        <s v="0018000001BpDOLAA3" u="1"/>
        <s v="0018000001LX3RcAAL" u="1"/>
        <s v="0018000001JdOZrAAN" u="1"/>
        <s v="0018000001Vwn6iAAB" u="1"/>
        <s v="0018000000QwaUZAAZ" u="1"/>
        <s v="0018000001IgyW7AAJ" u="1"/>
        <s v="0018000000pOKkSAAW" u="1"/>
        <s v="0018000001dDV9zAAG" u="1"/>
        <s v="0018000000PdAGtAAN" u="1"/>
        <s v="0018000001Jc1AdAAJ" u="1"/>
        <s v="0013000000AkK9EAAV" u="1"/>
        <s v="0018000001UChSUAA1" u="1"/>
        <s v="0018000001FSGkFAAX" u="1"/>
        <s v="0018000001LYYN9AAP" u="1"/>
        <s v="0018000000pOKkTAAW" u="1"/>
        <s v="0018000000pOKkuAAG" u="1"/>
        <s v="0018000001TLojvAAD" u="1"/>
        <s v="0018000000njtTPAAY" u="1"/>
        <s v="0018000001Yi5sVAAR" u="1"/>
        <s v="0018000000wHsDdAAK" u="1"/>
        <s v="0018000001XAXxzAAH" u="1"/>
        <s v="00180000012XBm4AAG" u="1"/>
        <s v="0018000001PsSENAA3" u="1"/>
        <s v="0018000001SNHiOAAX" u="1"/>
        <s v="0018000001fnRq9AAE" u="1"/>
        <s v="0018000001A9jc6AAB" u="1"/>
        <s v="0018000000wJAS9AAO" u="1"/>
        <s v="0018000001aIgUBAA0" u="1"/>
        <s v="0018000001Yi5sWAAR" u="1"/>
        <s v="0018000000wHsDeAAK" u="1"/>
        <s v="0018000001aKmGYAA0" u="1"/>
        <s v="0018000001BrgkZAAR" u="1"/>
        <s v="0018000001HczdGAAR" u="1"/>
        <s v="0018000000T932TAAR" u="1"/>
        <s v="0018000001BsJauAAF" u="1"/>
        <s v="00180000012Tu1QAAS" u="1"/>
        <s v="0018000001JcpmwAAB" u="1"/>
        <s v="0018000000ZjJW9AAN" u="1"/>
        <s v="0018000001OlVKCAA3" u="1"/>
        <s v="0018000000PdAGYAA3" u="1"/>
        <s v="0018000001bN5y8AAC" u="1"/>
        <s v="0018000001fmPTVAA2" u="1"/>
        <s v="0018000000wHsDHAA0" u="1"/>
        <s v="0018000001UznSuAAJ" u="1"/>
        <s v="0012E00001fAm8LQAS" u="1"/>
        <s v="0018000001A9vTvAAJ" u="1"/>
        <s v="0018000001FQLoZAAX" u="1"/>
        <s v="0018000001SOj5gAAD" u="1"/>
        <s v="0018000001XEVPxAAP" u="1"/>
        <s v="0018000001GW6baAAD" u="1"/>
        <s v="0018000001ZsM7tAAF" u="1"/>
        <s v="0018000001IftM7AAJ" u="1"/>
        <s v="0013000000AbwTnAAJ" u="1"/>
        <s v="0018000000wHsDgAAK" u="1"/>
        <s v="0018000001bO2xqAAC" u="1"/>
        <s v="0018000001YBNjgAAH" u="1"/>
        <s v="0018000000PdAGZAA3" u="1"/>
        <s v="0018000001NoVwzAAF" u="1"/>
        <s v="0018000001WYxjUAAT" u="1"/>
        <s v="0018000000pOKkyAAG" u="1"/>
        <s v="0018000001X9nZqAAJ" u="1"/>
        <s v="00180000012Tu1SAAS" u="1"/>
        <s v="0018000001aKrKMAA0" u="1"/>
        <s v="0018000000wHsDhAAK" u="1"/>
        <s v="0018000000LUYnAAAX" u="1"/>
        <s v="0018000001bNK9cAAG" u="1"/>
        <s v="0018000001ES7wwAAD" u="1"/>
        <s v="0018000001IhcdOAAR" u="1"/>
        <s v="0018000001XDDBHAA5" u="1"/>
        <s v="0018000001ES2MDAA1" u="1"/>
        <s v="0018000000pOKkYAAW" u="1"/>
        <s v="0018000001JfMLqAAN" u="1"/>
        <s v="0018000000PdAGzAAN" u="1"/>
        <s v="0018000001aKrKNAA0" u="1"/>
        <s v="0018000001Z4SAzAAN" u="1"/>
        <s v="0018000001hJMAFAA4" u="1"/>
        <s v="0018000000OkH26AAF" u="1"/>
        <s v="0018000000T932yAAB" u="1"/>
        <s v="0018000001B3ADFAA3" u="1"/>
        <s v="0018000001Iejp6AAB" u="1"/>
        <s v="0018000000dpeNlAAI" u="1"/>
        <s v="0018000001SOq61AAD" u="1"/>
        <s v="0018000001fm2RMAAY" u="1"/>
        <s v="0018000000gb1gdAAA" u="1"/>
        <s v="0018000000njtTVAAY" u="1"/>
        <s v="0018000001Jc10YAAR" u="1"/>
        <s v="0018000000OkGvZAAV" u="1"/>
        <s v="0018000001FRdutAAD" u="1"/>
        <s v="0018000001PsEnRAAV" u="1"/>
        <s v="0018000001JdKizAAF" u="1"/>
        <s v="0018000001NnZqyAAF" u="1"/>
        <s v="0018000001TN1nvAAD" u="1"/>
        <s v="0018000001Igwc5AAB" u="1"/>
        <s v="0018000001LWfMNAA1" u="1"/>
        <s v="0018000000wHsDkAAK" u="1"/>
        <s v="0018000001aG9GrAAK" u="1"/>
        <s v="0018000001FSI7sAAH" u="1"/>
        <s v="0018000001LVskiAAD" u="1"/>
        <s v="0018000001Z2EuJAAV" u="1"/>
        <s v="0018000001GXz0sAAD" u="1"/>
        <s v="0018000000T932ZAAR" u="1"/>
        <s v="0018000001bNW3OAAW" u="1"/>
        <s v="0018000001IhDh5AAF" u="1"/>
        <s v="0018000001OlVKgAAN" u="1"/>
        <s v="0018000001PsoEeAAJ" u="1"/>
        <s v="0018000001aJ1BzAAK" u="1"/>
        <s v="0018000001bO2xvAAC" u="1"/>
        <s v="0018000000wJASBAA4" u="1"/>
        <s v="0018000001bCtgmAAC" u="1"/>
        <s v="0018000001HbHmOAAV" u="1"/>
        <s v="0018000001LWra5AAD" u="1"/>
        <s v="0018000000UvUtEAAV" u="1"/>
        <s v="0018000001fmpn8AAA" u="1"/>
        <s v="0018000001Z4jNNAAZ" u="1"/>
        <s v="0018000001Jd079AAB" u="1"/>
        <s v="0018000000wIgJ3AAK" u="1"/>
        <s v="0018000001EQ0jnAAD" u="1"/>
        <s v="0013000000AbwTtAAJ" u="1"/>
        <s v="0018000000UvUtFAAV" u="1"/>
        <s v="0018000001aFxmqAAC" u="1"/>
        <s v="0018000001TM111AAD" u="1"/>
        <s v="0018000001B0e8bAAB" u="1"/>
        <s v="0018000001fZbbfAAC" u="1"/>
        <s v="0018000001SNFw2AAH" u="1"/>
        <s v="00180000018T5CJAA0" u="1"/>
        <s v="0018000001bNh2MAAS" u="1"/>
        <s v="0018000001B3ADKAA3" u="1"/>
        <s v="0018000001ZPTt2AAH" u="1"/>
        <s v="0018000001YA9F1AAL" u="1"/>
        <s v="0018000001JesCiAAJ" u="1"/>
        <s v="0018000000wJAScAAO" u="1"/>
        <s v="0018000000kt0KXAAY" u="1"/>
        <s v="0018000001ERqbSAAT" u="1"/>
        <s v="0018000001fZbbgAAC" u="1"/>
        <s v="0018000000wJASEAA4" u="1"/>
        <s v="00180000010KTYbAAO" u="1"/>
        <s v="0018000000UvUtHAAV" u="1"/>
        <s v="0013000000GcELcAAN" u="1"/>
        <s v="0018000001XWhJaAAL" u="1"/>
        <s v="0018000001bYeC1AAK" u="1"/>
        <s v="0018000001A8Zh8AAF" u="1"/>
        <s v="0018000001fnQX0AAM" u="1"/>
        <s v="0018000001HcN9wAAF" u="1"/>
        <s v="0018000001NnbLXAAZ" u="1"/>
        <s v="0018000000wIgJ6AAK" u="1"/>
        <s v="0018000001aI0zKAAS" u="1"/>
        <s v="0018000000PdA0mAAF" u="1"/>
        <s v="0018000001Jeci2AAB" u="1"/>
        <s v="0018000000UvUtjAAF" u="1"/>
        <s v="0018000001LWfMrAAL" u="1"/>
        <s v="0018000001LX3RSAA1" u="1"/>
        <s v="0018000001fX3ruAAC" u="1"/>
        <s v="0018000001hJHnLAAW" u="1"/>
        <s v="0018000001Jbn3dAAB" u="1"/>
        <s v="0013000000AbwTxAAJ" u="1"/>
        <s v="0018000000kt0KZAAY" u="1"/>
        <s v="00180000018TjrFAAS" u="1"/>
        <s v="0018000001aJ1sPAAS" u="1"/>
        <s v="0018000001Wh4CKAAZ" u="1"/>
        <s v="0018000000wJASGAA4" u="1"/>
        <s v="0018000001UyVx9AAF" u="1"/>
        <s v="0013000000AkK31AAF" u="1"/>
        <s v="0018000001LWvaHAAT" u="1"/>
        <s v="0013000000AkJq2AAF" u="1"/>
        <s v="0018000001BpH21AAF" u="1"/>
        <s v="0018000001CmMX4AAN" u="1"/>
        <s v="0018000001HZb1VAAT" u="1"/>
        <s v="0018000001De1GyAAJ" u="1"/>
        <s v="0018000001fXxuFAAS" u="1"/>
        <s v="0018000000YPLO0AAP" u="1"/>
        <s v="0018000000hsp3yAAA" u="1"/>
        <s v="0018000001B2YT0AAN" u="1"/>
        <s v="0018000001B0VMuAAN" u="1"/>
        <s v="0018000001fmVKDAA2" u="1"/>
        <s v="0018000001QrEHgAAN" u="1"/>
        <s v="0018000001DdmwmAAB" u="1"/>
        <s v="0018000000gb1gLAAQ" u="1"/>
        <s v="0018000001Psx28AAB" u="1"/>
        <s v="0018000001IhSIaAAN" u="1"/>
        <s v="0018000001byl9nAAA" u="1"/>
        <s v="0018000001bNS3iAAG" u="1"/>
        <s v="0018000001aKlNrAAK" u="1"/>
        <s v="0018000001FSfRcAAL" u="1"/>
        <s v="0018000001Jec8dAAB" u="1"/>
        <s v="0018000001aLc9PAAS" u="1"/>
        <s v="0018000001fm2RWAAY" u="1"/>
        <s v="0018000001TMbfFAAT" u="1"/>
        <s v="0018000001YkBQ2AAN" u="1"/>
        <s v="00180000018Uj0wAAC" u="1"/>
        <s v="0018000001SOL2IAAX" u="1"/>
        <s v="0012E00001fAMIMQA4" u="1"/>
        <s v="0018000001YkV4fAAF" u="1"/>
        <s v="00180000010KTYgAAO" u="1"/>
        <s v="0018000001NqBRRAA3" u="1"/>
        <s v="0018000001ZsrlCAAR" u="1"/>
        <s v="0018000001VxCffAAF" u="1"/>
        <s v="0013000000IIE6kAAH" u="1"/>
        <s v="0018000000b8rzlAAA" u="1"/>
        <s v="0018000001IhbkGAAR" u="1"/>
        <s v="0018000001LXXduAAH" u="1"/>
        <s v="0018000001UDo2XAAT" u="1"/>
        <s v="0018000001B2WfKAAV" u="1"/>
        <s v="0018000000dpeNwAAI" u="1"/>
        <s v="0018000001IgYfWAAV" u="1"/>
        <s v="0018000001NokPnAAJ" u="1"/>
        <s v="0018000001EP6AgAAL" u="1"/>
        <s v="0018000001RVlDeAAL" u="1"/>
        <s v="0018000001LX2HRAA1" u="1"/>
        <s v="0018000001Jdqq8AAB" u="1"/>
        <s v="0018000001YkKDbAAN" u="1"/>
        <s v="0018000001FRxZuAAL" u="1"/>
        <s v="0013000000Inab4AAB" u="1"/>
        <s v="0018000000sgMr1AAE" u="1"/>
        <s v="0018000001A8ogGAAR" u="1"/>
        <s v="0013000000FXmzOAAT" u="1"/>
        <s v="0018000000MsWKWAA3" u="1"/>
        <s v="0018000001A9s6UAAR" u="1"/>
        <s v="0018000000PdA0sAAF" u="1"/>
        <s v="0018000001GXVxuAAH" u="1"/>
        <s v="0018000001bLpnSAAS" u="1"/>
        <s v="0018000001bNZ43AAG" u="1"/>
        <s v="0018000001LUyyZAAT" u="1"/>
        <s v="0018000000gb1gPAAQ" u="1"/>
        <s v="0018000000nld8iAAA" u="1"/>
        <s v="0018000000wJASMAA4" u="1"/>
        <s v="0018000000sfrv4AAA" u="1"/>
        <s v="0018000000MsWKwAAN" u="1"/>
        <s v="0018000001WZofUAAT" u="1"/>
        <s v="0018000000sgMr3AAE" u="1"/>
        <s v="0018000001Jblx8AAB" u="1"/>
        <s v="0018000001IhKOkAAN" u="1"/>
        <s v="0013000000L0euwAAB" u="1"/>
        <s v="0018000000wJASNAA4" u="1"/>
        <s v="0018000000sfrv5AAA" u="1"/>
        <s v="0018000001JcBpfAAF" u="1"/>
        <s v="0018000001JeWn0AAF" u="1"/>
        <s v="0018000000wHsDZAA0" u="1"/>
        <s v="0018000001XDcZ4AAL" u="1"/>
        <s v="0018000000sgMr4AAE" u="1"/>
        <s v="0018000001TN8okAAD" u="1"/>
        <s v="0018000001X90ABAAZ" u="1"/>
        <s v="0018000001JeELsAAN" u="1"/>
        <s v="0018000000PdA0vAAF" u="1"/>
        <s v="0018000000wJASOAA4" u="1"/>
        <s v="00180000010KTYlAAO" u="1"/>
        <s v="0018000000sfrv6AAA" u="1"/>
        <s v="0013000000HnFLlAAN" u="1"/>
        <s v="0018000000b8rzqAAA" u="1"/>
        <s v="0018000001B2ZmlAAF" u="1"/>
        <s v="0018000001XDVjxAAH" u="1"/>
        <s v="0018000000sgMr5AAE" u="1"/>
        <s v="0018000001aKmaiAAC" u="1"/>
        <s v="0018000001VjVEnAAN" u="1"/>
        <s v="0018000001ES7qeAAD" u="1"/>
        <s v="0018000001FPcVlAAL" u="1"/>
        <s v="0018000001B336aAAB" u="1"/>
        <s v="0013000000KDBEBAA5" u="1"/>
        <s v="0013000000L0euXAAR" u="1"/>
        <s v="0018000001HbMQPAA3" u="1"/>
        <s v="0018000000sfrv7AAA" u="1"/>
        <s v="0018000000wIgJBAA0" u="1"/>
        <s v="0018000001BpNFsAAN" u="1"/>
        <s v="0018000001PQ0D2AAL" u="1"/>
        <s v="0018000001XDVjyAAH" u="1"/>
        <s v="0018000000sgMr6AAE" u="1"/>
        <s v="0018000001B1tPWAAZ" u="1"/>
        <s v="0018000001ESK4yAAH" u="1"/>
        <s v="0013000000FGpyKAAT" u="1"/>
        <s v="0018000001LXv0qAAD" u="1"/>
        <s v="0018000000mLj5rAAC" u="1"/>
        <s v="0018000001ZR4JpAAL" u="1"/>
        <s v="0018000000qW67fAAC" u="1"/>
        <s v="0018000000wJASQAA4" u="1"/>
        <s v="0018000001TMLTsAAP" u="1"/>
        <s v="0018000001Zsho7AAB" u="1"/>
        <s v="0018000000OkH2hAAF" u="1"/>
        <s v="0018000000sfrv8AAA" u="1"/>
        <s v="0018000000wIgJCAA0" u="1"/>
        <s v="0018000001DdzUaAAJ" u="1"/>
        <s v="0018000001B2ZmnAAF" u="1"/>
        <s v="0018000001LVyYQAA1" u="1"/>
        <s v="0012E00001jBo5EQAS" u="1"/>
        <s v="0018000000b8rt0AAA" u="1"/>
        <s v="0018000001A9YdQAAV" u="1"/>
        <s v="0018000001UDxXcAAL" u="1"/>
        <s v="0018000001XF90sAAD" u="1"/>
        <s v="0018000001NonwPAAR" u="1"/>
        <s v="0018000000qW67gAAC" u="1"/>
        <s v="0018000000wJASRAA4" u="1"/>
        <s v="0018000000sfrv9AAA" u="1"/>
        <s v="0018000000wIgJDAA0" u="1"/>
        <s v="0013000000ICfP1AAL" u="1"/>
        <s v="0013000000IIEGdAAP" u="1"/>
        <s v="0018000000ZjJWQAA3" u="1"/>
        <s v="0018000001EOo9uAAD" u="1"/>
        <s v="0013000000JrjapAAB" u="1"/>
        <s v="0018000001LXRa5AAH" u="1"/>
        <s v="0018000001VjZvrAAF" u="1"/>
        <s v="00180000012X7F3AAK" u="1"/>
        <s v="0018000001ZQBl0AAH" u="1"/>
        <s v="0018000001B2d4oAAB" u="1"/>
        <s v="0018000001LWItYAAX" u="1"/>
        <s v="0018000000wJASSAA4" u="1"/>
        <s v="00180000010KTYpAAO" u="1"/>
        <s v="0018000000wIgJEAA0" u="1"/>
        <s v="0018000001blv4kAAA" u="1"/>
        <s v="0018000001Hc0hKAAR" u="1"/>
        <s v="0018000001LYRgHAAX" u="1"/>
        <s v="0018000000v0yihAAA" u="1"/>
        <s v="0018000001JcYkJAAV" u="1"/>
        <s v="0018000000sgMr9AAE" u="1"/>
        <s v="00180000016ZA8xAAG" u="1"/>
        <s v="0013000000Ecnj0AAB" u="1"/>
        <s v="0018000001bD7OKAA0" u="1"/>
        <s v="00180000010KTYqAAO" u="1"/>
        <s v="0018000001UDxa1AAD" u="1"/>
        <s v="0018000001fmu0WAAQ" u="1"/>
        <s v="0018000001GUNRkAAP" u="1"/>
        <s v="0018000001fmuAHAAY" u="1"/>
        <s v="0018000001NpXtVAAV" u="1"/>
        <s v="0018000001WhVPBAA3" u="1"/>
        <s v="0018000000v0yiiAAA" u="1"/>
        <s v="0013000000IIEGfAAP" u="1"/>
        <s v="0013000000JrjarAAB" u="1"/>
        <s v="0018000001HcyKmAAJ" u="1"/>
        <s v="0018000001A9YduAAF" u="1"/>
        <s v="0018000001bD7OLAA0" u="1"/>
        <s v="0018000001NpZQmAAN" u="1"/>
        <s v="0018000001V0bytAAB" u="1"/>
        <s v="0018000001DdCzDAAV" u="1"/>
        <s v="0018000001bMx7UAAS" u="1"/>
        <s v="0018000001PQ0D7AAL" u="1"/>
        <s v="0018000000v0yijAAA" u="1"/>
        <s v="0018000001TM11BAAT" u="1"/>
        <s v="0018000001CmYaZAAV" u="1"/>
        <s v="0018000001GYOqdAAH" u="1"/>
        <s v="0018000001B2BhmAAF" u="1"/>
        <s v="0018000001RdDSrAAN" u="1"/>
        <s v="0018000000mLj5wAAC" u="1"/>
        <s v="0018000001CnImvAAF" u="1"/>
        <s v="0018000000wIgJHAA0" u="1"/>
        <s v="0018000000UvUtzAAF" u="1"/>
        <s v="0018000001CnXh8AAF" u="1"/>
        <s v="0018000001B3RbwAAF" u="1"/>
        <s v="0013000000H09U4AAJ" u="1"/>
        <s v="0018000001hJfkdAAC" u="1"/>
        <s v="0012E00001hJsx7QAC" u="1"/>
        <s v="0018000000qW67lAAC" u="1"/>
        <s v="0018000000wJASWAA4" u="1"/>
        <s v="00180000010KTYtAAO" u="1"/>
        <s v="0018000001QqRWcAAN" u="1"/>
        <s v="0018000000v0yilAAA" u="1"/>
        <s v="00180000010KTYVAA4" u="1"/>
        <s v="0013000000HnFLVAA3" u="1"/>
        <s v="0018000001RdeFDAAZ" u="1"/>
        <s v="0018000001IibKDAAZ" u="1"/>
        <s v="0018000001YATAsAAP" u="1"/>
        <s v="0018000000YPLOBAA5" u="1"/>
        <s v="0018000001Cle01AAB" u="1"/>
        <s v="0018000001DbB9MAAV" u="1"/>
        <s v="0018000000wJASXAA4" u="1"/>
        <s v="0018000001FPKPoAAP" u="1"/>
        <s v="0012E00001nBdV7QAK" u="1"/>
        <s v="0018000001ERZWxAAP" u="1"/>
        <s v="0018000001JebVRAAZ" u="1"/>
        <s v="0018000001FQY6MAAX" u="1"/>
        <s v="0018000001Ii4cuAAB" u="1"/>
        <s v="0018000001TNXH1AAP" u="1"/>
        <s v="0018000001aKVeQAAW" u="1"/>
        <s v="00180000018UmydAAC" u="1"/>
        <s v="0018000001LYaitAAD" u="1"/>
        <s v="0018000001fn1HQAAY" u="1"/>
        <s v="0018000000qW67nAAC" u="1"/>
        <s v="00180000010KTYvAAO" u="1"/>
        <s v="0018000001GXrxRAAT" u="1"/>
        <s v="0018000001B2WwKAAV" u="1"/>
        <s v="0018000001YkMAfAAN" u="1"/>
        <s v="0018000000v0yinAAA" u="1"/>
        <s v="0018000000WGcD7AAL" u="1"/>
        <s v="0013000000AkJqdAAF" u="1"/>
        <s v="0018000001ERw9IAAT" u="1"/>
        <s v="0018000001TNgpZAAT" u="1"/>
        <s v="0018000000xpZFDAA2" u="1"/>
        <s v="0018000001A8kgFAAR" u="1"/>
        <s v="0018000001ES7qoAAD" u="1"/>
        <s v="0018000001WaWycAAF" u="1"/>
        <s v="00180000018Tt8XAAS" u="1"/>
        <s v="0018000001Z5AJvAAN" u="1"/>
        <s v="0018000001B336kAAB" u="1"/>
        <s v="0018000001XEWN4AAP" u="1"/>
        <s v="0018000000YPLODAA5" u="1"/>
        <s v="0018000000ZjJWwAAN" u="1"/>
        <s v="00180000010KTYwAAO" u="1"/>
        <s v="0018000001Ii0t9AAB" u="1"/>
        <s v="0018000001RdN33AAF" u="1"/>
        <s v="0018000000wIgJLAA0" u="1"/>
        <s v="0018000000v0yioAAA" u="1"/>
        <s v="0018000001IiGo9AAF" u="1"/>
        <s v="0018000001OlTY8AAN" u="1"/>
        <s v="0018000001XEWN5AAP" u="1"/>
        <s v="0018000001aNvkGAAS" u="1"/>
        <s v="0018000001B1b1nAAB" u="1"/>
        <s v="0018000001flURSAA2" u="1"/>
        <s v="0018000001JctR0AAJ" u="1"/>
        <s v="00180000012VYScAAO" u="1"/>
        <s v="0018000001aIBkLAAW" u="1"/>
        <s v="0018000001LWb6CAAT" u="1"/>
        <s v="0018000001VxYHcAAN" u="1"/>
        <s v="0018000000OkH2RAAV" u="1"/>
        <s v="0018000000sfrvBAAQ" u="1"/>
        <s v="0018000000wIgJNAA0" u="1"/>
        <s v="0018000001ZOF5SAAX" u="1"/>
        <s v="0018000000sgMrAAAU" u="1"/>
        <s v="0018000001EPespAAD" u="1"/>
        <s v="0018000000qW67rAAC" u="1"/>
        <s v="00180000010KTYzAAO" u="1"/>
        <s v="0018000000sfrvCAAQ" u="1"/>
        <s v="0018000001CmmGXAAZ" u="1"/>
        <s v="0013000000H1gRnAAJ" u="1"/>
        <s v="0018000001RdGT2AAN" u="1"/>
        <s v="0018000001aNvkkAAC" u="1"/>
        <s v="0018000001B2qC7AAJ" u="1"/>
        <s v="0018000000sfrvDAAQ" u="1"/>
        <s v="0018000001JbonrAAB" u="1"/>
        <s v="0018000001Z27A0AAJ" u="1"/>
        <s v="0018000001JeoTeAAJ" u="1"/>
        <s v="0018000001V1JBXAA3" u="1"/>
        <s v="0018000001ERymYAAT" u="1"/>
        <s v="0018000001Waik4AAB" u="1"/>
        <s v="0018000000qW67tAAC" u="1"/>
        <s v="0018000001QrSPoAAN" u="1"/>
        <s v="0013000000AkJqIAAV" u="1"/>
        <s v="0018000000sgMrDAAU" u="1"/>
        <s v="0018000001UzhPOAAZ" u="1"/>
        <s v="0018000001GW7W7AAL" u="1"/>
        <s v="00180000018UxIQAA0" u="1"/>
        <s v="0018000001aNvkLAAS" u="1"/>
        <s v="0018000000sfrvFAAQ" u="1"/>
        <s v="0018000000M7AVOAA3" u="1"/>
        <s v="0018000000wIgJRAA0" u="1"/>
        <s v="0018000001HdT0cAAF" u="1"/>
        <s v="0018000001bMjQTAA0" u="1"/>
        <s v="0018000000v0yiuAAA" u="1"/>
        <s v="0018000001YCc2pAAD" u="1"/>
        <s v="0018000001bOYAfAAO" u="1"/>
        <s v="0018000001VxYHhAAN" u="1"/>
        <s v="0013000000GjsO5AAJ" u="1"/>
        <s v="0018000001Jc0yIAAR" u="1"/>
        <s v="0013000000KDBESAA5" u="1"/>
        <s v="0018000001JdHMOAA3" u="1"/>
        <s v="0012E00001fAfbXQAS" u="1"/>
        <s v="0018000001bMjQUAA0" u="1"/>
        <s v="0018000001LXwe5AAD" u="1"/>
        <s v="0018000000v0yivAAA" u="1"/>
        <s v="0018000001JdHMnAAN" u="1"/>
        <s v="0018000001A8zHtAAJ" u="1"/>
        <s v="0018000001Hak7cAAB" u="1"/>
        <s v="0018000001FRsPYAA1" u="1"/>
        <s v="0018000000Pd8nlAAB" u="1"/>
        <s v="0018000001B2vmpAAB" u="1"/>
        <s v="0013000000AbwNpAAJ" u="1"/>
        <s v="0018000001BstZoAAJ" u="1"/>
        <s v="0018000001JbYv8AAF" u="1"/>
        <s v="0018000001TM11pAAD" u="1"/>
        <s v="0018000001LX4VQAA1" u="1"/>
        <s v="0018000001ER5NPAA1" u="1"/>
        <s v="0013000000H1gRRAAZ" u="1"/>
        <s v="0018000001AAaqGAAT" u="1"/>
        <s v="0018000000qW67xAAC" u="1"/>
        <s v="0018000000jGUlGAAW" u="1"/>
        <s v="0013000000DEsZwAAL" u="1"/>
        <s v="0018000001FPsJWAA1" u="1"/>
        <s v="0018000001SOKjaAAH" u="1"/>
        <s v="0018000001aLAGDAA4" u="1"/>
        <s v="0013000000ICfPDAA1" u="1"/>
        <s v="0013000000GjsO8AAJ" u="1"/>
        <s v="0018000001Jc0ymAAB" u="1"/>
        <s v="0018000001JfQwSAAV" u="1"/>
        <s v="0018000001SNGJbAAP" u="1"/>
        <s v="0018000001B2b1FAAR" u="1"/>
        <s v="0018000000b8rTAAAY" u="1"/>
        <s v="0013000000J0heuAAB" u="1"/>
        <s v="0018000001EQ03ZAAT" u="1"/>
        <s v="00180000018TCe7AAG" u="1"/>
        <s v="0018000001aLIR0AAO" u="1"/>
        <s v="0013000000B6lqNAAR" u="1"/>
        <s v="0018000001FSTZQAA5" u="1"/>
        <s v="0018000000sfrvKAAQ" u="1"/>
        <s v="0018000000v0yiYAAQ" u="1"/>
        <s v="0018000000sgMrJAAU" u="1"/>
        <s v="0018000001FRdi3AAD" u="1"/>
        <s v="0018000001B3CRrAAN" u="1"/>
        <s v="0018000000uyxJcAAI" u="1"/>
        <s v="0018000001fWu1AAAS" u="1"/>
        <s v="0018000001Zsr5kAAB" u="1"/>
        <s v="0018000001aLIR1AAO" u="1"/>
        <s v="0018000000sfrvLAAQ" u="1"/>
        <s v="0018000000jGUlkAAG" u="1"/>
        <s v="0018000000v0yiZAAQ" u="1"/>
        <s v="0018000001Jd7i5AAB" u="1"/>
        <s v="0018000001LVrRzAAL" u="1"/>
        <s v="0018000001XEOCVAA5" u="1"/>
        <s v="0018000000Pd9aaAAB" u="1"/>
        <s v="0018000001A8kgtAAB" u="1"/>
        <s v="0018000001Wa5FDAAZ" u="1"/>
        <s v="0018000000sfPs4AAE" u="1"/>
        <s v="0018000001bNsDYAA0" u="1"/>
        <s v="0018000001GUV5dAAH" u="1"/>
        <s v="0018000001V0qTgAAJ" u="1"/>
        <s v="0018000001fWu1BAAS" u="1"/>
        <s v="0013000000EcnjcAAB" u="1"/>
        <s v="0018000001aLIR2AAO" u="1"/>
        <s v="0018000001LWGQVAA5" u="1"/>
        <s v="0018000001fn88vAAA" u="1"/>
        <s v="0018000001B1b1YAAR" u="1"/>
        <s v="0018000001B17AuAAJ" u="1"/>
        <s v="0018000001Ihh1uAAB" u="1"/>
        <s v="0018000001JbndvAAB" u="1"/>
        <s v="0018000000Pd9abAAB" u="1"/>
        <s v="0018000000sfPs5AAE" u="1"/>
        <s v="0018000001Rda5uAAB" u="1"/>
        <s v="0018000001fWu1CAAS" u="1"/>
        <s v="0018000001aLIR3AAO" u="1"/>
        <s v="0018000000eYjsnAAC" u="1"/>
        <s v="0018000000fb3o1AAA" u="1"/>
        <s v="0018000001Ps6gsAAB" u="1"/>
        <s v="0018000001LWybAAAT" u="1"/>
        <s v="0018000000uyxJfAAI" u="1"/>
        <s v="0018000001fWu1DAAS" u="1"/>
        <s v="0018000001aLIR4AAO" u="1"/>
        <s v="0018000001XDWNsAAP" u="1"/>
        <s v="0018000000wHXbaAAG" u="1"/>
        <s v="0018000001B4VszAAF" u="1"/>
        <s v="0018000001IikoVAAR" u="1"/>
        <s v="0018000001aIDyAAAW" u="1"/>
        <s v="0018000001ESCeeAAH" u="1"/>
        <s v="0018000000Pd9adAAB" u="1"/>
        <s v="0018000000sfPs7AAE" u="1"/>
        <s v="0018000001VvqyeAAB" u="1"/>
        <s v="0018000001Hd5LcAAJ" u="1"/>
        <s v="0018000001Yl4IqAAJ" u="1"/>
        <s v="0018000001VwnAGAAZ" u="1"/>
        <s v="0018000001aLIR5AAO" u="1"/>
        <s v="0018000001EQW3FAAX" u="1"/>
        <s v="0018000001VxYHSAA3" u="1"/>
        <s v="0018000001ZtOvIAAV" u="1"/>
        <s v="0018000000sfrvPAAQ" u="1"/>
        <s v="0018000001V04E1AAJ" u="1"/>
        <s v="0018000001bi3JvAAI" u="1"/>
        <s v="0018000001aIGONAA4" u="1"/>
        <s v="0018000001DPcpeAAD" u="1"/>
        <s v="0018000001JdUkcAAF" u="1"/>
        <s v="0018000001fZFMiAAO" u="1"/>
        <s v="0018000001RVfXSAA1" u="1"/>
        <s v="0018000001UCJJwAAP" u="1"/>
        <s v="0018000001SO5yMAAT" u="1"/>
        <s v="0018000001PsMSfAAN" u="1"/>
        <s v="0018000001aLIR6AAO" u="1"/>
        <s v="0018000001EPVK5AAP" u="1"/>
        <s v="0018000001IfOcPAAV" u="1"/>
        <s v="0018000001BpfwAAAR" u="1"/>
        <s v="0013000000AkK3uAAF" u="1"/>
        <s v="0018000000fb3o4AAA" u="1"/>
        <s v="0018000001B2YttAAF" u="1"/>
        <s v="0018000001bi3JwAAI" u="1"/>
        <s v="0018000001GXOKfAAP" u="1"/>
        <s v="0018000001aIGOOAA4" u="1"/>
        <s v="0018000001BrlZjAAJ" u="1"/>
        <s v="0013000000IpYg9AAF" u="1"/>
        <s v="0018000001QqttMAAR" u="1"/>
        <s v="0018000000WGcDKAA1" u="1"/>
        <s v="0018000001LXkQZAA1" u="1"/>
        <s v="0013000000CTFxrAAH" u="1"/>
        <s v="0018000000uyxJiAAI" u="1"/>
        <s v="0013000000EcnjhAAB" u="1"/>
        <s v="0018000001aLIR7AAO" u="1"/>
        <s v="0013000000B6lqvAAB" u="1"/>
        <s v="0018000001Dd4BbAAJ" u="1"/>
        <s v="0018000000sfrvRAAQ" u="1"/>
        <s v="0018000000fb3o5AAA" u="1"/>
        <s v="0018000000jGUlqAAG" u="1"/>
        <s v="0018000001bi3JxAAI" u="1"/>
        <s v="0018000001LVwVqAAL" u="1"/>
        <s v="0018000001aIGOPAA4" u="1"/>
        <s v="0018000001Ii9gzAAB" u="1"/>
        <s v="0018000001LXLdjAAH" u="1"/>
        <s v="0018000001YkFkaAAF" u="1"/>
        <s v="0018000000YPLOuAAP" u="1"/>
        <s v="0018000001aLIR8AAO" u="1"/>
        <s v="0018000001IhtMgAAJ" u="1"/>
        <s v="0018000001HasyoAAB" u="1"/>
        <s v="0018000001TLlh9AAD" u="1"/>
        <s v="0018000000wHXbeAAG" u="1"/>
        <s v="00180000016ZgWyAAK" u="1"/>
        <s v="0018000001B1X3KAAV" u="1"/>
        <s v="0018000001bi3JyAAI" u="1"/>
        <s v="0018000001BqGPIAA3" u="1"/>
        <s v="0018000000sgMrRAAU" u="1"/>
        <s v="0013000000Ke50MAAR" u="1"/>
        <s v="0018000001JeQQjAAN" u="1"/>
        <s v="0018000001GUjl3AAD" u="1"/>
        <s v="0018000001aLIR9AAO" u="1"/>
        <s v="0018000001aLvEwAAK" u="1"/>
        <s v="0018000001aLGUEAA4" u="1"/>
        <s v="0018000000sfrvTAAQ" u="1"/>
        <s v="0013000000J3FH8AAN" u="1"/>
        <s v="0018000000jGUlsAAG" u="1"/>
        <s v="0018000001GWe71AAD" u="1"/>
        <s v="0018000000sgMrSAAU" u="1"/>
        <s v="0018000000T9373AAB" u="1"/>
        <s v="0018000001hIpsMAAS" u="1"/>
        <s v="0018000001YDdmDAAT" u="1"/>
        <s v="0018000001LWB6wAAH" u="1"/>
        <s v="0018000001UCcTcAAL" u="1"/>
        <s v="0018000001V04E6AAJ" u="1"/>
        <s v="0018000001FSOPGAA5" u="1"/>
        <s v="0018000000Pd9ajAAB" u="1"/>
        <s v="0018000000nl4odAAA" u="1"/>
        <s v="0018000001XEgZVAA1" u="1"/>
        <s v="0013000000AbvuIAAR" u="1"/>
        <s v="0018000000qXHpfAAG" u="1"/>
        <s v="0013000000CTFxUAAX" u="1"/>
        <s v="0018000001FSRfOAAX" u="1"/>
        <s v="0018000000tiVv5AAE" u="1"/>
        <s v="0018000000uyxJmAAI" u="1"/>
        <s v="0013000000EcnjlAAB" u="1"/>
        <s v="0018000000wHXbhAAG" u="1"/>
        <s v="0018000001B3HVOAA3" u="1"/>
        <s v="0018000001LXskxAAD" u="1"/>
        <s v="0018000001JeKtGAAV" u="1"/>
        <s v="0018000001WhSzRAAV" u="1"/>
        <s v="0018000001A8nnXAAR" u="1"/>
        <s v="0018000000Pd9akAAB" u="1"/>
        <s v="0018000000nl4oeAAA" u="1"/>
        <s v="0018000001UBhxfAAD" u="1"/>
        <s v="0012E00001hJyUuQAK" u="1"/>
        <s v="0018000000rRdUbAAK" u="1"/>
        <s v="0018000000tiVv6AAE" u="1"/>
        <s v="0018000000uyxJnAAI" u="1"/>
        <s v="0018000001Bpua8AAB" u="1"/>
        <s v="0018000001JdpxjAAB" u="1"/>
        <s v="0018000001RdaFoAAJ" u="1"/>
        <s v="0018000001WYkQhAAL" u="1"/>
        <s v="0018000001Z4j1fAAB" u="1"/>
        <s v="0018000001GWjR9AAL" u="1"/>
        <s v="0018000001HaHR9AAN" u="1"/>
        <s v="0018000001XEhmFAAT" u="1"/>
        <s v="0018000001A9HQFAA3" u="1"/>
        <s v="0018000001B43gdAAB" u="1"/>
        <s v="0018000001EP2RpAAL" u="1"/>
        <s v="0018000000sgMrVAAU" u="1"/>
        <s v="0013000000Ke50QAAR" u="1"/>
        <s v="0013000000DEscPAAT" u="1"/>
        <s v="0013000000HnFFkAAN" u="1"/>
        <s v="0018000000nl4ofAAA" u="1"/>
        <s v="0013000000HUBgeAAH" u="1"/>
        <s v="0013000000GjsOEAAZ" u="1"/>
        <s v="0018000000tiVv7AAE" u="1"/>
        <s v="0018000000uyxJoAAI" u="1"/>
        <s v="0018000001hJAAjAAO" u="1"/>
        <s v="0018000000wHXbjAAG" u="1"/>
        <s v="0018000001QqnWNAAZ" u="1"/>
        <s v="0018000001RdPxgAAF" u="1"/>
        <s v="0018000000jGUlVAAW" u="1"/>
        <s v="0018000001aM0iFAAS" u="1"/>
        <s v="0018000001GUtIkAAL" u="1"/>
        <s v="0018000000sgMrWAAU" u="1"/>
        <s v="0013000000Ke50RAAR" u="1"/>
        <s v="0018000000T9377AAB" u="1"/>
        <s v="0018000000rRdUdAAK" u="1"/>
        <s v="00180000016b8MmAAI" u="1"/>
        <s v="0018000000wHXbkAAG" u="1"/>
        <s v="00180000018R57PAAS" u="1"/>
        <s v="0018000001aGIfhAAG" u="1"/>
        <s v="0018000001YkjE3AAJ" u="1"/>
        <s v="0018000000eYjsyAAC" u="1"/>
        <s v="0012E00001nZgofQAC" u="1"/>
        <s v="0018000001RdaWBAAZ" u="1"/>
        <s v="0018000000sgMrXAAU" u="1"/>
        <s v="0013000000LSGE2AAP" u="1"/>
        <s v="0018000001EOQXnAAP" u="1"/>
        <s v="0013000000HnFFmAAN" u="1"/>
        <s v="0018000001A8kXrAAJ" u="1"/>
        <s v="0018000000qXHpjAAG" u="1"/>
        <s v="0018000001B2bbhAAB" u="1"/>
        <s v="0018000000uyxJPAAY" u="1"/>
        <s v="0018000001HasyUAAR" u="1"/>
        <s v="0018000001OlR4UAAV" u="1"/>
        <s v="0018000001WZnx7AAD" u="1"/>
        <s v="0018000001WZxuJAAT" u="1"/>
        <s v="0018000000jGUlyAAG" u="1"/>
        <s v="0018000001A86C4AAJ" u="1"/>
        <s v="0018000000sgMrYAAU" u="1"/>
        <s v="0018000001YhD1JAAV" u="1"/>
        <s v="0018000000nl4oiAAA" u="1"/>
        <s v="0018000000sfPsAAAU" u="1"/>
        <s v="0018000001IiFEOAA3" u="1"/>
        <s v="0018000000uyxJrAAI" u="1"/>
        <s v="0013000000EcnjqAAB" u="1"/>
        <s v="0018000001bzrXPAAY" u="1"/>
        <s v="0018000001ZNzV2AAL" u="1"/>
        <s v="0018000001B3NSYAA3" u="1"/>
        <s v="0018000001WZnx8AAD" u="1"/>
        <s v="0018000000jGUlzAAG" u="1"/>
        <s v="0013000000LSGE4AAP" u="1"/>
        <s v="00180000012X2SXAA0" u="1"/>
        <s v="0018000001GWQB3AAP" u="1"/>
        <s v="0018000001LWfxOAAT" u="1"/>
        <s v="0018000001Nnma9AAB" u="1"/>
        <s v="0018000000wHXbnAAG" u="1"/>
        <s v="0018000001XEhmKAAT" u="1"/>
        <s v="0018000001hHzJvAAK" u="1"/>
        <s v="0018000001UD6voAAD" u="1"/>
        <s v="0013000000AbvuPAAR" u="1"/>
        <s v="0018000000qXHpmAAG" u="1"/>
        <s v="0013000000H09UtAAJ" u="1"/>
        <s v="0018000000uyxJSAAY" u="1"/>
        <s v="0018000000tjxYeAAI" u="1"/>
        <s v="0018000001Hbz8LAAR" u="1"/>
        <s v="0018000000wHXboAAG" u="1"/>
        <s v="0018000001LV6mwAAD" u="1"/>
        <s v="0018000000tTPuTAAW" u="1"/>
        <s v="0018000000sfPsDAAU" u="1"/>
        <s v="0018000000WGcDWAA1" u="1"/>
        <s v="0018000001V0qTWAAZ" u="1"/>
        <s v="0013000000JMgJDAA1" u="1"/>
        <s v="0018000001IhKiQAAV" u="1"/>
        <s v="0018000000uyxJTAAY" u="1"/>
        <s v="0018000000uyxJuAAI" u="1"/>
        <s v="0018000001IiARqAAN" u="1"/>
        <s v="0018000001V23xrAAB" u="1"/>
        <s v="0018000000wHXbpAAG" u="1"/>
        <s v="0018000000fb3oaAAA" u="1"/>
        <s v="0018000001TM0z5AAD" u="1"/>
        <s v="0013000000Abw7QAAR" u="1"/>
        <s v="0013000000LSGE7AAP" u="1"/>
        <s v="0018000001NoamDAAR" u="1"/>
        <s v="0018000001bNZEpAAO" u="1"/>
        <s v="0018000000qXHpNAAW" u="1"/>
        <s v="0018000001YhqWaAAJ" u="1"/>
        <s v="0018000001A9PkFAAV" u="1"/>
        <s v="0013000000GjsOLAAZ" u="1"/>
        <s v="0018000000uyxJUAAY" u="1"/>
        <s v="0013000000FXn06AAD" u="1"/>
        <s v="0018000001QrLZpAAN" u="1"/>
        <s v="0018000001A9tE3AAJ" u="1"/>
        <s v="0018000000pP4u0AAC" u="1"/>
        <s v="0018000001GUhOJAA1" u="1"/>
        <s v="0013000000J3FHEAA3" u="1"/>
        <s v="0018000000sfPsFAAU" u="1"/>
        <s v="00180000016afUTAAY" u="1"/>
        <s v="0018000001ZQlCIAA1" u="1"/>
        <s v="0018000000b8rtxAAA" u="1"/>
        <s v="0018000000qXHpOAAW" u="1"/>
        <s v="0018000000qXHppAAG" u="1"/>
        <s v="0018000000WGcDYAA1" u="1"/>
        <s v="0018000001A94f4AAB" u="1"/>
        <s v="0018000001ABs1iAAD" u="1"/>
        <s v="0013000000Abw10AAB" u="1"/>
        <s v="0018000001Igvd7AAB" u="1"/>
        <s v="0013000000EcnjvAAB" u="1"/>
        <s v="0018000001TLlhEAAT" u="1"/>
        <s v="0018000000wHXbrAAG" u="1"/>
        <s v="0018000001DdN3zAAF" u="1"/>
        <s v="0018000000fb3ocAAA" u="1"/>
        <s v="0013000000JMg9tAAD" u="1"/>
        <s v="0018000001HcMKGAA3" u="1"/>
        <s v="0013000000LSGE9AAP" u="1"/>
        <s v="0018000001RVmb4AAD" u="1"/>
        <s v="0018000000b8rtXAAQ" u="1"/>
        <s v="0018000000oimRbAAI" u="1"/>
        <s v="0018000001hIZJjAAO" u="1"/>
        <s v="0018000000uyxJWAAY" u="1"/>
        <s v="0018000001RdDMtAAN" u="1"/>
        <s v="0018000001XEhMRAA1" u="1"/>
        <s v="0018000001hIGoYAAW" u="1"/>
        <s v="0018000001ZR4DwAAL" u="1"/>
        <s v="0018000001B2X3IAAV" u="1"/>
        <s v="0018000001HbS1gAAF" u="1"/>
        <s v="0013000000JMgJfAAL" u="1"/>
        <s v="0018000001UDxRKAA1" u="1"/>
        <s v="0018000000qXHprAAG" u="1"/>
        <s v="00180000018UIBDAA4" u="1"/>
        <s v="0018000001HZzrOAAT" u="1"/>
        <s v="0018000001Rd6vvAAB" u="1"/>
        <s v="0018000001XWf0jAAD" u="1"/>
        <s v="0018000001OlRVBAA3" u="1"/>
        <s v="0018000001JczovAAB" u="1"/>
        <s v="0018000001ZP1HkAAL" u="1"/>
        <s v="0018000000fb3oeAAA" u="1"/>
        <s v="0013000000IpYgIAAV" u="1"/>
        <s v="00180000010LoI2AAK" u="1"/>
        <s v="0018000000sfPsIAAU" u="1"/>
        <s v="0018000001ZmLH5AAN" u="1"/>
        <s v="0018000001hJYWMAA4" u="1"/>
        <s v="0018000000oimRdAAI" u="1"/>
        <s v="0018000000tiVvAAAU" u="1"/>
        <s v="0018000000tiVvbAAE" u="1"/>
        <s v="0013000000EcnjXAAR" u="1"/>
        <s v="0018000000tjxYkAAI" u="1"/>
        <s v="0018000001aL96LAAS" u="1"/>
        <s v="0018000001Z2fBtAAJ" u="1"/>
        <s v="0018000001IiPM8AAN" u="1"/>
        <s v="0018000000fb3oEAAQ" u="1"/>
        <s v="0018000001Y9v10AAB" u="1"/>
        <s v="0018000000tTRrPAAW" u="1"/>
        <s v="0013000000KLR49AAH" u="1"/>
        <s v="0018000001fmVEtAAM" u="1"/>
        <s v="0018000001SOWUvAAP" u="1"/>
        <s v="0018000000QwaZJAAZ" u="1"/>
        <s v="0013000000JMgJJAA1" u="1"/>
        <s v="0018000000tiVvcAAE" u="1"/>
        <s v="0018000000uyxJZAAY" u="1"/>
        <s v="0018000000tT89bAAC" u="1"/>
        <s v="0018000001JdlxhAAB" u="1"/>
        <s v="0013000000Abvo5AAB" u="1"/>
        <s v="0018000001XXUyFAAX" u="1"/>
        <s v="0018000000wHXbUAAW" u="1"/>
        <s v="0018000001ABuViAAL" u="1"/>
        <s v="0018000001IihBmAAJ" u="1"/>
        <s v="0018000001DbKHbAAN" u="1"/>
        <s v="0018000001A9dqBAAR" u="1"/>
        <s v="0018000001UzA2pAAF" u="1"/>
        <s v="0018000000Pd9ayAAB" u="1"/>
        <s v="00180000010LoI4AAK" u="1"/>
        <s v="0018000001QreBzAAJ" u="1"/>
        <s v="0018000001LXlUOAA1" u="1"/>
        <s v="0018000000tiVvdAAE" u="1"/>
        <s v="0013000000HnFFZAA3" u="1"/>
        <s v="0018000000tT89cAAC" u="1"/>
        <s v="0018000001YDJD6AAP" u="1"/>
        <s v="0018000000wHXbVAAW" u="1"/>
        <s v="0018000001FSGP7AAP" u="1"/>
        <s v="0018000001QqvQwAAJ" u="1"/>
        <s v="0012E00001jEDV0QAO" u="1"/>
        <s v="0013000000JMg9yAAD" u="1"/>
        <s v="0012E00001jE4QKQA0" u="1"/>
        <s v="0018000001Z4jbEAAR" u="1"/>
        <s v="0018000000nl4otAAA" u="1"/>
        <s v="0018000001EQOd0AAH" u="1"/>
        <s v="0018000000oimRgAAI" u="1"/>
        <s v="0018000001JdkNCAAZ" u="1"/>
        <s v="0018000000tiVveAAE" u="1"/>
        <s v="0018000000tT89dAAC" u="1"/>
        <s v="0018000000qYyNaAAK" u="1"/>
        <s v="0018000000wHXbWAAW" u="1"/>
        <s v="0018000000wHXbxAAG" u="1"/>
        <s v="0018000001CmL7sAAF" u="1"/>
        <s v="0013000000AbwhJAAR" u="1"/>
        <s v="0018000001FSf5bAAD" u="1"/>
        <s v="0018000001Rd1lEAAR" u="1"/>
        <s v="0018000001JchXkAAJ" u="1"/>
        <s v="00180000010LoI6AAK" u="1"/>
        <s v="0018000001Z2ZgnAAF" u="1"/>
        <s v="0018000001YDIQIAA5" u="1"/>
        <s v="0018000000tjxYoAAI" u="1"/>
        <s v="0018000000tT89DAAS" u="1"/>
        <s v="0018000001Ztc4qAAB" u="1"/>
        <s v="0018000001A9BToAAN" u="1"/>
        <s v="0018000001V06ysAAB" u="1"/>
        <s v="0018000001B2lpZAAR" u="1"/>
        <s v="0018000001NnmxXAAR" u="1"/>
        <s v="0013000000J3FHkAAN" u="1"/>
        <s v="0018000001GWX8xAAH" u="1"/>
        <s v="0018000001Hd9fFAAR" u="1"/>
        <s v="0018000000qXkq0AAC" u="1"/>
        <s v="0018000000sfPsNAAU" u="1"/>
        <s v="0018000001QqUXGAA3" u="1"/>
        <s v="0018000000oimRiAAI" u="1"/>
        <s v="0018000001HabUDAAZ" u="1"/>
        <s v="0018000001LYxOLAA1" u="1"/>
        <s v="0018000001YDIQJAA5" u="1"/>
        <s v="0018000000tiVvFAAU" u="1"/>
        <s v="0018000001bMHnZAAW" u="1"/>
        <s v="0018000000wHXbzAAG" u="1"/>
        <s v="0018000001JfOtXAAV" u="1"/>
        <s v="0018000001bEqKAAA0" u="1"/>
        <s v="0018000001HbIKnAAN" u="1"/>
        <s v="0018000001aKzpyAAC" u="1"/>
        <s v="0018000001aG8ynAAC" u="1"/>
        <s v="0018000001JeYkYAAV" u="1"/>
        <s v="0018000001OlWiFAAV" u="1"/>
        <s v="0018000000oimRjAAI" u="1"/>
        <s v="0018000001TMhnRAAT" u="1"/>
        <s v="0018000001Z3jskAAB" u="1"/>
        <s v="00180000012VnlQAAS" u="1"/>
        <s v="0018000001aFw7DAAS" u="1"/>
        <s v="0018000001WYYylAAH" u="1"/>
        <s v="0018000000qXkq2AAC" u="1"/>
        <s v="0018000001fmts3AAA" u="1"/>
        <s v="0018000001HbpRYAAZ" u="1"/>
        <s v="0018000000oimRkAAI" u="1"/>
        <s v="0018000000tiVvHAAU" u="1"/>
        <s v="0018000000wIQl3AAG" u="1"/>
        <s v="0018000000tT89GAAS" u="1"/>
        <s v="0018000000tT89hAAC" u="1"/>
        <s v="0018000000qYyNeAAK" u="1"/>
        <s v="0012E00001jDWq6QAG" u="1"/>
        <s v="0018000000fb3omAAA" u="1"/>
        <s v="0018000001Bpq0kAAB" u="1"/>
        <s v="0018000000qXHpZAAW" u="1"/>
        <s v="0018000000tiVvIAAU" u="1"/>
        <s v="0018000000wIQl4AAG" u="1"/>
        <s v="0018000000tjxYsAAI" u="1"/>
        <s v="00180000016aDaUAAU" u="1"/>
        <s v="0018000001bMgdXAAS" u="1"/>
        <s v="0018000001LXZF0AAP" u="1"/>
        <s v="0013000000Bl1SfAAJ" u="1"/>
        <s v="0018000001hJIljAAG" u="1"/>
        <s v="0018000001GVqSFAA1" u="1"/>
        <s v="0013000000J3FHQAA3" u="1"/>
        <s v="0018000001JeTaiAAF" u="1"/>
        <s v="0018000000wIQl5AAG" u="1"/>
        <s v="0018000000tjxYtAAI" u="1"/>
        <s v="0018000000tT89jAAC" u="1"/>
        <s v="0018000001Jef35AAB" u="1"/>
        <s v="0018000001Npx7qAAB" u="1"/>
        <s v="0018000000hsbr4AAA" u="1"/>
        <s v="0018000001hJIlkAAG" u="1"/>
        <s v="0018000001GX4PTAA1" u="1"/>
        <s v="0018000000nl4oZAAQ" u="1"/>
        <s v="0018000001GUe1EAAT" u="1"/>
        <s v="0018000001hJYWWAA4" u="1"/>
        <s v="0018000000oimRnAAI" u="1"/>
        <s v="0013000000LSGEGAA5" u="1"/>
        <s v="0018000000tiVvKAAU" u="1"/>
        <s v="0018000000wIQl6AAG" u="1"/>
        <s v="0018000000QwaT1AAJ" u="1"/>
        <s v="0018000000qYyNhAAK" u="1"/>
        <s v="0018000001A7yzdAAB" u="1"/>
        <s v="0018000000fb3opAAA" u="1"/>
        <s v="0018000001B1et5AAB" u="1"/>
        <s v="0018000000jGUfHAAW" u="1"/>
        <s v="0018000000oiFkeAAE" u="1"/>
        <s v="0018000001YAc7AAAT" u="1"/>
        <s v="0013000000LSGEHAA5" u="1"/>
        <s v="0018000000tiVvLAAU" u="1"/>
        <s v="0018000000wIQl7AAG" u="1"/>
        <s v="0018000001hJM5FAAW" u="1"/>
        <s v="0018000001RVfRMAA1" u="1"/>
        <s v="0018000001LYJxPAAX" u="1"/>
        <s v="0013000000AbwhsAAB" u="1"/>
        <s v="0018000001Z3jspAAB" u="1"/>
        <s v="0013000000AbwYCAAZ" u="1"/>
        <s v="0018000000qYyNKAA0" u="1"/>
        <s v="0018000001B2ZxRAAV" u="1"/>
        <s v="0018000001LX1ZhAAL" u="1"/>
        <s v="0018000001Qr3KuAAJ" u="1"/>
        <s v="0018000000qXkq7AAC" u="1"/>
        <s v="0018000000qYeZeAAK" u="1"/>
        <s v="0018000000oimRpAAI" u="1"/>
        <s v="0018000001A8xVRAAZ" u="1"/>
        <s v="0018000001Bp7VzAAJ" u="1"/>
        <s v="0018000000tiVvMAAU" u="1"/>
        <s v="00180000016bhrJAAQ" u="1"/>
        <s v="0018000001JeJ3gAAF" u="1"/>
        <s v="0018000001RWAnlAAH" u="1"/>
        <s v="0018000001A9XvdAAF" u="1"/>
        <s v="0018000000qXkq8AAC" u="1"/>
        <s v="0018000001RWCkAAAX" u="1"/>
        <s v="0018000000jGUfJAAW" u="1"/>
        <s v="0018000000tiVvNAAU" u="1"/>
        <s v="0018000000QwacBAAR" u="1"/>
        <s v="0018000000tT89MAAS" u="1"/>
        <s v="0013000000AbvoaAAB" u="1"/>
        <s v="0018000000QwaT4AAJ" u="1"/>
        <s v="0018000001DPZEBAA5" u="1"/>
        <s v="0018000001Vwi11AAB" u="1"/>
        <s v="0018000001Z3jsQAAR" u="1"/>
        <s v="0018000001JbTLMAA3" u="1"/>
        <s v="0018000000T937oAAB" u="1"/>
        <s v="0018000001bYfGxAAK" u="1"/>
        <s v="0018000001ZPQ0DAAX" u="1"/>
        <s v="0018000000tjxYyAAI" u="1"/>
        <s v="0018000001LVv5vAAD" u="1"/>
        <s v="0018000001VwrlgAAB" u="1"/>
        <s v="0018000000qYyNNAA0" u="1"/>
        <s v="0018000001WhjpkAAB" u="1"/>
        <s v="0018000000jGUfLAAW" u="1"/>
        <s v="00180000016ZvL6AAK" u="1"/>
        <s v="0018000000oiFkiAAE" u="1"/>
        <s v="0013000000Abw1bAAB" u="1"/>
        <s v="0018000000tiVvPAAU" u="1"/>
        <s v="0018000001YA9qgAAD" u="1"/>
        <s v="0018000001DaZcAAAV" u="1"/>
        <s v="0018000001XXWEyAAP" u="1"/>
        <s v="0018000001ZQPTzAAP" u="1"/>
        <s v="0018000001B0d9sAAB" u="1"/>
        <s v="0018000000qYyNOAA0" u="1"/>
        <s v="0018000001Ii6kLAAR" u="1"/>
        <s v="0018000001PsYGPAA3" u="1"/>
        <s v="0018000001X8t4YAAR" u="1"/>
        <s v="0018000000oiFkjAAE" u="1"/>
        <s v="0018000001SOEX3AAP" u="1"/>
        <s v="0018000001WgLmQAAV" u="1"/>
        <s v="0018000000b8s0gAAA" u="1"/>
        <s v="0018000001RW0PVAA1" u="1"/>
        <s v="0018000000QwaT7AAJ" u="1"/>
        <s v="0018000001Vve15AAB" u="1"/>
        <s v="0018000001CoZvfAAF" u="1"/>
        <s v="0018000000fb3oUAAQ" u="1"/>
        <s v="0018000000qYyNPAA0" u="1"/>
        <s v="0018000001B0uy2AAB" u="1"/>
        <s v="0013000000KLR4HAAX" u="1"/>
        <s v="0018000001SNHnnAAH" u="1"/>
        <s v="0018000001SOoUhAAL" u="1"/>
        <s v="0018000000T937QAAR" u="1"/>
        <s v="0018000001Qs4uOAAR" u="1"/>
        <s v="0018000001X8t4ZAAR" u="1"/>
        <s v="0018000000oiFkkAAE" u="1"/>
        <s v="0018000000oimRuAAI" u="1"/>
        <s v="0018000000tiVvRAAU" u="1"/>
        <s v="00180000016ZUyhAAG" u="1"/>
        <s v="0018000001ERgpwAAD" u="1"/>
        <s v="0018000001UyWEmAAN" u="1"/>
        <s v="0018000001hI0NjAAK" u="1"/>
        <s v="0018000000oimRvAAI" u="1"/>
        <s v="0013000000LSGEOAA5" u="1"/>
        <s v="0018000000tiVvSAAU" u="1"/>
        <s v="0013000000AbvofAAB" u="1"/>
        <s v="0018000000qYyNpAAK" u="1"/>
        <s v="0012E00001fA2YpQAK" u="1"/>
        <s v="0018000000qYyNRAA0" u="1"/>
        <s v="0018000000qYyNqAAK" u="1"/>
        <s v="0018000001LVovwAAD" u="1"/>
        <s v="0018000001SNZVRAA5" u="1"/>
        <s v="0018000001LXHuOAAX" u="1"/>
        <s v="0018000001dBnOQAA0" u="1"/>
        <s v="0018000001BpRKmAAN" u="1"/>
        <s v="0018000001fmLYFAA2" u="1"/>
        <s v="0013000000KLR4KAAX" u="1"/>
        <s v="0018000000rQumjAAC" u="1"/>
        <s v="0018000001SNtb8AAD" u="1"/>
        <s v="0018000000oiFknAAE" u="1"/>
        <s v="0018000001JcBDCAA3" u="1"/>
        <s v="0013000000LSGEQAA5" u="1"/>
        <s v="0018000000b8s0JAAQ" u="1"/>
        <s v="0018000001Only1AAB" u="1"/>
        <s v="0018000000qYyNrAAK" u="1"/>
        <s v="0018000000rQumkAAC" u="1"/>
        <s v="0018000001IiPMNAA3" u="1"/>
        <s v="0018000000T937UAAR" u="1"/>
        <s v="0018000001PtaS0AAJ" u="1"/>
        <s v="0018000000tiVvVAAU" u="1"/>
        <s v="0018000000tT89UAAS" u="1"/>
        <s v="0013000000AbvoiAAB" u="1"/>
        <s v="0018000001bYqHWAA0" u="1"/>
        <s v="0013000000J0hPOAAZ" u="1"/>
        <s v="0018000001Z3jszAAB" u="1"/>
        <s v="0018000001B1b60AAB" u="1"/>
        <s v="0018000001DbKHvAAN" u="1"/>
        <s v="0018000001V2T3hAAF" u="1"/>
        <s v="0018000000rQumlAAC" u="1"/>
        <s v="0018000000jGUfSAAW" u="1"/>
        <s v="0018000001JfTAGAA3" u="1"/>
        <s v="0018000000v0fSaAAI" u="1"/>
        <s v="0018000000T9314AAB" u="1"/>
        <s v="0018000000qYyNtAAK" u="1"/>
        <s v="0018000001bLlYyAAK" u="1"/>
        <s v="0018000000nlMXnAAM" u="1"/>
        <s v="0018000001VxJrCAAV" u="1"/>
        <s v="0018000001JdHxnAAF" u="1"/>
        <s v="0018000001VjwTbAAJ" u="1"/>
        <s v="0018000001HZweiAAD" u="1"/>
        <s v="0013000000KLR4NAAX" u="1"/>
        <s v="0018000001BoqrmAAB" u="1"/>
        <s v="0018000000qXkqAAAS" u="1"/>
        <s v="0018000000qXkqbAAC" u="1"/>
        <s v="0018000000rQummAAC" u="1"/>
        <s v="0018000000UvUyAAAV" u="1"/>
        <s v="0018000000qYeZpAAK" u="1"/>
        <s v="0018000001flqlWAAQ" u="1"/>
        <s v="0018000001ZOrkTAAT" u="1"/>
        <s v="0018000000tiVvXAAU" u="1"/>
        <s v="0018000000pLzEJAA0" u="1"/>
        <s v="0018000001ZsLcbAAF" u="1"/>
        <s v="0018000001Jd9wjAAB" u="1"/>
        <s v="0018000001ZQYaMAAX" u="1"/>
        <s v="0018000001HbOywAAF" u="1"/>
        <s v="0018000001HdDxaAAF" u="1"/>
        <s v="0018000001TM0zPAAT" u="1"/>
        <s v="0018000000rQumnAAC" u="1"/>
        <s v="0018000001aJ0ndAAC" u="1"/>
        <s v="0018000001LWfazAAD" u="1"/>
        <s v="0018000000jGUfUAAW" u="1"/>
        <s v="0018000000UvUyBAAV" u="1"/>
        <s v="0018000001BoxYxAAJ" u="1"/>
        <s v="0013000000LSGEUAA5" u="1"/>
        <s v="0018000000tiVvYAAU" u="1"/>
        <s v="0018000000v0fScAAI" u="1"/>
        <s v="0018000001HadRMAAZ" u="1"/>
        <s v="0018000001TNRv7AAH" u="1"/>
        <s v="0018000000tT89XAAS" u="1"/>
        <s v="0013000000Bl1SUAAZ" u="1"/>
        <s v="0018000000LmwuvAAB" u="1"/>
        <s v="0018000000qXkqdAAC" u="1"/>
        <s v="0018000001aJ0neAAC" u="1"/>
        <s v="0018000000tiVvZAAU" u="1"/>
        <s v="0018000000wIQlDAAW" u="1"/>
        <s v="0018000001bM1mKAAS" u="1"/>
        <s v="0018000001VxnrUAAR" u="1"/>
        <s v="0013000000J0hPSAAZ" u="1"/>
        <s v="0018000001bDoHjAAK" u="1"/>
        <s v="0018000001DaZcKAAV" u="1"/>
        <s v="0018000001PryxzAAB" u="1"/>
        <s v="0018000001XWfAuAAL" u="1"/>
        <s v="0018000001bkwcnAAA" u="1"/>
        <s v="0018000001IhFPmAAN" u="1"/>
        <s v="00180000016YmYbAAK" u="1"/>
        <s v="0018000001Uyj0TAAR" u="1"/>
        <s v="00180000016XehBAAS" u="1"/>
        <s v="0018000001ZovEcAAJ" u="1"/>
        <s v="0018000000LmwuVAAR" u="1"/>
        <s v="0018000000OkGu9AAF" u="1"/>
        <s v="0018000000qXkqDAAS" u="1"/>
        <s v="0018000000jGUfxAAG" u="1"/>
        <s v="00180000016YmYDAA0" u="1"/>
        <s v="0018000001A9Gr3AAF" u="1"/>
        <s v="0018000000v0fSeAAI" u="1"/>
        <s v="0018000001XALlBAAX" u="1"/>
        <s v="0018000001FPThGAAX" u="1"/>
        <s v="0013000000AbwYRAAZ" u="1"/>
        <s v="0013000000J3FYTAA3" u="1"/>
        <s v="0018000001JdYvmAAF" u="1"/>
        <s v="0018000001LXjRmAAL" u="1"/>
        <s v="0018000000jGUfyAAG" u="1"/>
        <s v="0018000001A8jhMAAR" u="1"/>
        <s v="0018000001WXX23AAH" u="1"/>
        <s v="0018000001XFAWdAAP" u="1"/>
        <s v="0018000001YC32JAAT" u="1"/>
        <s v="0013000000J0hPvAAJ" u="1"/>
        <s v="0018000001YjaL6AAJ" u="1"/>
        <s v="0018000001RVjLIAA1" u="1"/>
        <s v="0018000001XExruAAD" u="1"/>
        <s v="0018000001IevOBAAZ" u="1"/>
        <s v="0018000001JdJDwAAN" u="1"/>
        <s v="0018000000kt0J4AAI" u="1"/>
        <s v="0018000000qXkqFAAS" u="1"/>
        <s v="0018000000qYeZuAAK" u="1"/>
        <s v="0018000001WZGqqAAH" u="1"/>
        <s v="0018000001A8QoXAAV" u="1"/>
        <s v="0018000001c5YtqAAE" u="1"/>
        <s v="0018000001SNtS1AAL" u="1"/>
        <s v="0013000000LSGEYAA5" u="1"/>
        <s v="0018000001YjaL7AAJ" u="1"/>
        <s v="0018000001TNgUeAAL" u="1"/>
        <s v="0013000000EcndrAAB" u="1"/>
        <s v="0018000001RVjliAAD" u="1"/>
        <s v="0018000000v1Iz3AAE" u="1"/>
        <s v="0018000001YhT6VAAV" u="1"/>
        <s v="0018000000rQumsAAC" u="1"/>
        <s v="0018000001V1RA7AAN" u="1"/>
        <s v="0018000000oiFkVAAU" u="1"/>
        <s v="0018000001A8Tp2AAF" u="1"/>
        <s v="0018000001LVl8qAAD" u="1"/>
        <s v="0013000000J0hPxAAJ" u="1"/>
        <s v="0018000001VwrlvAAB" u="1"/>
        <s v="0018000001JdHxTAAV" u="1"/>
        <s v="0018000001aGw7KAAS" u="1"/>
        <s v="0018000001bYiY1AAK" u="1"/>
        <s v="0018000000v1Iz4AAE" u="1"/>
        <s v="0018000001A9y21AAB" u="1"/>
        <s v="0013000000AbwS3AAJ" u="1"/>
        <s v="0018000000LmwuZAAR" u="1"/>
        <s v="0018000000qXkqHAAS" u="1"/>
        <s v="0018000001A9L4DAAV" u="1"/>
        <s v="0018000001A9jhaAAB" u="1"/>
        <s v="0018000000wIQlIAAW" u="1"/>
        <s v="0018000001DaDl3AAF" u="1"/>
        <s v="0018000001IggcsAAB" u="1"/>
        <s v="0013000000AbvorAAB" u="1"/>
        <s v="0018000001EQE6EAAX" u="1"/>
        <s v="0018000001YhDStAAN" u="1"/>
        <s v="0018000001IhFPrAAN" u="1"/>
        <s v="0018000000kt0J7AAI" u="1"/>
        <s v="0018000001fX8d1AAC" u="1"/>
        <s v="0013000000KDB9EAAX" u="1"/>
        <s v="0018000001fYb0dAAC" u="1"/>
        <s v="0013000000FXn0yAAD" u="1"/>
        <s v="0018000001bDvI7AAK" u="1"/>
        <s v="0018000001X8dkAAAR" u="1"/>
        <s v="0018000001V075IAAR" u="1"/>
        <s v="0018000000v1Iz6AAE" u="1"/>
        <s v="00180000011LcoGAAS" u="1"/>
        <s v="0018000001bCKycAAG" u="1"/>
        <s v="0018000001JdzicAAB" u="1"/>
        <s v="0018000001PPurnAAD" u="1"/>
        <s v="0018000001ZP1BhAAL" u="1"/>
        <s v="0018000000dpeSSAAY" u="1"/>
        <s v="0018000000YPLT0AAP" u="1"/>
        <s v="0018000001VvaHIAAZ" u="1"/>
        <s v="0018000001Vve1eAAB" u="1"/>
        <s v="0018000001VwOvNAAV" u="1"/>
        <s v="0018000001OoHnOAAV" u="1"/>
        <s v="0018000001YkxmoAAB" u="1"/>
        <s v="0018000000v1Iz7AAE" u="1"/>
        <s v="0018000001WZGK2AAP" u="1"/>
        <s v="0018000001FPMxXAAX" u="1"/>
        <s v="0018000001TLf4OAAT" u="1"/>
        <s v="0018000001fnEAfAAM" u="1"/>
        <s v="0018000001EP5SVAA1" u="1"/>
        <s v="0013000000KDB9GAAX" u="1"/>
        <s v="0018000001VwfrOAAR" u="1"/>
        <s v="0018000001dSq6VAAS" u="1"/>
        <s v="0018000001Jdd0dAAB" u="1"/>
        <s v="0018000001TM0zZAAT" u="1"/>
        <s v="0018000000qXkqLAAS" u="1"/>
        <s v="0018000001JcoYpAAJ" u="1"/>
        <s v="0018000001X999LAAR" u="1"/>
        <s v="0018000001Qs91KAAR" u="1"/>
        <s v="0018000001Z2bSxAAJ" u="1"/>
        <s v="0018000001SNKUzAAP" u="1"/>
        <s v="0018000000v0fSmAAI" u="1"/>
        <s v="0018000000wIQlMAAW" u="1"/>
        <s v="0013000000EcndWAAR" u="1"/>
        <s v="0013000000G82IGAAZ" u="1"/>
        <s v="0018000001BpXysAAF" u="1"/>
        <s v="0018000001bNCUGAA4" u="1"/>
        <s v="0018000001Z2bSyAAJ" u="1"/>
        <s v="0018000000v0fSMAAY" u="1"/>
        <s v="0012E00001jBunyQAC" u="1"/>
        <s v="0018000001GWXZyAAP" u="1"/>
        <s v="0018000001FQ2LkAAL" u="1"/>
        <s v="0018000001DdDxoAAF" u="1"/>
        <s v="0018000001c0aTMAAY" u="1"/>
        <s v="0018000001XEcn0AAD" u="1"/>
        <s v="0018000000rQumYAAS" u="1"/>
        <s v="0018000001Je0bTAAR" u="1"/>
        <s v="0018000001JeNUpAAN" u="1"/>
        <s v="0018000000v0fSoAAI" u="1"/>
        <s v="0018000001B1pUdAAJ" u="1"/>
        <s v="0018000001LUs9NAAT" u="1"/>
        <s v="0018000001GUtcVAAT" u="1"/>
        <s v="0018000001JeSHpAAN" u="1"/>
        <s v="0018000001Z3sqfAAB" u="1"/>
        <s v="00180000016Zzf8AAC" u="1"/>
        <s v="0018000001WYtI2AAL" u="1"/>
        <s v="0018000001aHSNhAAO" u="1"/>
        <s v="0018000001V0wv2AAB" u="1"/>
        <s v="0018000000rQumZAAS" u="1"/>
        <s v="0018000001Jc5WWAAZ" u="1"/>
        <s v="0018000001WaiEsAAJ" u="1"/>
        <s v="0018000000v0fSpAAI" u="1"/>
        <s v="0018000001LVXctAAH" u="1"/>
        <s v="0018000000QwacZAAR" u="1"/>
        <s v="0013000000AbvoyAAB" u="1"/>
        <s v="0018000001JejucAAB" u="1"/>
        <s v="0018000001IhXR6AAN" u="1"/>
        <s v="0018000001B2vAHAAZ" u="1"/>
        <s v="0018000001JcpleAAB" u="1"/>
        <s v="0018000001X8mOhAAJ" u="1"/>
        <s v="0018000001PtBluAAF" u="1"/>
        <s v="0018000001WZbGHAA1" u="1"/>
        <s v="0018000000pMoucAAC" u="1"/>
        <s v="0018000001YD867AAD" u="1"/>
        <s v="0018000000eXHD8AAO" u="1"/>
        <s v="0013000000J3FBKAA3" u="1"/>
        <s v="0013000000AbvoYAAR" u="1"/>
        <s v="0018000001GVlinAAD" u="1"/>
        <s v="0018000001aH78eAAC" u="1"/>
        <s v="0018000001UD6PxAAL" u="1"/>
        <s v="0018000001LVcEMAA1" u="1"/>
        <s v="0018000001QrgJcAAJ" u="1"/>
        <s v="0012E00001jERMtQAO" u="1"/>
        <s v="0018000000pMoudAAC" u="1"/>
        <s v="0018000001WhNJPAA3" u="1"/>
        <s v="0018000000dpeSZAAY" u="1"/>
        <s v="0018000000wIQlRAAW" u="1"/>
        <s v="0018000001YAVzTAAX" u="1"/>
        <s v="0013000000JMgDMAA1" u="1"/>
        <s v="0018000001Ihp6ZAAR" u="1"/>
        <s v="0018000001JczZlAAJ" u="1"/>
        <s v="0018000001VwbRgAAJ" u="1"/>
        <s v="0018000000thDb3AAE" u="1"/>
        <s v="0018000001JcBDWAA3" u="1"/>
        <s v="0018000001UziNSAAZ" u="1"/>
        <s v="0013000000GcEQOAA3" u="1"/>
        <s v="0018000001VxOvFAAV" u="1"/>
        <s v="0018000001AByj9AAD" u="1"/>
        <s v="0018000001VjdbNAAR" u="1"/>
        <s v="0018000000eX18jAAC" u="1"/>
        <s v="0018000000kt0JaAAI" u="1"/>
        <s v="0013000000J3FBlAAN" u="1"/>
        <s v="0018000000RhKZ0AAN" u="1"/>
        <s v="0018000001ZtPCTAA3" u="1"/>
        <s v="0018000000thDb4AAE" u="1"/>
        <s v="0018000000wIQlTAAW" u="1"/>
        <s v="0013000000KDB9OAAX" u="1"/>
        <s v="0018000001aNo8bAAC" u="1"/>
        <s v="0018000001WXRlPAAX" u="1"/>
        <s v="0018000001FStNjAAL" u="1"/>
        <s v="0018000001X8dkKAAR" u="1"/>
        <s v="0018000001XF9FEAA1" u="1"/>
        <s v="0018000000kt0JAAAY" u="1"/>
        <s v="0013000000L0et7AAB" u="1"/>
        <s v="0018000001UCZZJAA5" u="1"/>
        <s v="0018000001bMW2LAAW" u="1"/>
        <s v="0013000000GcEQQAA3" u="1"/>
        <s v="0018000001PtWU1AAN" u="1"/>
        <s v="0018000001Zu4DsAAJ" u="1"/>
        <s v="0018000001bM5giAAC" u="1"/>
        <s v="0018000001WhAW4AAN" u="1"/>
        <s v="0018000000eX18lAAC" u="1"/>
        <s v="0018000000ogxx0AAA" u="1"/>
        <s v="00180000016aqpvAAA" u="1"/>
        <s v="0018000000kt0JBAAY" u="1"/>
        <s v="0018000001aIKTEAA4" u="1"/>
        <s v="0018000001FQfqHAAT" u="1"/>
        <s v="0013000000JMgDoAAL" u="1"/>
        <s v="0018000000wIQlVAAW" u="1"/>
        <s v="0018000001GUZQUAA5" u="1"/>
        <s v="0018000001LYDUJAA5" u="1"/>
        <s v="0018000001LYT8mAAH" u="1"/>
        <s v="0018000001UCI4HAAX" u="1"/>
        <s v="0018000001ZtptFAAR" u="1"/>
        <s v="0018000001X9nYcAAJ" u="1"/>
        <s v="0018000000eX18mAAC" u="1"/>
        <s v="0018000000kt0JCAAY" u="1"/>
        <s v="0018000001GUZQtAAP" u="1"/>
        <s v="0013000000L0et9AAB" u="1"/>
        <s v="0018000001NoY5AAAV" u="1"/>
        <s v="0018000000thDb7AAE" u="1"/>
        <s v="0013000000JMgDpAAL" u="1"/>
        <s v="0018000000wIQlWAAW" u="1"/>
        <s v="0013000000FXmy5AAD" u="1"/>
        <s v="00180000016b0GbAAI" u="1"/>
        <s v="0018000000eX18nAAC" u="1"/>
        <s v="0018000000v1IzBAAU" u="1"/>
        <s v="0018000001JdQvaAAF" u="1"/>
        <s v="0018000001CoMl0AAF" u="1"/>
        <s v="0018000000wIQlXAAW" u="1"/>
        <s v="0018000001Bs34zAAB" u="1"/>
        <s v="0018000001DPhNrAAL" u="1"/>
        <s v="0018000001IevOuAAJ" u="1"/>
        <s v="0018000000eX18oAAC" u="1"/>
        <s v="0018000001LXE17AAH" u="1"/>
        <s v="0018000000kt0JfAAI" u="1"/>
        <s v="0018000000thDb9AAE" u="1"/>
        <s v="0018000001BpE0dAAF" u="1"/>
        <s v="0018000000QwaTTAAZ" u="1"/>
        <s v="0018000001PsSU6AAN" u="1"/>
        <s v="0018000001No3PSAAZ" u="1"/>
        <s v="0018000001TMnVnAAL" u="1"/>
        <s v="0018000001YBG1aAAH" u="1"/>
        <s v="0018000000gb1f7AAA" u="1"/>
        <s v="0018000001X9eUEAAZ" u="1"/>
        <s v="0018000000v1IzDAAU" u="1"/>
        <s v="0018000001FPzvRAAT" u="1"/>
        <s v="0018000001JcSsHAAV" u="1"/>
        <s v="0018000001aKStEAAW" u="1"/>
        <s v="0018000001c0ATyAAM" u="1"/>
        <s v="0018000001fXxZWAA0" u="1"/>
        <s v="0018000000pMoulAAC" u="1"/>
        <s v="0018000000LUYm7AAH" u="1"/>
        <s v="0018000000v0fSYAAY" u="1"/>
        <s v="0018000001SOMRmAAP" u="1"/>
        <s v="0018000001hIc2dAAC" u="1"/>
        <s v="0018000001ZuAS5AAN" u="1"/>
        <s v="0018000001fZToyAAG" u="1"/>
        <s v="0013000000AbwSeAAJ" u="1"/>
        <s v="0018000000kt0JhAAI" u="1"/>
        <s v="0018000000qXkqZAAS" u="1"/>
        <s v="0018000001A9BH4AAN" u="1"/>
        <s v="0018000000pMouLAAS" u="1"/>
        <s v="0018000001CoHY3AAN" u="1"/>
        <s v="0018000001hIeWBAA0" u="1"/>
        <s v="0013000000JMgDtAAL" u="1"/>
        <s v="0018000000LUYm8AAH" u="1"/>
        <s v="0018000000pNV4aAAG" u="1"/>
        <s v="0018000001A9sf0AAB" u="1"/>
        <s v="0012E00001hJrS2QAK" u="1"/>
        <s v="0018000001Ddm4UAAR" u="1"/>
        <s v="0018000001fnaagAAA" u="1"/>
        <s v="00180000012UeszAAC" u="1"/>
        <s v="0018000000gb1f9AAA" u="1"/>
        <s v="0018000001B1etZAAR" u="1"/>
        <s v="0018000001RdM4NAAV" u="1"/>
        <s v="0018000000ogxx6AAA" u="1"/>
        <s v="0018000000v1IzFAAU" u="1"/>
        <s v="0018000000kt0JiAAI" u="1"/>
        <s v="0018000000OkGuOAAV" u="1"/>
        <s v="0018000001TMFeaAAH" u="1"/>
        <s v="0018000001B0b08AAB" u="1"/>
        <s v="0018000000pMounAAC" u="1"/>
        <s v="0018000001hIoN2AAK" u="1"/>
        <s v="0018000001ERDTKAA5" u="1"/>
        <s v="0018000000pNve4AAC" u="1"/>
        <s v="0018000001BpGdQAAV" u="1"/>
        <s v="0018000001SNLyKAAX" u="1"/>
        <s v="0018000000v1IzGAAU" u="1"/>
        <s v="0018000001WgIQHAA3" u="1"/>
        <s v="0018000001PtDZhAAN" u="1"/>
        <s v="0018000001A9YizAAF" u="1"/>
        <s v="0018000001Jdv8TAAR" u="1"/>
        <s v="0018000001SNPbgAAH" u="1"/>
        <s v="0013000000AkJeRAAV" u="1"/>
        <s v="0012E00001muwBoQAI" u="1"/>
        <s v="0018000001WhGTaAAN" u="1"/>
        <s v="0018000000v1IzHAAU" u="1"/>
        <s v="0018000001BpD75AAF" u="1"/>
        <s v="0018000000QwaTYAAZ" u="1"/>
        <s v="0018000001bYxC7AAK" u="1"/>
        <s v="0018000001Jbv2RAAR" u="1"/>
        <s v="00180000012WEBkAAO" u="1"/>
        <s v="0018000001ES11EAAT" u="1"/>
        <s v="0018000001AA6uJAAT" u="1"/>
        <s v="0018000001Vve1yAAB" u="1"/>
        <s v="0018000000eYjxAAAS" u="1"/>
        <s v="0018000000v1IzJAAU" u="1"/>
        <s v="0018000001HaVthAAF" u="1"/>
        <s v="0018000001bCPlWAAW" u="1"/>
        <s v="0018000001bMaroAAC" u="1"/>
        <s v="0018000001UD2j5AAD" u="1"/>
        <s v="0018000001XWH8dAAH" u="1"/>
        <s v="0018000000v1IzKAAU" u="1"/>
        <s v="0018000000kt0JnAAI" u="1"/>
        <s v="0018000001LVliZAAT" u="1"/>
        <s v="0018000000pNV4gAAG" u="1"/>
        <s v="0018000001bYqSFAA0" u="1"/>
        <s v="0018000001JdSboAAF" u="1"/>
        <s v="0018000001ESFwxAAH" u="1"/>
        <s v="0018000001RdNOkAAN" u="1"/>
        <s v="0018000001RW8uCAAT" u="1"/>
        <s v="0018000000eYjxdAAC" u="1"/>
        <s v="0018000000kt0JoAAI" u="1"/>
        <s v="0018000000tX0VqAAK" u="1"/>
        <s v="0018000001HcakrAAB" u="1"/>
        <s v="0018000001NntsoAAB" u="1"/>
        <s v="0018000000pMouSAAS" u="1"/>
        <s v="0018000001bYqSGAA0" u="1"/>
        <s v="0018000001WYoetAAD" u="1"/>
        <s v="0018000001Jdv8YAAR" u="1"/>
        <s v="0013000000GjsT3AAJ" u="1"/>
        <s v="0018000001Zu1H3AAJ" u="1"/>
        <s v="0018000000YPLTIAA5" u="1"/>
        <s v="0018000001PsUR5AAN" u="1"/>
        <s v="0018000000eYjxeAAC" u="1"/>
        <s v="0018000001A8sFFAAZ" u="1"/>
        <s v="0018000001GYV5rAAH" u="1"/>
        <s v="0018000000thDbBAAU" u="1"/>
        <s v="0018000001hIWNwAAO" u="1"/>
        <s v="0018000000RhKZAAA3" u="1"/>
        <s v="0018000001TNmlBAAT" u="1"/>
        <s v="0013000000GjsT4AAJ" u="1"/>
        <s v="0018000001QrL71AAF" u="1"/>
        <s v="0018000001Psx7NAAR" u="1"/>
        <s v="0018000001JfWyTAAV" u="1"/>
        <s v="0018000001A8NbVAAV" u="1"/>
        <s v="0018000001LXX2UAAX" u="1"/>
        <s v="0018000001Han2JAAR" u="1"/>
        <s v="0018000000kt0JqAAI" u="1"/>
        <s v="0018000000tX0VsAAK" u="1"/>
        <s v="0018000001JbwmoAAB" u="1"/>
        <s v="0018000000thDbCAAU" u="1"/>
        <s v="0018000000MsWJgAAN" u="1"/>
        <s v="0018000001UD7tmAAD" u="1"/>
        <s v="0018000000UvUsaAAF" u="1"/>
        <s v="0018000001TN3jiAAD" u="1"/>
        <s v="0013000000FXmyAAAT" u="1"/>
        <s v="0018000001LWHz1AAH" u="1"/>
        <s v="0013000000L0etgAAB" u="1"/>
        <s v="0018000000thDbDAAU" u="1"/>
        <s v="0018000000UvUsAAAV" u="1"/>
        <s v="00180000018UlCvAAK" u="1"/>
        <s v="0018000000gaEkiAAE" u="1"/>
        <s v="0018000001LXE1CAAX" u="1"/>
        <s v="0018000001DdghmAAB" u="1"/>
        <s v="0018000000thDbfAAE" u="1"/>
        <s v="0018000001ZkFP6AAN" u="1"/>
        <s v="0018000001bNmloAAC" u="1"/>
        <s v="0018000000eYjxiAAC" u="1"/>
        <s v="0013000000AbwSPAAZ" u="1"/>
        <s v="0018000001ZuUggAAF" u="1"/>
        <s v="0013000000ICfUDAA1" u="1"/>
        <s v="0018000000b8ryAAAQ" u="1"/>
        <s v="0018000001V0qYCAAZ" u="1"/>
        <s v="0018000000RhKZEAA3" u="1"/>
        <s v="0018000001ZkA52AAF" u="1"/>
        <s v="0018000001dLocAAAS" u="1"/>
        <s v="0018000001TMWCIAA5" u="1"/>
        <s v="0018000000eYjxjAAC" u="1"/>
        <s v="0018000001hJkcqAAC" u="1"/>
        <s v="0018000001LWhiBAAT" u="1"/>
        <s v="0018000001PtXnxAAF" u="1"/>
        <s v="0018000001bMfEvAAK" u="1"/>
        <s v="0012E00001jCAciQAG" u="1"/>
        <s v="0018000001Wa5KcAAJ" u="1"/>
        <s v="0018000000b8rycAAA" u="1"/>
        <s v="0018000000RhKc0AAF" u="1"/>
        <s v="0018000001ES0OQAA1" u="1"/>
        <s v="0012E00001jBmH1QAK" u="1"/>
        <s v="0013000000FXmyEAAT" u="1"/>
        <s v="0018000001De1FRAAZ" u="1"/>
        <s v="0018000001IihMVAAZ" u="1"/>
        <s v="0018000000hsp2sAAA" u="1"/>
        <s v="0018000001Hbp5yAAB" u="1"/>
        <s v="0018000001WYjL7AAL" u="1"/>
        <s v="0018000000eYjxkAAC" u="1"/>
        <s v="0018000000kt0JUAAY" u="1"/>
        <s v="0018000000pMouZAAS" u="1"/>
        <s v="0018000000thDbiAAE" u="1"/>
        <s v="0018000001XXAhgAAH" u="1"/>
        <s v="0018000001ZkFP9AAN" u="1"/>
        <s v="00180000018TCj8AAG" u="1"/>
        <s v="0018000001Z4mCXAAZ" u="1"/>
        <s v="0018000000hsp2tAAA" u="1"/>
        <s v="0018000000eYjxKAAS" u="1"/>
        <s v="0018000000M7AU0AAN" u="1"/>
        <s v="0018000001HaavhAAB" u="1"/>
        <s v="0018000000kt0JVAAY" u="1"/>
        <s v="0018000000kt0JwAAI" u="1"/>
        <s v="0018000001JdE4cAAF" u="1"/>
        <s v="0018000001RdP55AAF" u="1"/>
        <s v="0018000001Wa1QXAAZ" u="1"/>
        <s v="0018000001XW8dWAAT" u="1"/>
        <s v="00180000011OJEQAA4" u="1"/>
        <s v="0018000001Z4mczAAB" u="1"/>
        <s v="0018000000thDbjAAE" u="1"/>
        <s v="0018000001YA0XFAA1" u="1"/>
        <s v="0018000000RhKZHAA3" u="1"/>
        <s v="00180000018V17kAAC" u="1"/>
        <s v="0018000001ER4IOAA1" u="1"/>
        <s v="0018000000hsp2uAAA" u="1"/>
        <s v="0018000000eYjxmAAC" u="1"/>
        <s v="0018000000ogxxeAAA" u="1"/>
        <s v="00180000018Uq08AAC" u="1"/>
        <s v="0018000001LXE1HAAX" u="1"/>
        <s v="0018000000kt0JxAAI" u="1"/>
        <s v="0013000000L0etLAAR" u="1"/>
        <s v="00180000011OJERAA4" u="1"/>
        <s v="0018000000thDbkAAE" u="1"/>
        <s v="0018000001VjXa9AAF" u="1"/>
        <s v="0018000001B2aTJAAZ" u="1"/>
        <s v="0012E00001jCSKlQAO" u="1"/>
        <s v="0018000001YB6DiAAL" u="1"/>
        <s v="0018000001UDNOUAA5" u="1"/>
        <s v="0018000000wIgOxAAK" u="1"/>
        <s v="0018000000hsp2vAAA" u="1"/>
        <s v="0018000000xqvK2AAI" u="1"/>
        <s v="0018000001CloCfAAJ" u="1"/>
        <s v="0018000001DdvC4AAJ" u="1"/>
        <s v="0018000000eYjxnAAC" u="1"/>
        <s v="0018000000M7AU2AAN" u="1"/>
        <s v="0018000000ogxxfAAA" u="1"/>
        <s v="0013000000AbwSvAAJ" u="1"/>
        <s v="0018000001LVlZwAAL" u="1"/>
        <s v="0013000000L0etMAAR" u="1"/>
        <s v="0018000001BpMRYAA3" u="1"/>
        <s v="0018000000thDblAAE" u="1"/>
        <s v="0018000000LUYmHAAX" u="1"/>
        <s v="0018000001V1qhhAAB" u="1"/>
        <s v="0018000001V0qYHAAZ" u="1"/>
        <s v="0018000000RhKZJAA3" u="1"/>
        <s v="0018000001BpHhdAAF" u="1"/>
        <s v="0018000001XWa1fAAD" u="1"/>
        <s v="0018000000gb1fIAAQ" u="1"/>
        <s v="0018000001IghGxAAJ" u="1"/>
        <s v="0013000000AbwSwAAJ" u="1"/>
        <s v="0018000000kt0JzAAI" u="1"/>
        <s v="0013000000L0etoAAB" u="1"/>
        <s v="0018000001aNvj3AAC" u="1"/>
        <s v="0018000000thDbmAAE" u="1"/>
        <s v="0018000001flvjPAAQ" u="1"/>
        <s v="0018000001fmal7AAA" u="1"/>
        <s v="0018000000YPLTTAA5" u="1"/>
        <s v="0018000001Bt1ylAAB" u="1"/>
        <s v="0018000000xqvK4AAI" u="1"/>
        <s v="0018000001ESDtkAAH" u="1"/>
        <s v="0018000001ZQOUXAA5" u="1"/>
        <s v="0013000000L0etpAAB" u="1"/>
        <s v="0018000000RhKZjAAN" u="1"/>
        <s v="0018000001QrKdkAAF" u="1"/>
        <s v="0018000001YidmEAAR" u="1"/>
        <s v="0018000001aFaquAAC" u="1"/>
        <s v="0018000000b8ryHAAQ" u="1"/>
        <s v="0018000000YPLN0AAP" u="1"/>
        <s v="0018000001LYjLDAA1" u="1"/>
        <s v="0018000001FTNQoAAP" u="1"/>
        <s v="0018000001UBvCPAA1" u="1"/>
        <s v="0018000001ERCD3AAP" u="1"/>
        <s v="0018000001BprvlAAB" u="1"/>
        <s v="0018000001Br1sIAAR" u="1"/>
        <s v="0018000001B2Y1MAAV" u="1"/>
        <s v="0018000000thDbNAAU" u="1"/>
        <s v="0013000000AbwM6AAJ" u="1"/>
        <s v="0018000000pNV4uAAG" u="1"/>
        <s v="0018000000UvUsKAAV" u="1"/>
        <s v="0018000001fnILHAA2" u="1"/>
        <s v="0018000001JcIeyAAF" u="1"/>
        <s v="0013000000HnF41AAF" u="1"/>
        <s v="0018000001NoeRgAAJ" u="1"/>
        <s v="0018000001XF5FoAAL" u="1"/>
        <s v="0013000000FGpxdAAD" u="1"/>
        <s v="0018000000hsp2zAAA" u="1"/>
        <s v="0018000001ESG3AAAX" u="1"/>
        <s v="0013000000AbwSzAAJ" u="1"/>
        <s v="0018000001fmaL9AAI" u="1"/>
        <s v="0018000001WZ268AAD" u="1"/>
        <s v="0013000000L0etrAAB" u="1"/>
        <s v="0018000000thDbpAAE" u="1"/>
        <s v="0018000000MsWJsAAN" u="1"/>
        <s v="0018000000RhKc8AAF" u="1"/>
        <s v="0018000001aM5xvAAC" u="1"/>
        <s v="0018000000xqvK7AAI" u="1"/>
        <s v="0018000000gb1fMAAQ" u="1"/>
        <s v="00180000016ZzfXAAS" u="1"/>
        <s v="0018000001JdKyTAAV" u="1"/>
        <s v="0018000001LXnFBAA1" u="1"/>
        <s v="0013000000Ke55MAAR" u="1"/>
        <s v="0013000000Ke55nAAB" u="1"/>
        <s v="0018000000rOc32AAC" u="1"/>
        <s v="0018000000thDbqAAE" u="1"/>
        <s v="0018000001NokonAAB" u="1"/>
        <s v="0013000000AbwM8AAJ" u="1"/>
        <s v="0018000001FQaGQAA1" u="1"/>
        <s v="0018000001UDaKLAA1" u="1"/>
        <s v="0018000000YPLTXAA5" u="1"/>
        <s v="0018000001LVyxiAAD" u="1"/>
        <s v="0018000000xqvK8AAI" u="1"/>
        <s v="0018000001WhGTuAAN" u="1"/>
        <s v="0018000001ZOJEDAA5" u="1"/>
        <s v="0018000001Rd233AAB" u="1"/>
        <s v="0018000000ogxxKAAQ" u="1"/>
        <s v="0018000001RdQvwAAF" u="1"/>
        <s v="0018000001fZbamAAC" u="1"/>
        <s v="0018000001aNvj8AAC" u="1"/>
        <s v="0018000001fmVJeAAM" u="1"/>
        <s v="0018000000LUYmNAAX" u="1"/>
        <s v="0018000001TLpMKAA1" u="1"/>
        <s v="0018000001TNmlQAAT" u="1"/>
        <s v="0018000000oiIf6AAE" u="1"/>
        <s v="0018000001JcQPhAAN" u="1"/>
        <s v="0018000001WhGTvAAN" u="1"/>
        <s v="0018000001Jc63VAAR" u="1"/>
        <s v="0018000000eYjxTAAS" u="1"/>
        <s v="0018000000M7AU9AAN" u="1"/>
        <s v="0018000001No3JjAAJ" u="1"/>
        <s v="0018000000OkH1BAAV" u="1"/>
        <s v="0018000001A9Y2ZAAV" u="1"/>
        <s v="0018000001FSODtAAP" u="1"/>
        <s v="0018000000thDbsAAE" u="1"/>
        <s v="0018000001YhqkgAAB" u="1"/>
        <s v="0013000000AbvzjAAB" u="1"/>
        <s v="0018000001XEZitAAH" u="1"/>
        <s v="0018000001Z2En3AAF" u="1"/>
        <s v="0018000001Ons2fAAB" u="1"/>
        <s v="0018000001UBvCUAA1" u="1"/>
        <s v="0018000001WZQbkAAH" u="1"/>
        <s v="0018000001WYkVIAA1" u="1"/>
        <s v="0018000001A8mzeAAB" u="1"/>
        <s v="0018000001fZkeoAAC" u="1"/>
        <s v="0018000001OnoilAAB" u="1"/>
        <s v="0018000001FQ3PTAA1" u="1"/>
        <s v="0018000001Yi5lFAAR" u="1"/>
        <s v="0018000001IfAQXAA3" u="1"/>
        <s v="0018000001YhqkhAAB" u="1"/>
        <s v="0018000000pNV4YAAW" u="1"/>
        <s v="0018000000pNV4zAAG" u="1"/>
        <s v="0018000000YPLTyAAP" u="1"/>
        <s v="0018000000RhKZRAA3" u="1"/>
        <s v="0018000000UvUsqAAF" u="1"/>
        <s v="0018000001B4NgrAAF" u="1"/>
        <s v="0018000000shiW7AAI" u="1"/>
        <s v="0018000001SOd7sAAD" u="1"/>
        <s v="0018000001WYkVJAA1" u="1"/>
        <s v="0018000001Ii8skAAB" u="1"/>
        <s v="0018000001LYmbRAAT" u="1"/>
        <s v="0018000001bDG1hAAG" u="1"/>
        <s v="0018000001JcUpYAAV" u="1"/>
        <s v="0018000000thDbuAAE" u="1"/>
        <s v="0018000001EPTBVAA5" u="1"/>
        <s v="0018000000WGcIQAA1" u="1"/>
        <s v="0018000000shiW8AAI" u="1"/>
        <s v="0018000001LY26RAAT" u="1"/>
        <s v="0018000001GWim5AAD" u="1"/>
        <s v="0018000001TN3jYAAT" u="1"/>
        <s v="0018000001No4TQAAZ" u="1"/>
        <s v="0018000001NozPVAAZ" u="1"/>
        <s v="0018000001WY8U5AAL" u="1"/>
        <s v="0018000001JctFTAAZ" u="1"/>
        <s v="0018000001LV74qAAD" u="1"/>
        <s v="0018000001Pt8z4AAB" u="1"/>
        <s v="0018000001Jdtw7AAB" u="1"/>
        <s v="0018000001WYkVKAA1" u="1"/>
        <s v="0018000000LUYmsAAH" u="1"/>
        <s v="0018000001fmVJKAA2" u="1"/>
        <s v="0018000001LWzQSAA1" u="1"/>
        <s v="0018000000YPLN8AAP" u="1"/>
        <s v="00180000011MIFeAAO" u="1"/>
        <s v="0018000001FSMxSAAX" u="1"/>
        <s v="0018000001JciVQAAZ" u="1"/>
        <s v="00180000012XPcIAAW" u="1"/>
        <s v="0018000001FPfkVAAT" u="1"/>
        <s v="0018000001XXgvKAAT" u="1"/>
        <s v="0018000001TMCosAAH" u="1"/>
        <s v="0018000000uzvAYAAY" u="1"/>
        <s v="0018000001WYkVMAA1" u="1"/>
        <s v="00180000011MIFfAAO" u="1"/>
        <s v="0018000001YjwnSAAR" u="1"/>
        <s v="0018000001aIFJqAAO" u="1"/>
        <s v="0018000001VxCemAAF" u="1"/>
        <s v="0018000001Zk8yiAAB" u="1"/>
        <s v="0018000001JfZZaAAN" u="1"/>
        <s v="0018000001De29tAAB" u="1"/>
        <s v="0018000001TNH1QAAX" u="1"/>
        <s v="0018000001XXgvLAAT" u="1"/>
        <s v="0018000001ESA6EAAX" u="1"/>
        <s v="0018000001WYkVNAA1" u="1"/>
        <s v="0018000001WXiSEAA1" u="1"/>
        <s v="0018000000M7AUAAA3" u="1"/>
        <s v="0018000000RhKcaAAF" u="1"/>
        <s v="0018000001WYkVOAA1" u="1"/>
        <s v="0018000001LWIszAAH" u="1"/>
        <s v="00180000018UyAXAA0" u="1"/>
        <s v="0018000000WGcC1AAL" u="1"/>
        <s v="0018000001QrL7GAAV" u="1"/>
        <s v="0018000001aLZdlAAG" u="1"/>
        <s v="0018000001GWdiiAAD" u="1"/>
        <s v="0018000001PsxHwAAJ" u="1"/>
        <s v="0018000000M7AUaAAN" u="1"/>
        <s v="0018000000ogxxTAAQ" u="1"/>
        <s v="00180000011MIFiAAO" u="1"/>
        <s v="0018000001ZsrknAAB" u="1"/>
        <s v="0018000001TNHS7AAP" u="1"/>
        <s v="0018000000thDbZAAU" u="1"/>
        <s v="0018000001CmmWaAAJ" u="1"/>
        <s v="0018000001NoV99AAF" u="1"/>
        <s v="0018000001Qs0I9AAJ" u="1"/>
        <s v="0018000000WGcIWAA1" u="1"/>
        <s v="0018000001JeVZeAAN" u="1"/>
        <s v="0013000000GcEKrAAN" u="1"/>
        <s v="0018000001EQexZAAT" u="1"/>
        <s v="0013000000GjsTKAAZ" u="1"/>
        <s v="0013000000G82TdAAJ" u="1"/>
        <s v="0018000000xqvKAAAY" u="1"/>
        <s v="0018000001Z2qHeAAJ" u="1"/>
        <s v="0018000000ogxxUAAQ" u="1"/>
        <s v="00180000016ayuDAAQ" u="1"/>
        <s v="0018000001WZh80AAD" u="1"/>
        <s v="0018000000WGcIvAAL" u="1"/>
        <s v="0018000001B2X8FAAV" u="1"/>
        <s v="00180000012XjfjAAC" u="1"/>
        <s v="0013000000AbvzsAAB" u="1"/>
        <s v="0018000001LVZkCAAX" u="1"/>
        <s v="0018000001XEZZnAAP" u="1"/>
        <s v="0018000001ZQCu8AAH" u="1"/>
        <s v="0018000001TM10cAAD" u="1"/>
        <s v="0018000001YigToAAJ" u="1"/>
        <s v="0018000001LWLccAAH" u="1"/>
        <s v="0018000001EOdyDAAT" u="1"/>
        <s v="0018000000gb1fYAAQ" u="1"/>
        <s v="0018000001bNDBCAA4" u="1"/>
        <s v="0018000001fn2K1AAI" u="1"/>
        <s v="0018000001aNvjcAAC" u="1"/>
        <s v="0018000001V1I7iAAF" u="1"/>
        <s v="0018000001A8DvnAAF" u="1"/>
        <s v="0013000000AbvztAAB" u="1"/>
        <s v="0018000001XEZZoAAP" u="1"/>
        <s v="0018000001B45z4AAB" u="1"/>
        <s v="00180000011NvJMAA0" u="1"/>
        <s v="0018000000YPLNAAA5" u="1"/>
        <s v="0018000001Br1sXAAR" u="1"/>
        <s v="0018000001VwdiDAAR" u="1"/>
        <s v="0018000001X9rSUAAZ" u="1"/>
        <s v="0018000000WGcIxAAL" u="1"/>
        <s v="0018000001bi1LLAAY" u="1"/>
        <s v="0018000000b8ryXAAQ" u="1"/>
        <s v="0018000001B4PDSAA3" u="1"/>
        <s v="0018000001QqexxAAB" u="1"/>
        <s v="0018000000kw6gaAAA" u="1"/>
        <s v="0018000001GYOpfAAH" u="1"/>
        <s v="0018000000b8rs6AAA" u="1"/>
        <s v="0018000001LXlC5AAL" u="1"/>
        <s v="0018000001B1dDuAAJ" u="1"/>
        <s v="0018000001aNvjDAAS" u="1"/>
        <s v="0018000001NpaAfAAJ" u="1"/>
        <s v="0018000001OmyQHAAZ" u="1"/>
        <s v="0013000000HUCp1AAH" u="1"/>
        <s v="0018000000shiWAAAY" u="1"/>
        <s v="0018000001DaSGLAA3" u="1"/>
        <s v="0013000000GjsTOAAZ" u="1"/>
        <s v="0018000001ERyF0AAL" u="1"/>
        <s v="0018000000pNvewAAC" u="1"/>
        <s v="0018000001hIonUAAS" u="1"/>
        <s v="0018000001BsfK1AAJ" u="1"/>
        <s v="0018000001IftLsAAJ" u="1"/>
        <s v="0018000001JeXFnAAN" u="1"/>
        <s v="0018000000WGcIzAAL" u="1"/>
        <s v="0018000001TNOzgAAH" u="1"/>
        <s v="0018000001XNDyNAAX" u="1"/>
        <s v="0018000000shiWBAAY" u="1"/>
        <s v="0018000001fmVJUAA2" u="1"/>
        <s v="0018000001Oo16LAAR" u="1"/>
        <s v="0018000001TMoZwAAL" u="1"/>
        <s v="0013000000H1gQIAAZ" u="1"/>
        <s v="0018000001LYEyuAAH" u="1"/>
        <s v="00180000011MIFoAAO" u="1"/>
        <s v="0018000001ERZVzAAP" u="1"/>
        <s v="0018000001fmVJtAAM" u="1"/>
        <s v="0018000001IiP0vAAF" u="1"/>
        <s v="0018000001JcBorAAF" u="1"/>
        <s v="0018000000T92zcAAB" u="1"/>
        <s v="0018000001aGtlHAAS" u="1"/>
        <s v="0018000001bMx08AAC" u="1"/>
        <s v="0018000001B15cRAAR" u="1"/>
        <s v="0018000001EOLSdAAP" u="1"/>
        <s v="0018000001LYJLuAAP" u="1"/>
        <s v="0013000000IIEFNAA5" u="1"/>
        <s v="0018000001A93a3AAB" u="1"/>
        <s v="0018000001XWa1ZAAT" u="1"/>
        <s v="00180000011NvJQAA0" u="1"/>
        <s v="0018000001No3JyAAJ" u="1"/>
        <s v="0018000001X9mZ7AAJ" u="1"/>
        <s v="0018000001B2WVOAA3" u="1"/>
        <s v="0018000001XA8RYAA1" u="1"/>
        <s v="0018000001YDdRtAAL" u="1"/>
        <s v="0018000001Jf8gaAAB" u="1"/>
        <s v="0018000001QrRefAAF" u="1"/>
        <s v="0013000000AbvzyAAB" u="1"/>
        <s v="0013000000DEsYoAAL" u="1"/>
        <s v="0018000000shiWDAAY" u="1"/>
        <s v="0018000000kw6gDAAQ" u="1"/>
        <s v="0018000001Bsax5AAB" u="1"/>
        <s v="0013000000B6lpfAAB" u="1"/>
        <s v="00180000011MIFqAAO" u="1"/>
        <s v="0012E00001jETUiQAO" u="1"/>
        <s v="0018000001bYebGAAS" u="1"/>
        <s v="0018000000jGUkaAAG" u="1"/>
        <s v="0018000001WgW1WAAV" u="1"/>
        <s v="0013000000HnF4DAAV" u="1"/>
        <s v="0018000000kw6gfAAA" u="1"/>
        <s v="0018000001A8ZgoAAF" u="1"/>
        <s v="0018000001ERCDhAAP" u="1"/>
        <s v="0018000001JbQ9uAAF" u="1"/>
        <s v="0018000001Hctq3AAB" u="1"/>
        <s v="00180000018UqXwAAK" u="1"/>
        <s v="00180000010NA54AAG" u="1"/>
        <s v="0013000000DEsYSAA1" u="1"/>
        <s v="0018000001Co9AcAAJ" u="1"/>
        <s v="00180000011NvJTAA0" u="1"/>
        <s v="0018000001bN5xzAAC" u="1"/>
        <s v="0018000001c6l38AAA" u="1"/>
        <s v="0013000000InaagAAB" u="1"/>
        <s v="0018000001bLvDgAAK" u="1"/>
        <s v="0018000001Qs5sxAAB" u="1"/>
        <s v="0018000001VvdznAAB" u="1"/>
        <s v="00180000010NA55AAG" u="1"/>
        <s v="0013000000AbwmLAAR" u="1"/>
        <s v="00180000011NvJUAA0" u="1"/>
        <s v="0018000001Hd8AAAAZ" u="1"/>
        <s v="00180000011MIFtAAO" u="1"/>
        <s v="0018000001LVfWiAAL" u="1"/>
        <s v="0018000001fnLsXAAU" u="1"/>
        <s v="0018000000shiWHAAY" u="1"/>
        <s v="0018000001WYPizAAH" u="1"/>
        <s v="0018000001hJLxBAAW" u="1"/>
        <s v="0018000001YD8XoAAL" u="1"/>
        <s v="0018000001Om1AaAAJ" u="1"/>
        <s v="0018000001B2X8rAAF" u="1"/>
        <s v="0018000001A9I8UAAV" u="1"/>
        <s v="0018000001IfqvPAAR" u="1"/>
        <s v="0018000001bM07BAAS" u="1"/>
        <s v="0018000001JdJIDAA3" u="1"/>
        <s v="0018000001LWwU5AAL" u="1"/>
        <s v="0018000001LVsU6AAL" u="1"/>
        <s v="0018000001AC3nWAAT" u="1"/>
        <s v="0018000001UDpFDAA1" u="1"/>
        <s v="0018000001XfsBMAAZ" u="1"/>
        <s v="0018000001Brh7nAAB" u="1"/>
        <s v="0018000000YPLNKAA5" u="1"/>
        <s v="0018000001VwdiNAAR" u="1"/>
        <s v="0018000001V2POAAA3" u="1"/>
        <s v="0018000000jGUkEAAW" u="1"/>
        <s v="0018000001JePf9AAF" u="1"/>
        <s v="0018000001FPsZeAAL" u="1"/>
        <s v="0018000000M7AUoAAN" u="1"/>
        <s v="0018000001aNvjNAAS" u="1"/>
        <s v="0018000001SOpm1AAD" u="1"/>
        <s v="0018000001HbepBAAR" u="1"/>
        <s v="0018000001LYug0AAD" u="1"/>
        <s v="0018000001TMi5uAAD" u="1"/>
        <s v="0018000001Z3QhcAAF" u="1"/>
        <s v="0018000000WGcCBAA1" u="1"/>
        <s v="0013000000J0hUCAAZ" u="1"/>
        <s v="00180000011OR9gAAG" u="1"/>
        <s v="0018000001YDWmmAAH" u="1"/>
        <s v="00180000011MIFxAAO" u="1"/>
        <s v="0018000001LWdiUAAT" u="1"/>
        <s v="0018000001RdR2JAAV" u="1"/>
        <s v="0018000000wGh6aAAC" u="1"/>
        <s v="0013000000AbwMPAAZ" u="1"/>
        <s v="0012E00001jEaCkQAK" u="1"/>
        <s v="0018000001HZvwKAAT" u="1"/>
        <s v="0018000001Z3QhdAAF" u="1"/>
        <s v="0018000001flQqkAAE" u="1"/>
        <s v="0018000000gamp7AAA" u="1"/>
        <s v="00180000011OR9hAAG" u="1"/>
        <s v="00180000016YflZAAS" u="1"/>
        <s v="0018000000wGh6bAAC" u="1"/>
        <s v="0018000001IiPRDAA3" u="1"/>
        <s v="0013000000AbwMrAAJ" u="1"/>
        <s v="0018000001UD4GuAAL" u="1"/>
        <s v="0018000001TNhshAAD" u="1"/>
        <s v="0013000000J0hUEAAZ" u="1"/>
        <s v="0018000001RdNIrAAN" u="1"/>
        <s v="0018000001LXWD8AAP" u="1"/>
        <s v="0018000001TNBerAAH" u="1"/>
        <s v="0018000001YitrJAAR" u="1"/>
        <s v="0018000001Z3S4IAAV" u="1"/>
        <s v="0018000000wGh6cAAC" u="1"/>
        <s v="0018000001QrdNpAAJ" u="1"/>
        <s v="0018000000jGUkjAAG" u="1"/>
        <s v="0018000001JdSmhAAF" u="1"/>
        <s v="0018000001HbnTEAAZ" u="1"/>
        <s v="0018000001ZmJpKAAV" u="1"/>
        <s v="0018000001XDKSfAAP" u="1"/>
        <s v="0018000000M7AUsAAN" u="1"/>
        <s v="00180000018Um0JAAS" u="1"/>
        <s v="0018000001bi5fhAAA" u="1"/>
        <s v="0018000000wGh6dAAC" u="1"/>
        <s v="0018000001PPkOZAA1" u="1"/>
        <s v="0018000000jGUkkAAG" u="1"/>
        <s v="0018000001LWhcDAAT" u="1"/>
        <s v="0013000000IIEFxAAP" u="1"/>
        <s v="0013000000JMgOVAA1" u="1"/>
        <s v="0018000001TM10SAAT" u="1"/>
        <s v="0018000001ZmJpLAAV" u="1"/>
        <s v="0013000000H1gQVAAZ" u="1"/>
        <s v="00180000011OR9kAAG" u="1"/>
        <s v="0018000001DdgsBAAR" u="1"/>
        <s v="0018000001HasxHAAR" u="1"/>
        <s v="0018000001aNvjSAAS" u="1"/>
        <s v="0018000001dDEvLAAW" u="1"/>
        <s v="0018000000jGUklAAG" u="1"/>
        <s v="0018000001ZtdTqAAJ" u="1"/>
        <s v="0013000000IIEFyAAP" u="1"/>
        <s v="0013000000Abw6aAAB" u="1"/>
        <s v="0018000001IhdXlAAJ" u="1"/>
        <s v="0018000000WGcCGAA1" u="1"/>
        <s v="00180000018UxyHAAS" u="1"/>
        <s v="0018000001Co9AmAAJ" u="1"/>
        <s v="00180000011OR9lAAG" u="1"/>
        <s v="0018000000M7AUuAAN" u="1"/>
        <s v="0018000001DbcsuAAB" u="1"/>
        <s v="0018000001DaOGkAAN" u="1"/>
        <s v="0018000001ZtdTrAAJ" u="1"/>
        <s v="0018000001Jcb8lAAB" u="1"/>
        <s v="00180000011OR9mAAG" u="1"/>
        <s v="0018000001PsHNsAAN" u="1"/>
        <s v="0018000000M7AUvAAN" u="1"/>
        <s v="0018000001DcPQ1AAN" u="1"/>
        <s v="0018000001LWFFqAAP" u="1"/>
        <s v="0018000001LYQmJAAX" u="1"/>
        <s v="0013000000J3F6bAAF" u="1"/>
        <s v="0018000000jGUknAAG" u="1"/>
        <s v="00180000018ROI3AAO" u="1"/>
        <s v="0018000000shcZnAAI" u="1"/>
        <s v="0018000001VwPTrAAN" u="1"/>
        <s v="0018000001TM10wAAD" u="1"/>
        <s v="0018000001LYQMkAAP" u="1"/>
        <s v="00180000011OR9nAAG" u="1"/>
        <s v="0018000001JcdF4AAJ" u="1"/>
        <s v="0018000001ZQ8tVAAT" u="1"/>
        <s v="0018000000fb3n3AAA" u="1"/>
        <s v="0018000001XA0rHAAT" u="1"/>
        <s v="0018000000RhKcXAAV" u="1"/>
        <s v="0018000001A9pj9AAB" u="1"/>
        <s v="0018000001GYWD0AAP" u="1"/>
        <s v="0018000000WGcCJAA1" u="1"/>
        <s v="00180000011OR9oAAG" u="1"/>
        <s v="0018000001RdaEHAAZ" u="1"/>
        <s v="0018000001JcrtIAAR" u="1"/>
        <s v="0018000001VwdiXAAR" u="1"/>
        <s v="0013000000Abwg6AAB" u="1"/>
        <s v="0018000001DdD57AAF" u="1"/>
        <s v="0012E00001jD9zYQAS" u="1"/>
        <s v="0018000000RhKcYAAV" u="1"/>
        <s v="00180000012WuacAAC" u="1"/>
        <s v="00180000016bdWaAAI" u="1"/>
        <s v="0018000001DZzQCAA1" u="1"/>
        <s v="0018000001HbMjgAAF" u="1"/>
        <s v="0018000000WGcCKAA1" u="1"/>
        <s v="0018000001UCJzjAAH" u="1"/>
        <s v="0018000001VvqxgAAB" u="1"/>
        <s v="0013000000AbwmzAAB" u="1"/>
        <s v="0018000001A9rMRAAZ" u="1"/>
        <s v="0018000001NoSCHAA3" u="1"/>
        <s v="00180000011OR9pAAG" u="1"/>
        <s v="0018000001LYUG9AAP" u="1"/>
        <s v="0018000001RW51bAAD" u="1"/>
        <s v="0013000000B6lpUAAR" u="1"/>
        <s v="0018000001aNvjXAAS" u="1"/>
        <s v="0018000001B2YSVAA3" u="1"/>
        <s v="0018000001B3ENPAA3" u="1"/>
        <s v="0018000001UCLfoAAH" u="1"/>
        <s v="0018000000b8rsJAAQ" u="1"/>
        <s v="0018000001WhhaDAAR" u="1"/>
        <s v="0018000001XF86zAAD" u="1"/>
        <s v="0013000000H09TjAAJ" u="1"/>
        <s v="00180000011OR9qAAG" u="1"/>
        <s v="0018000000M7AUzAAN" u="1"/>
        <s v="0018000001IiFU7AAN" u="1"/>
        <s v="0018000001Hc00qAAB" u="1"/>
        <s v="0018000001IghrMAAR" u="1"/>
        <s v="0018000001bMRJzAAO" u="1"/>
        <s v="0013000000Abw6FAAR" u="1"/>
        <s v="00180000016YesqAAC" u="1"/>
        <s v="0013000000H09TkAAJ" u="1"/>
        <s v="00180000011OR9rAAG" u="1"/>
        <s v="0013000000B6lpWAAR" u="1"/>
        <s v="0018000001YidGiAAJ" u="1"/>
        <s v="0018000001LXKpZAAX" u="1"/>
        <s v="0018000000sfruuAAA" u="1"/>
        <s v="0018000001EPfVcAAL" u="1"/>
        <s v="0013000000ICfOmAAL" u="1"/>
        <s v="0018000001JbW0GAAV" u="1"/>
        <s v="0018000000kw6gWAAQ" u="1"/>
        <s v="0013000000J0hUpAAJ" u="1"/>
        <s v="0013000000B6lpXAAR" u="1"/>
        <s v="0018000001CmGCbAAN" u="1"/>
        <s v="0018000000jGUkSAAW" u="1"/>
        <s v="0018000000v0MH6AAM" u="1"/>
        <s v="0018000001JcNCOAA3" u="1"/>
        <s v="0018000001Jc4RdAAJ" u="1"/>
        <s v="00180000011OR9tAAG" u="1"/>
        <s v="0018000001aIZZ4AAO" u="1"/>
        <s v="0018000001FT25NAAT" u="1"/>
        <s v="0018000001TNDBTAA5" u="1"/>
        <s v="0018000000jGUkTAAW" u="1"/>
        <s v="0018000001GYTTQAA5" u="1"/>
        <s v="0018000000kw6gYAAQ" u="1"/>
        <s v="00180000010JdxbAAC" u="1"/>
        <s v="0018000000YPLNyAAP" u="1"/>
        <s v="0018000001B2baeAAB" u="1"/>
        <s v="0018000001BsReRAAV" u="1"/>
        <s v="0018000001VvqxlAAB" u="1"/>
        <s v="0018000001bNUqiAAG" u="1"/>
        <s v="0018000001bYd24AAC" u="1"/>
        <s v="00180000011OR9uAAG" u="1"/>
        <s v="0018000001LVe6aAAD" u="1"/>
        <s v="0018000000jGUkUAAW" u="1"/>
        <s v="0018000000shcZvAAI" u="1"/>
        <s v="00180000018UpY4AAK" u="1"/>
        <s v="0018000001IgakGAAR" u="1"/>
        <s v="0018000001PrtbsAAB" u="1"/>
        <s v="0018000001VxyxJAAR" u="1"/>
        <s v="0018000000YPLNzAAP" u="1"/>
        <s v="0018000001LWb5YAAT" u="1"/>
        <s v="00180000018TCddAAG" u="1"/>
        <s v="0018000001Co9AwAAJ" u="1"/>
        <s v="0018000001A8IT7AAN" u="1"/>
        <s v="0018000001EQH1IAAX" u="1"/>
        <s v="0018000001VjtRHAAZ" u="1"/>
        <s v="0018000001PPq5uAAD" u="1"/>
        <s v="0018000001LWffZAAT" u="1"/>
        <s v="0018000001WalQbAAJ" u="1"/>
        <s v="0018000000jGUkVAAW" u="1"/>
        <s v="0018000000WGcCpAAL" u="1"/>
        <s v="0018000000Lmwt3AAB" u="1"/>
        <s v="0018000000sgMqxAAE" u="1"/>
        <s v="0018000001UE0x6AAD" u="1"/>
        <s v="0018000001bNEw2AAG" u="1"/>
        <s v="0018000001LXiMHAA1" u="1"/>
        <s v="00180000016b68BAAQ" u="1"/>
        <s v="0018000000qYKV4AAO" u="1"/>
        <s v="0018000001aKlxIAAS" u="1"/>
        <s v="0018000000jGUkWAAW" u="1"/>
        <s v="0018000000sgMqyAAE" u="1"/>
        <s v="0018000000rQIA1AAO" u="1"/>
        <s v="0013000000J0hUTAAZ" u="1"/>
        <s v="0018000001LYO9JAAX" u="1"/>
        <s v="0013000000EcnipAAB" u="1"/>
        <s v="0018000001IiPRrAAN" u="1"/>
        <s v="0018000001VwemCAAR" u="1"/>
        <s v="0012E00001owvZHQAY" u="1"/>
        <s v="0018000001JfLLQAA3" u="1"/>
        <s v="0018000000wGh6QAAS" u="1"/>
        <s v="0018000000jGUkXAAW" u="1"/>
        <s v="0018000000sgMqzAAE" u="1"/>
        <s v="0018000001IfqpbAAB" u="1"/>
        <s v="0018000000T9369AAB" u="1"/>
        <s v="0013000000CTFwZAAX" u="1"/>
        <s v="0018000001LWqxDAAT" u="1"/>
        <s v="0018000000hsp71AAA" u="1"/>
        <s v="0018000001aKlxKAAS" u="1"/>
        <s v="0018000000wGh6RAAS" u="1"/>
        <s v="0018000001BoqwrAAB" u="1"/>
        <s v="0018000001bzxN3AAI" u="1"/>
        <s v="0018000001X9nMbAAJ" u="1"/>
        <s v="0018000001Hc8RYAAZ" u="1"/>
        <s v="0018000001VvqxqAAB" u="1"/>
        <s v="0018000001bNUqnAAG" u="1"/>
        <s v="0018000001EQ8NKAA1" u="1"/>
        <s v="0018000001aKlxLAAS" u="1"/>
        <s v="0018000001RVjqHAAT" u="1"/>
        <s v="0018000001JfR2AAAV" u="1"/>
        <s v="0018000001Wh5woAAB" u="1"/>
        <s v="0018000001PsSOXAA3" u="1"/>
        <s v="0018000001PQ0CxAAL" u="1"/>
        <s v="0018000001BpTMNAA3" u="1"/>
        <s v="0018000001A9kftAAB" u="1"/>
        <s v="0018000000rQIA4AAO" u="1"/>
        <s v="0018000000WGcCVAA1" u="1"/>
        <s v="0018000001A93aNAAR" u="1"/>
        <s v="00180000018TCdiAAG" u="1"/>
        <s v="0018000001PsEacAAF" u="1"/>
        <s v="0018000001QqmloAAB" u="1"/>
        <s v="0018000001aKlxMAAS" u="1"/>
        <s v="0018000001LWcpUAAT" u="1"/>
        <s v="0018000001VwemgAAB" u="1"/>
        <s v="0018000001FShHcAAL" u="1"/>
        <s v="0018000000wGh6TAAS" u="1"/>
        <s v="0018000001DPST8AAP" u="1"/>
        <s v="0018000001SNOCRAA5" u="1"/>
        <s v="0018000000rQIA5AAO" u="1"/>
        <s v="0018000001TNK2OAAX" u="1"/>
        <s v="0013000000J0hUyAAJ" u="1"/>
        <s v="0018000001LXfwAAAT" u="1"/>
        <s v="0018000001Vk2VHAAZ" u="1"/>
        <s v="0018000001LXimKAAT" u="1"/>
        <s v="0018000001Uze1yAAB" u="1"/>
        <s v="0018000001Wh5wqAAB" u="1"/>
        <s v="0018000001AA6idAAD" u="1"/>
        <s v="0013000000J3F6qAAF" u="1"/>
        <s v="0018000001VwsU9AAJ" u="1"/>
        <s v="0018000001JcIpwAAF" u="1"/>
        <s v="0018000001UyVqFAAV" u="1"/>
        <s v="0018000001JbudMAAR" u="1"/>
        <s v="0018000001JePfOAAV" u="1"/>
        <s v="0018000000rQIA6AAO" u="1"/>
        <s v="00180000016Xt79AAC" u="1"/>
        <s v="0018000001A8oQcAAJ" u="1"/>
        <s v="0018000001XAOgQAAX" u="1"/>
        <s v="0018000001AA0LAAA1" u="1"/>
        <s v="0018000000wHXaPAAW" u="1"/>
        <s v="0018000001B0o96AAB" u="1"/>
        <s v="0018000000wGh6VAAS" u="1"/>
        <s v="0018000001SNStRAAX" u="1"/>
        <s v="0018000000WGcCwAAL" u="1"/>
        <s v="0018000001GWX7pAAH" u="1"/>
        <s v="0013000000AbvttAAB" u="1"/>
        <s v="0018000001XNDBzAAP" u="1"/>
        <s v="0013000000HUBfLAAX" u="1"/>
        <s v="0018000001aKlxPAAS" u="1"/>
        <s v="0018000001hJFu5AAG" u="1"/>
        <s v="0013000000J0hO8AAJ" u="1"/>
        <s v="0018000001Dd142AAB" u="1"/>
        <s v="0013000000AbwgDAAR" u="1"/>
        <s v="0013000000AbwgeAAB" u="1"/>
        <s v="0018000000wGh6WAAS" u="1"/>
        <s v="0018000001JcHFsAAN" u="1"/>
        <s v="0018000001JeMphAAF" u="1"/>
        <s v="0018000001NnjpVAAR" u="1"/>
        <s v="0018000001Z4jaaAAB" u="1"/>
        <s v="0018000001B3IhHAAV" u="1"/>
        <s v="0018000000xsDchAAE" u="1"/>
        <s v="0018000001XA5VjAAL" u="1"/>
        <s v="0018000000wH8SdAAK" u="1"/>
        <s v="0018000001DanNIAAZ" u="1"/>
        <s v="0018000001aKlxQAAS" u="1"/>
        <s v="0013000000J0hO9AAJ" u="1"/>
        <s v="0018000000wHXaRAAW" u="1"/>
        <s v="0018000001Qqvj0AAB" u="1"/>
        <s v="0018000001aKf3gAAC" u="1"/>
        <s v="0018000000wH8SFAA0" u="1"/>
        <s v="0018000000fb3nCAAQ" u="1"/>
        <s v="0018000001YAfTeAAL" u="1"/>
        <s v="0018000001DPcovAAD" u="1"/>
        <s v="0018000000b8rszAAA" u="1"/>
        <s v="0018000001XWg9NAAT" u="1"/>
        <s v="0018000001OnmwRAAR" u="1"/>
        <s v="0018000001XA5VkAAL" u="1"/>
        <s v="0018000001YDSG3AAP" u="1"/>
        <s v="0013000000AbwgFAAR" u="1"/>
        <s v="0018000001XAWRaAAP" u="1"/>
        <s v="0018000000OkGzbAAF" u="1"/>
        <s v="0018000001A8nGaAAJ" u="1"/>
        <s v="0018000001XfxfZAAR" u="1"/>
        <s v="0018000001LXsU2AAL" u="1"/>
        <s v="0018000001LVzV9AAL" u="1"/>
        <s v="0018000001DPgIDAA1" u="1"/>
        <s v="0018000001Vjq4dAAB" u="1"/>
        <s v="0018000001UylcfAAB" u="1"/>
        <s v="0018000000xsDcjAAE" u="1"/>
        <s v="0018000001GUgDHAA1" u="1"/>
        <s v="0018000001Bs3JaAAJ" u="1"/>
        <s v="0018000001aKlxSAAS" u="1"/>
        <s v="0018000000wHXaTAAW" u="1"/>
        <s v="0013000000AbwghAAB" u="1"/>
        <s v="0018000000wH8SHAA0" u="1"/>
        <s v="0018000001IidXQAAZ" u="1"/>
        <s v="0018000001A9DpAAAV" u="1"/>
        <s v="0018000001fnFpNAAU" u="1"/>
        <s v="0018000001LVZeiAAH" u="1"/>
        <s v="0018000001AALQZAA5" u="1"/>
        <s v="0018000001aKlxTAAS" u="1"/>
        <s v="0018000000wHXaUAAW" u="1"/>
        <s v="0018000001HdLFwAAN" u="1"/>
        <s v="0018000001LYwDCAA1" u="1"/>
        <s v="0013000000HUCpwAAH" u="1"/>
        <s v="0018000001Hd9V5AAJ" u="1"/>
        <s v="0018000001ERnvQAAT" u="1"/>
        <s v="0018000001fnFpOAAU" u="1"/>
        <s v="0018000000xsDclAAE" u="1"/>
        <s v="0018000000dpeR6AAI" u="1"/>
        <s v="0018000001GYWDFAA5" u="1"/>
        <s v="0018000000O9CapAAF" u="1"/>
        <s v="0018000001aKlxUAAS" u="1"/>
        <s v="0018000001Vwfq1AAB" u="1"/>
        <s v="0018000001aIZZEAA4" u="1"/>
        <s v="0018000000qYKVBAA4" u="1"/>
        <s v="0018000001JeMpmAAF" u="1"/>
        <s v="0018000001WZRwqAAH" u="1"/>
        <s v="0018000001SODBTAA5" u="1"/>
        <s v="0018000001QqywsAAB" u="1"/>
        <s v="0018000000xsDcmAAE" u="1"/>
        <s v="0018000001ABb2SAAT" u="1"/>
        <s v="0018000001VwPNeAAN" u="1"/>
        <s v="0013000000GjsNSAAZ" u="1"/>
        <s v="0018000000Qwab9AAB" u="1"/>
        <s v="0018000001JeEVTAA3" u="1"/>
        <s v="0018000001aKlxVAAS" u="1"/>
        <s v="0018000001LYLCmAAP" u="1"/>
        <s v="0018000000OkGzEAAV" u="1"/>
        <s v="0013000000HUCpyAAH" u="1"/>
        <s v="0018000000v0MHIAA2" u="1"/>
        <s v="0018000001LYASiAAP" u="1"/>
        <s v="0018000001B1xTbAAJ" u="1"/>
        <s v="0018000001WhhaXAAR" u="1"/>
        <s v="0018000000gb1k0AAA" u="1"/>
        <s v="0018000001aKlxWAAS" u="1"/>
        <s v="0018000001Non9hAAB" u="1"/>
        <s v="0018000001B2032AAB" u="1"/>
        <s v="0018000000qYKVDAA4" u="1"/>
        <s v="0018000001X9p9RAAR" u="1"/>
        <s v="0018000000v0MHJAA2" u="1"/>
        <s v="0018000001VixF1AAJ" u="1"/>
        <s v="0018000000xsDcoAAE" u="1"/>
        <s v="0018000001QqgouAAB" u="1"/>
        <s v="0018000001Z45zRAAR" u="1"/>
        <s v="0013000000GjsNUAAZ" u="1"/>
        <s v="0018000000rQIAAAA4" u="1"/>
        <s v="0018000000O9CasAAF" u="1"/>
        <s v="0018000001aKlxXAAS" u="1"/>
        <s v="0018000001LXimUAAT" u="1"/>
        <s v="0013000000AbwgLAAR" u="1"/>
        <s v="0018000001HcMJmAAN" u="1"/>
        <s v="0013000000J3F6ZAAV" u="1"/>
        <s v="0018000000fb3nkAAA" u="1"/>
        <s v="0018000001B2Y63AAF" u="1"/>
        <s v="0018000001JdQJMAA3" u="1"/>
        <s v="0018000001V0IsDAAV" u="1"/>
        <s v="0018000000T936gAAB" u="1"/>
        <s v="0018000000wJpX1AAK" u="1"/>
        <s v="0018000001QrTM1AAN" u="1"/>
        <s v="0013000000HUBfvAAH" u="1"/>
        <s v="00180000018TCdTAAW" u="1"/>
        <s v="0013000000GjsNVAAZ" u="1"/>
        <s v="0018000001OoGzDAAV" u="1"/>
        <s v="0018000000qYKVdAAO" u="1"/>
        <s v="0012E00001jBWpTQAW" u="1"/>
        <s v="0018000000wH8SNAA0" u="1"/>
        <s v="0018000001GVmR3AAL" u="1"/>
        <s v="0018000001UyW3qAAF" u="1"/>
        <s v="0018000001TMc2nAAD" u="1"/>
        <s v="0018000001Onx0JAAR" u="1"/>
        <s v="0018000001ESA0uAAH" u="1"/>
        <s v="0013000000J0hObAAJ" u="1"/>
        <s v="0018000001RVx1AAAT" u="1"/>
        <s v="0018000001VwPNKAA3" u="1"/>
        <s v="0018000001WZy6YAAT" u="1"/>
        <s v="0013000000AbwgNAAR" u="1"/>
        <s v="0018000001UBzheAAD" u="1"/>
        <s v="0018000001JcQ3HAAV" u="1"/>
        <s v="0018000001bYhT9AAK" u="1"/>
        <s v="0018000001FPg25AAD" u="1"/>
        <s v="00180000010JdxUAAS" u="1"/>
        <s v="0018000000wJpX3AAK" u="1"/>
        <s v="0013000000JMgIQAA1" u="1"/>
        <s v="0018000001LYDIwAAP" u="1"/>
        <s v="0018000000rQIADAA4" u="1"/>
        <s v="0018000001ClgtzAAB" u="1"/>
        <s v="0018000001LVn42AAD" u="1"/>
        <s v="0018000001NoOcqAAF" u="1"/>
        <s v="0018000000wH8SPAA0" u="1"/>
        <s v="0018000000qYKVHAA4" u="1"/>
        <s v="0018000001IiOypAAF" u="1"/>
        <s v="00180000010JdxVAAS" u="1"/>
        <s v="0018000001BpYqLAAV" u="1"/>
        <s v="0018000001Jcsa2AAB" u="1"/>
        <s v="0018000001fllgyAAA" u="1"/>
        <s v="0018000000rQIAEAA4" u="1"/>
        <s v="0018000001LWC9OAAX" u="1"/>
        <s v="0013000000J0hOdAAJ" u="1"/>
        <s v="0018000000wH8SQAA0" u="1"/>
        <s v="0018000001A944NAAR" u="1"/>
        <s v="0018000001RVtHKAA1" u="1"/>
        <s v="0013000000Bl1RgAAJ" u="1"/>
        <s v="0018000001Oo4hcAAB" u="1"/>
        <s v="0018000000fb3nNAAQ" u="1"/>
        <s v="0018000001DdTqMAAV" u="1"/>
        <s v="0018000001bENCJAA4" u="1"/>
        <s v="0018000001bNdmaAAC" u="1"/>
        <s v="0018000001Y1brPAAR" u="1"/>
        <s v="0018000000qYKVhAAO" u="1"/>
        <s v="0018000001SOGIuAAP" u="1"/>
        <s v="0018000000ohGN6AAM" u="1"/>
        <s v="0018000000fb3nOAAQ" u="1"/>
        <s v="0018000001LWAmmAAH" u="1"/>
        <s v="0013000000KLR3cAAH" u="1"/>
        <s v="0018000000LmwthAAB" u="1"/>
        <s v="0018000001bYeMaAAK" u="1"/>
        <s v="0018000000UvUx6AAF" u="1"/>
        <s v="00180000016b8W0AAI" u="1"/>
        <s v="0013000000J0hOEAAZ" u="1"/>
        <s v="0018000001VxJq9AAF" u="1"/>
        <s v="0018000000qYKVKAA4" u="1"/>
        <s v="0013000000JMgIsAAL" u="1"/>
        <s v="0018000001LWgd0AAD" u="1"/>
        <s v="0018000001JcXkiAAF" u="1"/>
        <s v="0018000001A8ngMAAR" u="1"/>
        <s v="0018000001UDqJNAA1" u="1"/>
        <s v="0018000001NodSOAAZ" u="1"/>
        <s v="0018000001aNmqCAAS" u="1"/>
        <s v="0018000001UBzhjAAD" u="1"/>
        <s v="0018000001VjXllAAF" u="1"/>
        <s v="0018000001TLxRpAAL" u="1"/>
        <s v="0013000000J3FGsAAN" u="1"/>
        <s v="0018000000fb3nrAAA" u="1"/>
        <s v="0012E00001liKwXQAU" u="1"/>
        <s v="00180000018R50dAAC" u="1"/>
        <s v="0018000001bDNtmAAG" u="1"/>
        <s v="0018000001LXPnCAAX" u="1"/>
        <s v="0018000001WaKXeAAN" u="1"/>
        <s v="0018000001ZP4H0AAL" u="1"/>
        <s v="0018000000mMci0AAC" u="1"/>
        <s v="0018000001fljDBAAY" u="1"/>
        <s v="0018000001GX9sFAAT" u="1"/>
        <s v="0018000001bCwAJAA0" u="1"/>
        <s v="0018000001DbKGOAA3" u="1"/>
        <s v="0018000001QrSzGAAV" u="1"/>
        <s v="00180000018SYfxAAG" u="1"/>
        <s v="0018000001CmmK0AAJ" u="1"/>
        <s v="0018000000wJf9bAAC" u="1"/>
        <s v="0018000001Vve02AAB" u="1"/>
        <s v="0018000000ohGN9AAM" u="1"/>
        <s v="0018000001Qs6QbAAJ" u="1"/>
        <s v="0018000001SNG2tAAH" u="1"/>
        <s v="0018000000fb3nsAAA" u="1"/>
        <s v="0018000000qYKVMAA4" u="1"/>
        <s v="0013000000JMgIuAAL" u="1"/>
        <s v="0018000000LmwtJAAR" u="1"/>
        <s v="0018000000LmwtkAAB" u="1"/>
        <s v="0018000001Ps2WwAAJ" u="1"/>
        <s v="0018000001RVvV5AAL" u="1"/>
        <s v="0018000001VwDcuAAF" u="1"/>
        <s v="0018000001A93l1AAB" u="1"/>
        <s v="0018000001BsJEPAA3" u="1"/>
        <s v="0013000000GcEVXAA3" u="1"/>
        <s v="0018000001ABs0zAAD" u="1"/>
        <s v="0018000001Bsz9DAAR" u="1"/>
        <s v="0018000000wJf9cAAC" u="1"/>
        <s v="0018000001HaOaiAAF" u="1"/>
        <s v="0018000001ABejlAAD" u="1"/>
        <s v="0018000001B3n56AAB" u="1"/>
        <s v="0018000001DaNNzAAN" u="1"/>
        <s v="0018000000wH8SVAA0" u="1"/>
        <s v="0018000001Y9j64AAB" u="1"/>
        <s v="0018000000fb3ntAAA" u="1"/>
        <s v="0018000000LmwtKAAR" u="1"/>
        <s v="0018000001JcqdbAAB" u="1"/>
        <s v="0013000000GcEP4AAN" u="1"/>
        <s v="0018000000dpeRBAAY" u="1"/>
        <s v="0018000001aLIQwAAO" u="1"/>
        <s v="0018000001IiXW3AAN" u="1"/>
        <s v="0018000001fYemdAAC" u="1"/>
        <s v="0018000000fb3nuAAA" u="1"/>
        <s v="0018000001VxhTFAAZ" u="1"/>
        <s v="0013000000Abwa4AAB" u="1"/>
        <s v="0018000001XF8AIAA1" u="1"/>
        <s v="0013000000IpYfYAAV" u="1"/>
        <s v="0018000001HbSAiAAN" u="1"/>
        <s v="0018000001JcsXmAAJ" u="1"/>
        <s v="0018000001JdrTZAAZ" u="1"/>
        <s v="0018000001Jf9e1AAB" u="1"/>
        <s v="0018000001RdncwAAB" u="1"/>
        <s v="0018000001TNCzmAAH" u="1"/>
        <s v="0018000001c65iWAAQ" u="1"/>
        <s v="0018000001V1xcRAAR" u="1"/>
        <s v="0018000001bLzosAAC" u="1"/>
        <s v="0018000001ZtpyoAAB" u="1"/>
        <s v="0018000000hsp7HAAQ" u="1"/>
        <s v="0018000001aLIQxAAO" u="1"/>
        <s v="0018000001A8CWmAAN" u="1"/>
        <s v="0018000001bM2eVAAS" u="1"/>
        <s v="0013000000AbwgxAAB" u="1"/>
        <s v="0018000001Ps4tpAAB" u="1"/>
        <s v="0018000001TNcc9AAD" u="1"/>
        <s v="0018000000fb3nvAAA" u="1"/>
        <s v="0018000001A9dprAAB" u="1"/>
        <s v="0018000000LmwtMAAR" u="1"/>
        <s v="0018000001HddfHAAR" u="1"/>
        <s v="0018000001CmmQwAAJ" u="1"/>
        <s v="0018000001Vjq4TAAR" u="1"/>
        <s v="0018000000QwaYZAAZ" u="1"/>
        <s v="0018000001XXUXXAA5" u="1"/>
        <s v="0013000000Abw0dAAB" u="1"/>
        <s v="0018000001TMGtIAAX" u="1"/>
        <s v="00180000018RJVxAAO" u="1"/>
        <s v="0018000001aLIQyAAO" u="1"/>
        <s v="0018000001aLWYLAA4" u="1"/>
        <s v="0018000001Y9h9aAAB" u="1"/>
        <s v="0018000001JcpqtAAB" u="1"/>
        <s v="0018000001SNPGiAAP" u="1"/>
        <s v="0018000001WZQMzAAP" u="1"/>
        <s v="0018000000fb3nVAAQ" u="1"/>
        <s v="0018000001aLWYkAAO" u="1"/>
        <s v="0018000001Je1KhAAJ" u="1"/>
        <s v="0018000000QwabhAAB" u="1"/>
        <s v="0018000001aLIQzAAO" u="1"/>
        <s v="0018000001hHypZAAS" u="1"/>
        <s v="0018000001hJFujAAG" u="1"/>
        <s v="0018000001LWurkAAD" u="1"/>
        <s v="0018000001DbqDxAAJ" u="1"/>
        <s v="0018000001SNfpzAAD" u="1"/>
        <s v="0013000000AbwXJAAZ" u="1"/>
        <s v="0018000000wH8SZAA0" u="1"/>
        <s v="0018000000thnUEAAY" u="1"/>
        <s v="0018000000uya15AAA" u="1"/>
        <s v="0018000001QrxMLAAZ" u="1"/>
        <s v="0018000001VjQeGAAV" u="1"/>
        <s v="0018000001A9J6dAAF" u="1"/>
        <s v="0018000000mMci6AAC" u="1"/>
        <s v="0018000001UE7HhAAL" u="1"/>
        <s v="0018000001Hc5eUAAR" u="1"/>
        <s v="0018000001bYYanAAG" u="1"/>
        <s v="0018000000rP0ZyAAK" u="1"/>
        <s v="0018000000caTQMAA2" u="1"/>
        <s v="0018000001LVfK3AAL" u="1"/>
        <s v="0018000001YBzHPAA1" u="1"/>
        <s v="0018000000wJf9hAAC" u="1"/>
        <s v="0018000001VxOu2AAF" u="1"/>
        <s v="0018000000OkGzvAAF" u="1"/>
        <s v="0018000001B3UM6AAN" u="1"/>
        <s v="0018000001TNVdpAAH" u="1"/>
        <s v="0018000001V04DwAAJ" u="1"/>
        <s v="0018000001fWthjAAC" u="1"/>
        <s v="0018000000mMci7AAC" u="1"/>
        <s v="0018000001XXGjDAAX" u="1"/>
        <s v="0018000001BqvjLAAR" u="1"/>
        <s v="0018000000v0MHYAA2" u="1"/>
        <s v="0018000000rP0ZzAAK" u="1"/>
        <s v="0018000001LX4I7AAL" u="1"/>
        <s v="0018000001bN6eYAAS" u="1"/>
        <s v="0018000001bNafOAAS" u="1"/>
        <s v="0018000001Oo5rsAAB" u="1"/>
        <s v="0018000000wJpXAAA0" u="1"/>
        <s v="0018000001HaIdjAAF" u="1"/>
        <s v="0018000001bpEW0AAM" u="1"/>
        <s v="0018000000thnUGAAY" u="1"/>
        <s v="0018000001WaSAXAA3" u="1"/>
        <s v="0018000001bNCT7AAO" u="1"/>
        <s v="0018000000ohGNBAA2" u="1"/>
        <s v="0018000000T936UAAR" u="1"/>
        <s v="0018000000v0MHZAA2" u="1"/>
        <s v="0018000001B3CkZAAV" u="1"/>
        <s v="0018000000O9Cl1AAF" u="1"/>
        <s v="0013000000FD23xAAD" u="1"/>
        <s v="0018000000ohGNaAAM" u="1"/>
        <s v="0018000001Bs3D3AAJ" u="1"/>
        <s v="0013000000Abw0iAAB" u="1"/>
        <s v="0013000000LSGDSAA5" u="1"/>
        <s v="0018000000dpeRIAAY" u="1"/>
        <s v="0018000001PsFeaAAF" u="1"/>
        <s v="0018000001VxnqRAAR" u="1"/>
        <s v="0018000000k0PI7AAM" u="1"/>
        <s v="0018000000xoxMaAAI" u="1"/>
        <s v="0018000001aLWYQAA4" u="1"/>
        <s v="0018000001VwPNZAA3" u="1"/>
        <s v="0018000001BprJOAAZ" u="1"/>
        <s v="0018000000uya19AAA" u="1"/>
        <s v="0018000000ohGNDAA2" u="1"/>
        <s v="0012E00001hJxDQQA0" u="1"/>
        <s v="0018000001WYRqQAAX" u="1"/>
        <s v="0018000001bYmGhAAK" u="1"/>
        <s v="0018000001IgiVvAAJ" u="1"/>
        <s v="0018000000dpeRJAAY" u="1"/>
        <s v="0018000001UCPQUAA5" u="1"/>
        <s v="0018000000hsp7OAAQ" u="1"/>
        <s v="0018000001DdhwrAAB" u="1"/>
        <s v="0018000001LYQxCAAX" u="1"/>
        <s v="0018000000OkGzYAAV" u="1"/>
        <s v="0018000000thnUJAAY" u="1"/>
        <s v="0018000001UCqU6AAL" u="1"/>
        <s v="0018000001Yj3ZvAAJ" u="1"/>
        <s v="0018000001UDu3sAAD" u="1"/>
        <s v="0018000000QwabnAAB" u="1"/>
        <s v="0018000001YBhqDAAT" u="1"/>
        <s v="0013000000AbwXqAAJ" u="1"/>
        <s v="0018000000thnUKAAY" u="1"/>
        <s v="0018000001fZImKAAW" u="1"/>
        <s v="0018000000qYKVXAA4" u="1"/>
        <s v="0018000001B3VwaAAF" u="1"/>
        <s v="0018000001VwJk3AAF" u="1"/>
        <s v="0018000001IhZCqAAN" u="1"/>
        <s v="0018000001AA6zsAAD" u="1"/>
        <s v="0018000001VwfqGAAR" u="1"/>
        <s v="0013000000LSGUfAAP" u="1"/>
        <s v="0018000001SOcC2AAL" u="1"/>
        <s v="00180000012WBQLAA4" u="1"/>
        <s v="0018000001GUtblAAD" u="1"/>
        <s v="0018000001PtWzdAAF" u="1"/>
        <s v="0018000001YAcGbAAL" u="1"/>
        <s v="0018000000QwaSaAAJ" u="1"/>
        <s v="0018000001Qs5gIAAR" u="1"/>
        <s v="0018000001JevnAAAR" u="1"/>
        <s v="0018000000qYKVZAA4" u="1"/>
        <s v="0018000001dAY8GAAW" u="1"/>
        <s v="0013000000AbwR0AAJ" u="1"/>
        <s v="0013000000LSGDvAAP" u="1"/>
        <s v="0018000000ohGNHAA2" u="1"/>
        <s v="0018000001blgnIAAQ" u="1"/>
        <s v="0018000001JcsaCAAR" u="1"/>
        <s v="0018000001Uyig4AAB" u="1"/>
        <s v="0018000000QwabPAAR" u="1"/>
        <s v="0018000001YjoHXAAZ" u="1"/>
        <s v="0018000001DaZbMAAV" u="1"/>
        <s v="0018000001VxJqiAAF" u="1"/>
        <s v="0018000001aKsBaAAK" u="1"/>
        <s v="0018000001B4HODAA3" u="1"/>
        <s v="0018000000pP4toAAC" u="1"/>
        <s v="0013000000LSGDwAAP" u="1"/>
        <s v="0018000000qWd28AAC" u="1"/>
        <s v="0018000001FPcioAAD" u="1"/>
        <s v="0018000001TLvoFAAT" u="1"/>
        <s v="0013000000GcEPCAA3" u="1"/>
        <s v="0018000001c8tO0AAI" u="1"/>
        <s v="0018000001TLzi3AAD" u="1"/>
        <s v="0013000000AbwXTAAZ" u="1"/>
        <s v="0013000000AkKNbAAN" u="1"/>
        <s v="0018000001bED5vAAG" u="1"/>
        <s v="0018000001aKsBbAAK" u="1"/>
        <s v="0018000000LmwtzAAB" u="1"/>
        <s v="0013000000AkKNDAA3" u="1"/>
        <s v="0013000000LSGDxAAP" u="1"/>
        <s v="0013000000Abw0pAAB" u="1"/>
        <s v="0018000001LW08pAAD" u="1"/>
        <s v="0018000001TNgCVAA1" u="1"/>
        <s v="0018000001GX1bhAAD" u="1"/>
        <s v="0018000001OlSYBAA3" u="1"/>
        <s v="0013000000HptMeAAJ" u="1"/>
        <s v="0018000001aKsBcAAK" u="1"/>
        <s v="0018000001aL7t4AAC" u="1"/>
        <s v="0018000001GXz4VAAT" u="1"/>
        <s v="0013000000LSGDyAAP" u="1"/>
        <s v="0018000000UvUxiAAF" u="1"/>
        <s v="0013000000JPArtAAH" u="1"/>
        <s v="0018000000wJf9sAAC" u="1"/>
        <s v="0018000000xoxMHAAY" u="1"/>
        <s v="0018000000xoxMiAAI" u="1"/>
        <s v="0018000000k0PIAAA2" u="1"/>
        <s v="0018000001aKsBdAAK" u="1"/>
        <s v="0018000001FPczBAAT" u="1"/>
        <s v="0018000001PQ0NMAA1" u="1"/>
        <s v="0018000000UvUxIAAV" u="1"/>
        <s v="0018000001GYWuRAAX" u="1"/>
        <s v="0018000001UCdwrAAD" u="1"/>
        <s v="0018000001aNvUXAA0" u="1"/>
        <s v="0013000000Abw0rAAB" u="1"/>
        <s v="0013000000JPAruAAH" u="1"/>
        <s v="0018000000wJf9tAAC" u="1"/>
        <s v="0018000001ER6kFAAT" u="1"/>
        <s v="0018000001PQ7O3AAL" u="1"/>
        <s v="0018000000ohGNkAAM" u="1"/>
        <s v="0018000001XXVE2AAP" u="1"/>
        <s v="0018000001aKsBeAAK" u="1"/>
        <s v="0018000001BpMQ6AAN" u="1"/>
        <s v="0018000001GUTbrAAH" u="1"/>
        <s v="0013000000KLR3xAAH" u="1"/>
        <s v="0018000000mMciBAAS" u="1"/>
        <s v="0018000001FPcITAA1" u="1"/>
        <s v="0018000001WZzkEAAT" u="1"/>
        <s v="0018000001LWVeiAAH" u="1"/>
        <s v="0018000000QwabUAAR" u="1"/>
        <s v="0018000000wJf9uAAC" u="1"/>
        <s v="0018000000xoxMkAAI" u="1"/>
        <s v="0018000001ZOwNoAAL" u="1"/>
        <s v="0013000000AkKNfAAN" u="1"/>
        <s v="0018000001aKsBfAAK" u="1"/>
        <s v="0018000001Nq3uIAAR" u="1"/>
        <s v="0018000000pP4ttAAC" u="1"/>
        <s v="0018000001B1J5XAAV" u="1"/>
        <s v="0018000001XXGjrAAH" u="1"/>
        <s v="00180000016aNHRAA2" u="1"/>
        <s v="0018000001PsDhvAAF" u="1"/>
        <s v="0018000001Qr3DFAAZ" u="1"/>
        <s v="0018000001GWveLAAT" u="1"/>
        <s v="0018000001VwfqpAAB" u="1"/>
        <s v="0018000000wJf9vAAC" u="1"/>
        <s v="0018000000xoxMlAAI" u="1"/>
        <s v="0018000001aHTfXAAW" u="1"/>
        <s v="0018000001bG40SAAS" u="1"/>
        <s v="0018000001ZOwNpAAL" u="1"/>
        <s v="0018000000k0PIDAA2" u="1"/>
        <s v="0018000000uya1CAAQ" u="1"/>
        <s v="0018000001aKsBgAAK" u="1"/>
        <s v="0018000000mMciDAAS" u="1"/>
        <s v="0018000000UvUxLAAV" u="1"/>
        <s v="0013000000HnF92AAF" u="1"/>
        <s v="0018000001A8jgTAAR" u="1"/>
        <s v="0018000000hsp7ZAAQ" u="1"/>
        <s v="0018000001JbuObAAJ" u="1"/>
        <s v="0013000000AbvnvAAB" u="1"/>
        <s v="0018000001aL7t9AAC" u="1"/>
        <s v="0018000001B0uxdAAB" u="1"/>
        <s v="0018000001Y1WjOAAV" u="1"/>
        <s v="0018000001Brg22AAB" u="1"/>
        <s v="0018000000mMciEAAS" u="1"/>
        <s v="0018000000OkGtbAAF" u="1"/>
        <s v="0018000000qXkpnAAC" u="1"/>
        <s v="0018000000UvUxMAAV" u="1"/>
        <s v="0018000001Nq1XvAAJ" u="1"/>
        <s v="0018000001bNdmYAAS" u="1"/>
        <s v="0018000001X95I0AAJ" u="1"/>
        <s v="0013000000J3FAHAA3" u="1"/>
        <s v="0013000000GcEPJAA3" u="1"/>
        <s v="00180000012WvvkAAC" u="1"/>
        <s v="0018000001LW42bAAD" u="1"/>
        <s v="0013000000HptMkAAJ" u="1"/>
        <s v="0018000001aKsBiAAK" u="1"/>
        <s v="0018000001WZQ05AAH" u="1"/>
        <s v="0018000001Zt6QdAAJ" u="1"/>
        <s v="0018000001SNeWYAA1" u="1"/>
        <s v="0018000000QwabYAAR" u="1"/>
        <s v="00180000018SQfPAAW" u="1"/>
        <s v="0018000001LYix3AAD" u="1"/>
        <s v="00180000012WEXRAA4" u="1"/>
        <s v="0018000001Jc68VAAR" u="1"/>
        <s v="0018000000wJf9yAAC" u="1"/>
        <s v="0018000001Ps0tuAAB" u="1"/>
        <s v="0018000000k0PIGAA2" u="1"/>
        <s v="0018000001aKsBjAAK" u="1"/>
        <s v="0018000001bqALUAA2" u="1"/>
        <s v="0018000000T930cAAB" u="1"/>
        <s v="0018000000QwaSlAAJ" u="1"/>
        <s v="0018000001LWIR0AAP" u="1"/>
        <s v="0018000000wJf9zAAC" u="1"/>
        <s v="0018000000xoxMOAAY" u="1"/>
        <s v="0018000001X9YHCAA3" u="1"/>
        <s v="0018000000uya1GAAQ" u="1"/>
        <s v="0018000001JchqIAAR" u="1"/>
        <s v="0018000001SNIQFAA5" u="1"/>
        <s v="0018000001No81zAAB" u="1"/>
        <s v="0018000001XEVNGAA5" u="1"/>
        <s v="0018000001WhfosAAB" u="1"/>
        <s v="0018000000qWd2bAAC" u="1"/>
        <s v="0013000000J3FAiAAN" u="1"/>
        <s v="0018000001ESK8vAAH" u="1"/>
        <s v="0018000001WgQj6AAF" u="1"/>
        <s v="0018000001ESD1lAAH" u="1"/>
        <s v="0018000001Rd71yAAB" u="1"/>
        <s v="0013000000HptMnAAJ" u="1"/>
        <s v="0018000001YiJOqAAN" u="1"/>
        <s v="0018000001aKsBlAAK" u="1"/>
        <s v="0018000001WXz4WAAT" u="1"/>
        <s v="0018000001OlRoDAAV" u="1"/>
        <s v="00180000012X8T4AAK" u="1"/>
        <s v="0018000001X904rAAB" u="1"/>
        <s v="0018000001HcAjAAAV" u="1"/>
        <s v="0018000001RVeR0AAL" u="1"/>
        <s v="0013000000GcEPNAA3" u="1"/>
        <s v="0018000001NnxRMAAZ" u="1"/>
        <s v="0018000001aKsBmAAK" u="1"/>
        <s v="0018000001EPP02AAH" u="1"/>
        <s v="00180000010N1F0AAK" u="1"/>
        <s v="0013000000Abw0ZAAR" u="1"/>
        <s v="0018000001LX1BpAAL" u="1"/>
        <s v="0018000001Jbny0AAB" u="1"/>
        <s v="0018000000uya1JAAQ" u="1"/>
        <s v="0018000001aKsBnAAK" u="1"/>
        <s v="0018000000O9CLdAAN" u="1"/>
        <s v="0018000000mMciKAAS" u="1"/>
        <s v="0018000001B2XtwAAF" u="1"/>
        <s v="0018000001GV7JfAAL" u="1"/>
        <s v="0018000001FPZUNAA5" u="1"/>
        <s v="0018000000UvUxtAAF" u="1"/>
        <s v="0018000001A9skKAAR" u="1"/>
        <s v="00180000010N1F1AAK" u="1"/>
        <s v="0018000000xoxMSAAY" u="1"/>
        <s v="0018000001Cn4BuAAJ" u="1"/>
        <s v="0018000001A9PUbAAN" u="1"/>
        <s v="0018000001bNYEHAA4" u="1"/>
        <s v="0018000000uya1lAAA" u="1"/>
        <s v="0018000001aKsBoAAK" u="1"/>
        <s v="0018000001PtW2MAAV" u="1"/>
        <s v="0018000000qXkpuAAC" u="1"/>
        <s v="00180000018UdhJAAS" u="1"/>
        <s v="0018000000b8rx0AAA" u="1"/>
        <s v="0018000000wIQkvAAG" u="1"/>
        <s v="0018000001YAp4mAAD" u="1"/>
        <s v="0018000000k0PIkAAM" u="1"/>
        <s v="00180000016ZO3vAAG" u="1"/>
        <s v="0013000000FXmx3AAD" u="1"/>
        <s v="0018000000uya1LAAQ" u="1"/>
        <s v="0018000001DdM3pAAF" u="1"/>
        <s v="0018000000kt0IBAAY" u="1"/>
        <s v="0018000000OkGtjAAF" u="1"/>
        <s v="0018000001A8DD5AAN" u="1"/>
        <s v="0018000001B10dYAAR" u="1"/>
        <s v="0018000001BpTA7AAN" u="1"/>
        <s v="0018000001A9pUdAAJ" u="1"/>
        <s v="0018000001GV6q5AAD" u="1"/>
        <s v="0018000000xoxMUAAY" u="1"/>
        <s v="0018000001Hcxv8AAB" u="1"/>
        <s v="0018000001SNS7IAAX" u="1"/>
        <s v="0018000000uya1MAAQ" u="1"/>
        <s v="0018000001bDzHTAA0" u="1"/>
        <s v="0018000001IiVzYAAV" u="1"/>
        <s v="0013000000LSGUZAA5" u="1"/>
        <s v="0018000001B2rq2AAB" u="1"/>
        <s v="0018000000qWd2hAAC" u="1"/>
        <s v="0018000001IigYuAAJ" u="1"/>
        <s v="0018000001QrQWOAA3" u="1"/>
        <s v="0018000000wIQkxAAG" u="1"/>
        <s v="0018000001PsELcAAN" u="1"/>
        <s v="0018000001YkhAOAAZ" u="1"/>
        <s v="0018000000qWd2iAAC" u="1"/>
        <s v="0018000001RVvVtAAL" u="1"/>
        <s v="0018000001Vk29BAAR" u="1"/>
        <s v="0018000000UvUxWAAV" u="1"/>
        <s v="0018000001HbRhRAAV" u="1"/>
        <s v="00180000012X42HAAS" u="1"/>
        <s v="0013000000AkKNsAAN" u="1"/>
        <s v="0018000000k0PIPAA2" u="1"/>
        <s v="0018000000uya1OAAQ" u="1"/>
        <s v="0018000001GVDh7AAH" u="1"/>
        <s v="0018000000OkGtmAAF" u="1"/>
        <s v="00180000016ZXhkAAG" u="1"/>
        <s v="0018000000qWd2IAAS" u="1"/>
        <s v="0018000001B3W32AAF" u="1"/>
        <s v="0018000001dRmFWAA0" u="1"/>
        <s v="0018000001fluvKAAQ" u="1"/>
        <s v="0018000000UvUxXAAV" u="1"/>
        <s v="0018000001GXKuDAAX" u="1"/>
        <s v="0018000000b8rx4AAA" u="1"/>
        <s v="0018000001bNCtPAAW" u="1"/>
        <s v="0013000000J0hZ7AAJ" u="1"/>
        <s v="0018000001Vwi0rAAB" u="1"/>
        <s v="0018000001fmaQEAAY" u="1"/>
        <s v="0018000000k21cCAAQ" u="1"/>
        <s v="0013000000G82HSAAZ" u="1"/>
        <s v="00180000016aqoYAAQ" u="1"/>
        <s v="0018000000qWd2kAAC" u="1"/>
        <s v="0018000001A9Lu9AAF" u="1"/>
        <s v="0018000001Y9iTuAAJ" u="1"/>
        <s v="0018000000T930LAAR" u="1"/>
        <s v="0018000001IghW7AAJ" u="1"/>
        <s v="0018000001NnWYbAAN" u="1"/>
        <s v="0018000001Vk3ckAAB" u="1"/>
        <s v="0018000000kt0IGAAY" u="1"/>
        <s v="0013000000AkKH2AAN" u="1"/>
        <s v="0018000000qWd2KAAS" u="1"/>
        <s v="0018000001aKsBWAA0" u="1"/>
        <s v="0018000001A8GqyAAF" u="1"/>
        <s v="0018000001bYk3VAAS" u="1"/>
        <s v="0018000001B2vQeAAJ" u="1"/>
        <s v="0018000001AA1pvAAD" u="1"/>
        <s v="0018000001WYqR4AAL" u="1"/>
        <s v="0018000000uya1RAAQ" u="1"/>
        <s v="0018000001Z3sprAAB" u="1"/>
        <s v="0018000001JcyopAAB" u="1"/>
        <s v="00180000016ZZEEAA4" u="1"/>
        <s v="0018000000kt0IHAAY" u="1"/>
        <s v="0018000000OkGtOAAV" u="1"/>
        <s v="0018000001aKsBXAA0" u="1"/>
        <s v="0018000001ESDbhAAH" u="1"/>
        <s v="0018000001NondcAAB" u="1"/>
        <s v="0018000001XDWarAAH" u="1"/>
        <s v="0018000000YPLSCAA5" u="1"/>
        <s v="0018000001DdsAmAAJ" u="1"/>
        <s v="0018000001SOXRGAA5" u="1"/>
        <s v="0018000001WZ2L9AAL" u="1"/>
        <s v="0018000001Z2a1MAAR" u="1"/>
        <s v="0018000000kt0IIAAY" u="1"/>
        <s v="0018000000OkGtqAAF" u="1"/>
        <s v="00180000018RYK7AAO" u="1"/>
        <s v="0018000001ZR9rjAAD" u="1"/>
        <s v="0013000000AkKNYAA3" u="1"/>
        <s v="0018000001LWhh8AAD" u="1"/>
        <s v="0018000001aKsBYAA0" u="1"/>
        <s v="0018000001GV4CtAAL" u="1"/>
        <s v="0018000001A9vRpAAJ" u="1"/>
        <s v="0018000001HbRYiAAN" u="1"/>
        <s v="0018000001LXurZAAT" u="1"/>
        <s v="0018000001ZOKn4AAH" u="1"/>
        <s v="0012E00001jCA1mQAG" u="1"/>
        <s v="0018000000YPLSDAA5" u="1"/>
        <s v="0018000001Ddi3iAAB" u="1"/>
        <s v="0018000001FS87MAAT" u="1"/>
        <s v="0018000001fmPRoAAM" u="1"/>
        <s v="0018000001IhTWYAA3" u="1"/>
        <s v="0018000001X96btAAB" u="1"/>
        <s v="0018000001WZhtjAAD" u="1"/>
        <s v="0018000001FS10dAAD" u="1"/>
        <s v="0018000001bNpRCAA0" u="1"/>
        <s v="0018000001aKsBZAA0" u="1"/>
        <s v="0013000000HnF9BAAV" u="1"/>
        <s v="0018000001BsVjlAAF" u="1"/>
        <s v="0018000000b8rx9AAA" u="1"/>
        <s v="0018000001ABxvRAAT" u="1"/>
        <s v="0018000001bNdGHAA0" u="1"/>
        <s v="0013000000AbwAwAAJ" u="1"/>
        <s v="0018000001LXixrAAD" u="1"/>
        <s v="0018000001Jev7EAAR" u="1"/>
        <s v="0018000001B2cvxAAB" u="1"/>
        <s v="0018000001JbuotAAB" u="1"/>
        <s v="0018000000kt0IlAAI" u="1"/>
        <s v="0018000000T930QAAR" u="1"/>
        <s v="0018000000QwaSZAAZ" u="1"/>
        <s v="0018000001RVnElAAL" u="1"/>
        <s v="0018000000YPLSFAA5" u="1"/>
        <s v="0018000001Jc8FMAAZ" u="1"/>
        <s v="0018000001PsmFEAAZ" u="1"/>
        <s v="0018000001bM0SsAAK" u="1"/>
        <s v="0018000001FT1GjAAL" u="1"/>
        <s v="00180000016arsbAAA" u="1"/>
        <s v="0018000001aFu3YAAS" u="1"/>
        <s v="0018000001BrgiXAAR" u="1"/>
        <s v="0018000001TMpRLAA1" u="1"/>
        <s v="0018000000pPdYoAAK" u="1"/>
        <s v="0018000001hIOM6AAO" u="1"/>
        <s v="0018000001hJP5HAAW" u="1"/>
        <s v="0018000001bsC8HAAU" u="1"/>
        <s v="0018000001LX4iyAAD" u="1"/>
        <s v="0018000000qWd2QAAS" u="1"/>
        <s v="00180000012WFkRAAW" u="1"/>
        <s v="0013000000HnF9fAAF" u="1"/>
        <s v="0018000000k0PIwAAM" u="1"/>
        <s v="0018000000T930SAAR" u="1"/>
        <s v="0018000001WZGjGAAX" u="1"/>
        <s v="0018000001RdDQ7AAN" u="1"/>
        <s v="0018000000YPLSHAA5" u="1"/>
        <s v="0018000001XfpqbAAB" u="1"/>
        <s v="0018000000k0PIYAA2" u="1"/>
        <s v="00180000016arsCAAQ" u="1"/>
        <s v="0018000000qWd2RAAS" u="1"/>
        <s v="0018000001B2xnbAAB" u="1"/>
        <s v="0018000001EPkN3AAL" u="1"/>
        <s v="0018000000k0PIxAAM" u="1"/>
        <s v="0013000000GjsS3AAJ" u="1"/>
        <s v="0012E00001jEWpvQAG" u="1"/>
        <s v="0013000000AkJUiAAN" u="1"/>
        <s v="0018000001Jba3mAAB" u="1"/>
        <s v="0018000001XA76bAAD" u="1"/>
        <s v="0018000001Uz0okAAB" u="1"/>
        <s v="0013000000HnF9hAAF" u="1"/>
        <s v="0012E00001nZQpfQAG" u="1"/>
        <s v="0018000001hJ2D3AAK" u="1"/>
        <s v="0013000000AkJUjAAN" u="1"/>
        <s v="0018000001bLuVxAAK" u="1"/>
        <s v="0018000000kt0IqAAI" u="1"/>
        <s v="0018000001fZIgHAAW" u="1"/>
        <s v="0018000001JdoXVAAZ" u="1"/>
        <s v="0018000001ESScuAAH" u="1"/>
        <s v="0018000001IhRCUAA3" u="1"/>
        <s v="0018000001BpWhaAAF" u="1"/>
        <s v="0018000001V091YAAR" u="1"/>
        <s v="0018000000kt0IQAAY" u="1"/>
        <s v="0018000000qWd2UAAS" u="1"/>
        <s v="0018000000ZjJdIAAV" u="1"/>
        <s v="0013000000HnF9IAAV" u="1"/>
        <s v="0018000001HcuOkAAJ" u="1"/>
        <s v="0018000001fnJDRAA2" u="1"/>
        <s v="0013000000AkJUlAAN" u="1"/>
        <s v="0018000001B1tNfAAJ" u="1"/>
        <s v="0018000000YPLSLAA5" u="1"/>
        <s v="0018000001OlTLnAAN" u="1"/>
        <s v="0018000001LYM0rAAH" u="1"/>
        <s v="0018000001QqUk5AAF" u="1"/>
        <s v="0018000000qWd2VAAS" u="1"/>
        <s v="0018000000RhKYDAA3" u="1"/>
        <s v="0018000001TMcnAAAT" u="1"/>
        <s v="0018000001XF8LaAAL" u="1"/>
        <s v="0012E00001fA7vgQAC" u="1"/>
        <s v="0018000001BpxRGAAZ" u="1"/>
        <s v="0018000001JcMURAA3" u="1"/>
        <s v="00180000016arsHAAQ" u="1"/>
        <s v="0018000001B1xnwAAB" u="1"/>
        <s v="0018000000OkH07AAF" u="1"/>
        <s v="0018000001A8LuUAAV" u="1"/>
        <s v="0013000000HnF9lAAF" u="1"/>
        <s v="0018000001WYrkSAAT" u="1"/>
        <s v="0018000001bws8KAAQ" u="1"/>
        <s v="0018000000b8rxAAAQ" u="1"/>
        <s v="0018000001EOdx0AAD" u="1"/>
        <s v="00180000012V33aAAC" u="1"/>
        <s v="0018000000gb1eeAAA" u="1"/>
        <s v="0018000001DbMOaAAN" u="1"/>
        <s v="0018000001X9ldIAAR" u="1"/>
        <s v="0018000000kt0ITAAY" u="1"/>
        <s v="0018000001ZsbetAAB" u="1"/>
        <s v="0018000001ZtQFJAA3" u="1"/>
        <s v="0018000000nljD3AAI" u="1"/>
        <s v="0018000001A8QB3AAN" u="1"/>
        <s v="0018000001aNbD8AAK" u="1"/>
        <s v="0018000000ahoBGAAY" u="1"/>
        <s v="0018000001bqTxoAAE" u="1"/>
        <s v="0018000001YA6cwAAD" u="1"/>
        <s v="0018000001ZsbeuAAB" u="1"/>
        <s v="0018000000nljD4AAI" u="1"/>
        <s v="0018000000b8rxdAAA" u="1"/>
        <s v="0018000001JcVYsAAN" u="1"/>
        <s v="0018000001B3DiBAAV" u="1"/>
        <s v="0018000001LWwIiAAL" u="1"/>
        <s v="0018000001aIEVrAAO" u="1"/>
        <s v="00180000016arslAAA" u="1"/>
        <s v="0018000000ahoBHAAY" u="1"/>
        <s v="0013000000L0esKAAR" u="1"/>
        <s v="0018000001Zt7dOAAR" u="1"/>
        <s v="0018000001BsVjWAAV" u="1"/>
        <s v="0018000001Z4r5zAAB" u="1"/>
        <s v="0018000000YPLSQAA5" u="1"/>
        <s v="0018000000xrd10AAA" u="1"/>
        <s v="0018000001UzvkxAAB" u="1"/>
        <s v="0018000001LWiRkAAL" u="1"/>
        <s v="0018000000RhKYIAA3" u="1"/>
        <s v="0018000001Co9FmAAJ" u="1"/>
        <s v="0018000001XF8LfAAL" u="1"/>
        <s v="0018000001A9xOtAAJ" u="1"/>
        <s v="0018000001B2dITAAZ" u="1"/>
        <s v="00180000016aZMhAAM" u="1"/>
        <s v="0013000000AbwL3AAJ" u="1"/>
        <s v="0018000001Z5KevAAF" u="1"/>
        <s v="0013000000AbvycAAB" u="1"/>
        <s v="0018000001XF8LgAAL" u="1"/>
        <s v="0018000001UE4lIAAT" u="1"/>
        <s v="0018000001Z2d8XAAR" u="1"/>
        <s v="0018000001Ddz1sAAB" u="1"/>
        <s v="0018000001aFgMxAAK" u="1"/>
        <s v="0018000000eYjwNAAS" u="1"/>
        <s v="0018000000eYjwoAAC" u="1"/>
        <s v="0018000000v1IyxAAE" u="1"/>
        <s v="0018000001LXE0JAAX" u="1"/>
        <s v="0018000001UzvkYAAR" u="1"/>
        <s v="0018000000RhKYiAAN" u="1"/>
        <s v="0018000000ZjJUcAAN" u="1"/>
        <s v="0013000000HnF9QAAV" u="1"/>
        <s v="0018000000nljD8AAI" u="1"/>
        <s v="0018000001QqRU2AAN" u="1"/>
        <s v="0018000001V0Ou1AAF" u="1"/>
        <s v="0018000001Uz9STAAZ" u="1"/>
        <s v="0018000001TNOy4AAH" u="1"/>
        <s v="0018000001X9atkAAB" u="1"/>
        <s v="0013000000AkJUtAAN" u="1"/>
        <s v="00180000011L8XDAA0" u="1"/>
        <s v="0018000001JeOxqAAF" u="1"/>
        <s v="0018000001bDzBfAAK" u="1"/>
        <s v="0013000000AkJUVAA3" u="1"/>
        <s v="0018000000v1IyyAAE" u="1"/>
        <s v="0018000000wJNO1AAO" u="1"/>
        <s v="0018000001aG7ySAAS" u="1"/>
        <s v="0012E00001fAsdMQAS" u="1"/>
        <s v="0018000001HbR1tAAF" u="1"/>
        <s v="0018000000shBujAAE" u="1"/>
        <s v="0013000000HnF9sAAF" u="1"/>
        <s v="0018000000YPLSsAAP" u="1"/>
        <s v="0018000000RhKYLAA3" u="1"/>
        <s v="0018000000xpif6AAA" u="1"/>
        <s v="0018000001NolXOAAZ" u="1"/>
        <s v="0018000001UyNkmAAF" u="1"/>
        <s v="0012E00001fA1yIQAS" u="1"/>
        <s v="0013000000AbwrXAAR" u="1"/>
        <s v="0018000001ABeuoAAD" u="1"/>
        <s v="0018000001TNH0hAAH" u="1"/>
        <s v="00180000011L8XEAA0" u="1"/>
        <s v="0018000001Jdcx5AAB" u="1"/>
        <s v="0018000001Uz08AAAR" u="1"/>
        <s v="0018000001LX5mHAAT" u="1"/>
        <s v="0018000001BsPG4AAN" u="1"/>
        <s v="0018000001VwxSoAAJ" u="1"/>
        <s v="0013000000HnF9SAAV" u="1"/>
        <s v="0018000001B3Cp5AAF" u="1"/>
        <s v="0018000000b8rxjAAA" u="1"/>
        <s v="0018000001XXguCAAT" u="1"/>
        <s v="00180000012V33iAAC" u="1"/>
        <s v="0018000001XEiD2AAL" u="1"/>
        <s v="0018000001HdT4oAAF" u="1"/>
        <s v="0018000001LXE0nAAH" u="1"/>
        <s v="0018000001JcDqzAAF" u="1"/>
        <s v="0018000000YPLSuAAP" u="1"/>
        <s v="0018000001ABvSMAA1" u="1"/>
        <s v="0018000001JfBcBAAV" u="1"/>
        <s v="0018000001Co9FrAAJ" u="1"/>
        <s v="0018000001ES10VAAT" u="1"/>
        <s v="0018000000pM0YdAAK" u="1"/>
        <s v="00180000012V33jAAC" u="1"/>
        <s v="0018000001JeKGsAAN" u="1"/>
        <s v="0018000000eYjwRAAS" u="1"/>
        <s v="00180000016arsRAAQ" u="1"/>
        <s v="0018000001bNs1IAAS" u="1"/>
        <s v="0018000000WGcHMAA1" u="1"/>
        <s v="0018000001B2vQZAAZ" u="1"/>
        <s v="0018000001TLvIOAA1" u="1"/>
        <s v="0018000001ERktEAAT" u="1"/>
        <s v="0018000001Jeg6tAAB" u="1"/>
        <s v="0018000001B1tNQAAZ" u="1"/>
        <s v="0018000001Jec6DAAR" u="1"/>
        <s v="0018000001Z4H8mAAF" u="1"/>
        <s v="0018000001A98J7AAJ" u="1"/>
        <s v="0018000000eYjwSAAS" u="1"/>
        <s v="0018000000M7AT8AAN" u="1"/>
        <s v="0018000000xpR9GAAU" u="1"/>
        <s v="0012E00001jBWDPQA4" u="1"/>
        <s v="0018000001BsV3kAAF" u="1"/>
        <s v="0018000000ZjJUhAAN" u="1"/>
        <s v="0013000000HnF9VAAV" u="1"/>
        <s v="0018000001bNs1JAAS" u="1"/>
        <s v="0018000001EPTASAA5" u="1"/>
        <s v="0018000000ZjJUJAA3" u="1"/>
        <s v="00180000012XnVBAA0" u="1"/>
        <s v="0018000001TNmkrAAD" u="1"/>
        <s v="0018000001ZPSnwAAH" u="1"/>
        <s v="0018000001ZQPGMAA5" u="1"/>
        <s v="0018000001TMCNOAA5" u="1"/>
        <s v="00180000011L8XIAA0" u="1"/>
        <s v="0018000000pM0YfAAK" u="1"/>
        <s v="00180000012V33lAAC" u="1"/>
        <s v="0018000001UCDqVAAX" u="1"/>
        <s v="0018000001Wa0WnAAJ" u="1"/>
        <s v="0018000001HbR1yAAF" u="1"/>
        <s v="0018000001B3tTwAAJ" u="1"/>
        <s v="0013000000GjsSCAAZ" u="1"/>
        <s v="0018000001EQKN4AAP" u="1"/>
        <s v="0018000001UE3bKAAT" u="1"/>
        <s v="00180000012W8ncAAC" u="1"/>
        <s v="0018000001VwxStAAJ" u="1"/>
        <s v="0018000001LXpYPAA1" u="1"/>
        <s v="0018000001UD9PTAA1" u="1"/>
        <s v="0018000001XF7bIAAT" u="1"/>
        <s v="0013000000AbvykAAB" u="1"/>
        <s v="0018000001GUNPFAA5" u="1"/>
        <s v="00180000011L8XKAA0" u="1"/>
        <s v="0018000001HaiOmAAJ" u="1"/>
        <s v="0018000001hIw01AAC" u="1"/>
        <s v="0018000001PsUQgAAN" u="1"/>
        <s v="00180000012V33nAAC" u="1"/>
        <s v="0018000001RdMDyAAN" u="1"/>
        <s v="0018000000kv4zcAAA" u="1"/>
        <s v="0018000001BpRUSAA3" u="1"/>
        <s v="0018000001DbC0xAAF" u="1"/>
        <s v="0018000001YjsMbAAJ" u="1"/>
        <s v="0018000001RdVYMAA3" u="1"/>
        <s v="0018000001PQ4YVAA1" u="1"/>
        <s v="00180000016arsWAAQ" u="1"/>
        <s v="0013000000ICfTqAAL" u="1"/>
        <s v="0018000001aHdFfAAK" u="1"/>
        <s v="0018000001B2xnvAAB" u="1"/>
        <s v="0018000000bKFdhAAG" u="1"/>
        <s v="0018000001FPY4TAAX" u="1"/>
        <s v="0018000001IgijdAAB" u="1"/>
        <s v="0013000000HUBkfAAH" u="1"/>
        <s v="0018000001UyPhkAAF" u="1"/>
        <s v="0018000000pM0YjAAK" u="1"/>
        <s v="0018000001B2YagAAF" u="1"/>
        <s v="0018000001WXiRaAAL" u="1"/>
        <s v="0018000000eYjwyAAC" u="1"/>
        <s v="0018000000kv4zeAAA" u="1"/>
        <s v="0018000001CmZ2EAAV" u="1"/>
        <s v="0018000000bKFdiAAG" u="1"/>
        <s v="0018000000nljDAAAY" u="1"/>
        <s v="0018000001aHznwAAC" u="1"/>
        <s v="0018000001VxCdKAAV" u="1"/>
        <s v="0018000001UCGabAAH" u="1"/>
        <s v="0013000000AbvynAAB" u="1"/>
        <s v="0018000001V0hTtAAJ" u="1"/>
        <s v="00180000011L8XNAA0" u="1"/>
        <s v="0018000001PsGc6AAF" u="1"/>
        <s v="0018000000kv4zfAAA" u="1"/>
        <s v="0018000000RhKYtAAN" u="1"/>
        <s v="0018000000bKFdjAAG" u="1"/>
        <s v="0018000000nljDBAAY" u="1"/>
        <s v="0018000001JcjhCAAR" u="1"/>
        <s v="0018000001WYZvPAAX" u="1"/>
        <s v="0018000001WXWz4AAH" u="1"/>
        <s v="0018000001NofU2AAJ" u="1"/>
        <s v="0018000001B1sufAAB" u="1"/>
        <s v="0018000000bKFdkAAG" u="1"/>
        <s v="0018000000nljDCAAY" u="1"/>
        <s v="0018000001aH8LAAA0" u="1"/>
        <s v="0013000000GcEJpAAN" u="1"/>
        <s v="0013000000JMgNBAA1" u="1"/>
        <s v="0018000001TMCH1AAP" u="1"/>
        <s v="0013000000H1gPcAAJ" u="1"/>
        <s v="0018000001XF8LVAA1" u="1"/>
        <s v="0018000000kv4zhAAA" u="1"/>
        <s v="0018000000WGcHtAAL" u="1"/>
        <s v="0018000000bKFdlAAG" u="1"/>
        <s v="0018000001PsC28AAF" u="1"/>
        <s v="0018000001WhWxeAAF" u="1"/>
        <s v="0018000001Rd8WEAAZ" u="1"/>
        <s v="0018000001WhSx6AAF" u="1"/>
        <s v="00180000018V2QqAAK" u="1"/>
        <s v="0018000000RhKYXAA3" u="1"/>
        <s v="0018000001FSIFXAA5" u="1"/>
        <s v="0018000001GYREMAA5" u="1"/>
        <s v="0018000001V0qacAAB" u="1"/>
        <s v="0018000000pM0YnAAK" u="1"/>
        <s v="0018000001UDbn6AAD" u="1"/>
        <s v="0018000001EPVOCAA5" u="1"/>
        <s v="0018000000bKFdmAAG" u="1"/>
        <s v="0018000001ZP4BpAAL" u="1"/>
        <s v="0013000000Ke54xAAB" u="1"/>
        <s v="0018000000nljDEAAY" u="1"/>
        <s v="0018000001JcjhgAAB" u="1"/>
        <s v="0018000001HbfhHAAR" u="1"/>
        <s v="0013000000AbvyrAAB" u="1"/>
        <s v="0013000000ICfTXAA1" u="1"/>
        <s v="0018000000RhKYYAA3" u="1"/>
        <s v="0018000001A9Ck7AAF" u="1"/>
        <s v="0018000000pM0YoAAK" u="1"/>
        <s v="0018000000gb1eyAAA" u="1"/>
        <s v="0018000001XXGuOAAX" u="1"/>
        <s v="0018000001LXE0YAAX" u="1"/>
        <s v="0018000000bKFdnAAG" u="1"/>
        <s v="0018000000wJNOAAA4" u="1"/>
        <s v="0018000001TMyPEAA1" u="1"/>
        <s v="0013000000ICfTYAA1" u="1"/>
        <s v="0018000001TNLRIAA5" u="1"/>
        <s v="0018000001GWdhkAAD" u="1"/>
        <s v="0013000000J0hcEAAR" u="1"/>
        <s v="0013000000J0hT7AAJ" u="1"/>
        <s v="0018000001bjJIVAA2" u="1"/>
        <s v="0018000001Oo7t1AAB" u="1"/>
        <s v="0018000001A8Ge4AAF" u="1"/>
        <s v="0018000000NW4IIAA1" u="1"/>
        <s v="0018000001Z4GvXAAV" u="1"/>
        <s v="0018000001aL405AAC" u="1"/>
        <s v="0018000001NonuTAAR" u="1"/>
        <s v="0018000000RhKYyAAN" u="1"/>
        <s v="0018000000ZjJUsAAN" u="1"/>
        <s v="0018000001B27ViAAJ" u="1"/>
        <s v="0018000001JdNhGAAV" u="1"/>
        <s v="0018000001ES24EAAT" u="1"/>
        <s v="0018000001Bq4boAAB" u="1"/>
        <s v="0018000001Bp4SOAAZ" u="1"/>
        <s v="0018000000ogxwxAAA" u="1"/>
        <s v="0018000001aKU9JAAW" u="1"/>
        <s v="0018000001Bpu4pAAB" u="1"/>
        <s v="0018000001bCPErAAO" u="1"/>
        <s v="0018000001LYJkQAAX" u="1"/>
        <s v="0018000001QrXagAAF" u="1"/>
        <s v="0018000001GXZ97AAH" u="1"/>
        <s v="0018000000xpifEAAQ" u="1"/>
        <s v="0018000001bCYiRAAW" u="1"/>
        <s v="0018000000pM0YrAAK" u="1"/>
        <s v="0012E00001liDdoQAE" u="1"/>
        <s v="00180000012V33WAAS" u="1"/>
        <s v="0018000001B2YaoAAF" u="1"/>
        <s v="0018000001LV73YAAT" u="1"/>
        <s v="0013000000AbwlfAAB" u="1"/>
        <s v="0018000001UyzvyAAB" u="1"/>
        <s v="0018000001FTBVWAA5" u="1"/>
        <s v="0018000000kv4zmAAA" u="1"/>
        <s v="0018000000OkH0oAAF" u="1"/>
        <s v="0018000000wJNODAA4" u="1"/>
        <s v="0018000001fnVIbAAM" u="1"/>
        <s v="0018000001LVuWgAAL" u="1"/>
        <s v="0018000000b8rxYAAQ" u="1"/>
        <s v="0018000001WZkdrAAD" u="1"/>
        <s v="0013000000Abw52AAB" u="1"/>
        <s v="0018000001JcAdJAAV" u="1"/>
        <s v="0013000000Abvs3AAB" u="1"/>
        <s v="0018000000M7ATfAAN" u="1"/>
        <s v="00180000010K6dZAAS" u="1"/>
        <s v="0018000001A8BaEAAV" u="1"/>
        <s v="0018000001WXiRLAA1" u="1"/>
        <s v="0018000001V24ogAAB" u="1"/>
        <s v="0018000001fnOyMAAU" u="1"/>
        <s v="0018000001bMVzgAAG" u="1"/>
        <s v="0018000001aLcYEAA0" u="1"/>
        <s v="0018000001Dc3MoAAJ" u="1"/>
        <s v="0013000000H1gPjAAJ" u="1"/>
        <s v="0018000001RdeDgAAJ" u="1"/>
        <s v="0018000000M7ATgAAN" u="1"/>
        <s v="0018000000wH3N2AAK" u="1"/>
        <s v="0018000001B2cpVAAR" u="1"/>
        <s v="0018000001JcTVrAAN" u="1"/>
        <s v="0018000001Pt2KHAAZ" u="1"/>
        <s v="0018000001V0qaIAAR" u="1"/>
        <s v="0018000000b8rr9AAA" u="1"/>
        <s v="0018000001XDIUeAAP" u="1"/>
        <s v="0018000001aLmvyAAC" u="1"/>
        <s v="0018000000NW4INAA1" u="1"/>
        <s v="0018000001Z2wuAAAR" u="1"/>
        <s v="0018000001WZ25jAAD" u="1"/>
        <s v="0018000000hthYCAAY" u="1"/>
        <s v="0018000000wJNOGAA4" u="1"/>
        <s v="0013000000AkK1DAAV" u="1"/>
        <s v="00180000010Nk1fAAC" u="1"/>
        <s v="0018000001CmGYcAAN" u="1"/>
        <s v="0018000001SOWbcAAH" u="1"/>
        <s v="0018000001JesrrAAB" u="1"/>
        <s v="0018000001LVfvEAAT" u="1"/>
        <s v="0018000001OlUpMAAV" u="1"/>
        <s v="0018000000wJNOHAA4" u="1"/>
        <s v="0018000001FRsnQAAT" u="1"/>
        <s v="0013000000AbwLIAAZ" u="1"/>
        <s v="0013000000AbvyYAAR" u="1"/>
        <s v="0018000000T92yDAAR" u="1"/>
        <s v="0018000001ZOJDtAAP" u="1"/>
        <s v="0018000001TMQvpAAH" u="1"/>
        <s v="0018000000pM0YwAAK" u="1"/>
        <s v="0018000000YPLMeAAP" u="1"/>
        <s v="0018000001VjxQcAAJ" u="1"/>
        <s v="0018000001JdAu1AAF" u="1"/>
        <s v="0018000001aLvCHAA0" u="1"/>
        <s v="0013000000AbvyZAAR" u="1"/>
        <s v="0013000000DEsXqAAL" u="1"/>
        <s v="00180000010Nk1hAAC" u="1"/>
        <s v="0018000001JcAdOAAV" u="1"/>
        <s v="0018000001Vvm5FAAR" u="1"/>
        <s v="0018000001CnGy6AAF" u="1"/>
        <s v="0018000001IhbzLAAR" u="1"/>
        <s v="0018000001Qs5RwAAJ" u="1"/>
        <s v="0018000001DdCxMAAV" u="1"/>
        <s v="0018000000wJNOJAA4" u="1"/>
        <s v="0018000001FPknvAAD" u="1"/>
        <s v="0018000001TM9qLAAT" u="1"/>
        <s v="0018000001UyPhzAAF" u="1"/>
        <s v="0018000001Vvm5GAAR" u="1"/>
        <s v="0018000000pM0YyAAK" u="1"/>
        <s v="0018000001bDaDeAAK" u="1"/>
        <s v="0013000000B6loHAAR" u="1"/>
        <s v="0018000000kv4zSAAQ" u="1"/>
        <s v="0012E00001lhvFBQAY" u="1"/>
        <s v="0018000001aNviKAAS" u="1"/>
        <s v="0018000001A8JL8AAN" u="1"/>
        <s v="0018000001IfbCyAAJ" u="1"/>
        <s v="00180000010Nk1jAAC" u="1"/>
        <s v="0018000001DbaUvAAJ" u="1"/>
        <s v="0018000001EP699AAD" u="1"/>
        <s v="0018000001hJ2DXAA0" u="1"/>
        <s v="0018000001Pry4aAAB" u="1"/>
        <s v="0018000001bDOL7AAO" u="1"/>
        <s v="0018000001XAIOwAAP" u="1"/>
        <s v="0018000001YksmCAAR" u="1"/>
        <s v="0018000001GVV9PAAX" u="1"/>
        <s v="0018000001IgijTAAR" u="1"/>
        <s v="0018000001UCZM4AAP" u="1"/>
        <s v="0018000001bDGalAAG" u="1"/>
        <s v="0018000001AA0qkAAD" u="1"/>
        <s v="0018000001LVfvJAAT" u="1"/>
        <s v="0018000001WXzPmAAL" u="1"/>
        <s v="0018000001Jeg0gAAB" u="1"/>
        <s v="0018000001TMPlNAAX" u="1"/>
        <s v="0018000000wH3N9AAK" u="1"/>
        <s v="0018000001LW2qeAAD" u="1"/>
        <s v="0013000000B6loJAAR" u="1"/>
        <s v="00180000016azx3AAA" u="1"/>
        <s v="0018000001Uyj4BAAR" u="1"/>
        <s v="0018000001TN5Q0AAL" u="1"/>
        <s v="0018000001biJcmAAE" u="1"/>
        <s v="0018000001ZQuksAAD" u="1"/>
        <s v="0018000001EQ2VUAA1" u="1"/>
        <s v="0013000000HnF3IAAV" u="1"/>
        <s v="0018000001fZcDeAAK" u="1"/>
        <s v="0018000001HbNSbAAN" u="1"/>
        <s v="0018000000kv4zwAAA" u="1"/>
        <s v="0018000001DPf3TAAT" u="1"/>
        <s v="0018000000wJNONAA4" u="1"/>
        <s v="00180000011NchcAAC" u="1"/>
        <s v="0018000001dDN1bAAG" u="1"/>
        <s v="0018000001aGFTRAA4" u="1"/>
        <s v="00180000010Nk1mAAC" u="1"/>
        <s v="0018000001YCkRTAA1" u="1"/>
        <s v="0018000001YhWr0AAF" u="1"/>
        <s v="0018000001VwDHpAAN" u="1"/>
        <s v="0018000001aLa4qAAC" u="1"/>
        <s v="0018000001aKfz5AAC" u="1"/>
        <s v="0018000001EPVoPAAX" u="1"/>
        <s v="0018000001GVv9SAAT" u="1"/>
        <s v="0018000000wJNOOAA4" u="1"/>
        <s v="0018000000T92ylAAB" u="1"/>
        <s v="0018000001ES24sAAD" u="1"/>
        <s v="0018000001TM9qQAAT" u="1"/>
        <s v="0018000001YhWr1AAF" u="1"/>
        <s v="0018000001ERMK1AAP" u="1"/>
        <s v="0018000001hIVNIAA4" u="1"/>
        <s v="0018000001A80JAAAZ" u="1"/>
        <s v="0013000000JMgNrAAL" u="1"/>
        <s v="00180000011NcheAAC" u="1"/>
        <s v="0018000001aLcYnAAK" u="1"/>
        <s v="0018000001YhWr2AAF" u="1"/>
        <s v="0018000001A81TGAAZ" u="1"/>
        <s v="0018000001Nq1LmAAJ" u="1"/>
        <s v="0018000001X9mhpAAB" u="1"/>
        <s v="0013000000EcnhaAAB" u="1"/>
        <s v="0018000001GV5XXAA1" u="1"/>
        <s v="0018000001A9MymAAF" u="1"/>
        <s v="0018000001YhWr3AAF" u="1"/>
        <s v="0018000001GXH1DAAX" u="1"/>
        <s v="0018000000YPLMnAAP" u="1"/>
        <s v="0013000000H1gPUAAZ" u="1"/>
        <s v="0018000001A9YSwAAN" u="1"/>
        <s v="0018000001aHgMxAAK" u="1"/>
        <s v="0018000001YkA4WAAV" u="1"/>
        <s v="0018000001bDEuLAAW" u="1"/>
        <s v="0018000001GV7UOAA1" u="1"/>
        <s v="0013000000AbwLSAAZ" u="1"/>
        <s v="0013000000GcEU2AAN" u="1"/>
        <s v="0018000000RhKbuAAF" u="1"/>
        <s v="0018000000T92yoAAB" u="1"/>
        <s v="0018000001ABuzTAAT" u="1"/>
        <s v="0018000001YhWr4AAF" u="1"/>
        <s v="0018000001SNv8yAAD" u="1"/>
        <s v="0013000000KDBCwAAP" u="1"/>
        <s v="00180000018Up6FAAS" u="1"/>
        <s v="0018000001Z5PzYAAV" u="1"/>
        <s v="0018000001HaswiAAB" u="1"/>
        <s v="0018000001PPwyuAAD" u="1"/>
        <s v="0018000001VwDHVAA3" u="1"/>
        <s v="0018000001YALp6AAH" u="1"/>
        <s v="0018000001V1IGkAAN" u="1"/>
        <s v="0018000000O9CwLAAV" u="1"/>
        <s v="0018000000wH3NAAA0" u="1"/>
        <s v="00180000011NchhAAC" u="1"/>
        <s v="00180000018UxgwAAC" u="1"/>
        <s v="0018000001AC1JeAAL" u="1"/>
        <s v="0018000001YhWr5AAF" u="1"/>
        <s v="0018000001HbnSGAAZ" u="1"/>
        <s v="0018000000QwaX5AAJ" u="1"/>
        <s v="0018000001Jc0wqAAB" u="1"/>
        <s v="0018000001BrXrqAAF" u="1"/>
        <s v="0018000001QrfJiAAJ" u="1"/>
        <s v="0018000000RhKbVAAV" u="1"/>
        <s v="0018000001LV9aQAAT" u="1"/>
        <s v="0018000001YhWr6AAF" u="1"/>
        <s v="0013000000AbvsBAAR" u="1"/>
        <s v="0018000000b8rrFAAQ" u="1"/>
        <s v="0018000001WhIjfAAF" u="1"/>
        <s v="0013000000G82SxAAJ" u="1"/>
        <s v="0018000000xqvJvAAI" u="1"/>
        <s v="0018000001HbNbxAAF" u="1"/>
        <s v="0018000001JdcxUAAR" u="1"/>
        <s v="0018000001bN3cYAAS" u="1"/>
        <s v="0018000001SO0sZAAT" u="1"/>
        <s v="0018000001RdaDFAAZ" u="1"/>
        <s v="0018000000caadBAAQ" u="1"/>
        <s v="0018000001JeZBtAAN" u="1"/>
        <s v="0013000000J3F5bAAF" u="1"/>
        <s v="0018000001YhWr7AAF" u="1"/>
        <s v="00180000012W5xvAAC" u="1"/>
        <s v="0018000000xqvJwAAI" u="1"/>
        <s v="0018000001GVxgAAAT" u="1"/>
        <s v="0018000001aNviVAAS" u="1"/>
        <s v="0013000000LSGIlAAP" u="1"/>
        <s v="0013000000AbwLxAAJ" u="1"/>
        <s v="0018000001UyOoQAAV" u="1"/>
        <s v="0018000001YhWr8AAF" u="1"/>
        <s v="0018000001aL8ajAAC" u="1"/>
        <s v="00180000012Vc8QAAS" u="1"/>
        <s v="0018000001YBX9AAAX" u="1"/>
        <s v="0018000001PsJ9zAAF" u="1"/>
        <s v="0018000001TM4X6AAL" u="1"/>
        <s v="0018000001Zk8anAAB" u="1"/>
        <s v="0018000000njChaAAE" u="1"/>
        <s v="0018000001FRrumAAD" u="1"/>
        <s v="0018000000OkGy1AAF" u="1"/>
        <s v="0018000001FR5F3AAL" u="1"/>
        <s v="00180000011NchlAAC" u="1"/>
        <s v="0018000000RhKbYAAV" u="1"/>
        <s v="0018000001HbLp3AAF" u="1"/>
        <s v="0018000001YhWr9AAF" u="1"/>
        <s v="0018000000xqvJyAAI" u="1"/>
        <s v="0018000001X9anmAAB" u="1"/>
        <s v="0018000001bFAD2AAO" u="1"/>
        <s v="0018000001PsLx4AAF" u="1"/>
        <s v="0018000001Jefh0AAB" u="1"/>
        <s v="0018000001FPUEtAAP" u="1"/>
        <s v="0018000001V0fk4AAB" u="1"/>
        <s v="0018000001YDJy9AAH" u="1"/>
        <s v="0018000001NoLRrAAN" u="1"/>
        <s v="0018000001JfOrCAAV" u="1"/>
        <s v="0018000001YiepnAAB" u="1"/>
        <s v="0018000001A8op8AAB" u="1"/>
        <s v="0018000001bNdAyAAK" u="1"/>
        <s v="0018000001flrt7AAA" u="1"/>
        <s v="0018000001B2ZeFAAV" u="1"/>
        <s v="0018000000njChdAAE" u="1"/>
        <s v="0018000001bNmVMAA0" u="1"/>
        <s v="0018000000fb3m7AAA" u="1"/>
        <s v="0018000001Dd2coAAB" u="1"/>
        <s v="0018000001flrt8AAA" u="1"/>
        <s v="0018000001A9XiZAAV" u="1"/>
        <s v="0018000001aNlLgAAK" u="1"/>
        <s v="0018000001B1qaxAAB" u="1"/>
        <s v="0018000001GUsTwAAL" u="1"/>
        <s v="0018000001bDvsPAAS" u="1"/>
        <s v="0018000001Jd9jwAAB" u="1"/>
        <s v="0018000001IfL47AAF" u="1"/>
        <s v="0018000001ZmLLMAA3" u="1"/>
        <s v="0018000000kvFkpAAE" u="1"/>
        <s v="0018000001YjbIDAAZ" u="1"/>
        <s v="0018000001IhuupAAB" u="1"/>
        <s v="0018000001JePEIAA3" u="1"/>
        <s v="0018000001A9CKTAA3" u="1"/>
        <s v="0018000001V1LnpAAF" u="1"/>
        <s v="0018000000b8rrNAAQ" u="1"/>
        <s v="0018000000b8rroAAA" u="1"/>
        <s v="0018000001PsAWbAAN" u="1"/>
        <s v="0018000001JdjyDAAR" u="1"/>
        <s v="0018000001TN3cXAAT" u="1"/>
        <s v="0018000001BryEjAAJ" u="1"/>
        <s v="0018000001JbWwPAAV" u="1"/>
        <s v="0013000000AkK1ZAAV" u="1"/>
        <s v="0018000001bYYfsAAG" u="1"/>
        <s v="0013000000AkKBlAAN" u="1"/>
        <s v="0018000001B1ylgAAB" u="1"/>
        <s v="0018000001EP69JAAT" u="1"/>
        <s v="0018000001WaIz8AAF" u="1"/>
        <s v="00180000010MeeXAAS" u="1"/>
        <s v="0018000001OnplRAAR" u="1"/>
        <s v="0018000000O9CWYAA3" u="1"/>
        <s v="0018000000njChGAAU" u="1"/>
        <s v="0018000001A9x2jAAB" u="1"/>
        <s v="0018000001FQeK1AAL" u="1"/>
        <s v="0018000000rOc2zAAC" u="1"/>
        <s v="0018000001AAIiQAAX" u="1"/>
        <s v="0018000001WXWzTAAX" u="1"/>
        <s v="0018000001LXLbOAAX" u="1"/>
        <s v="0018000001ZQGnaAAH" u="1"/>
        <s v="0018000001YigMiAAJ" u="1"/>
        <s v="0018000001VwJvVAAV" u="1"/>
        <s v="0018000001LVWN4AAP" u="1"/>
        <s v="0018000001LXoIMAA1" u="1"/>
        <s v="0018000001IiSa8AAF" u="1"/>
        <s v="0018000000njChiAAE" u="1"/>
        <s v="0018000001A8nF8AAJ" u="1"/>
        <s v="0018000001LVmWFAA1" u="1"/>
        <s v="0018000001TLcs1AAD" u="1"/>
        <s v="0018000001NobUeAAJ" u="1"/>
        <s v="0012E00001jEAsmQAG" u="1"/>
        <s v="0018000000uy9M3AAI" u="1"/>
        <s v="0018000001Zu5rHAAR" u="1"/>
        <s v="0018000001XEtEUAA1" u="1"/>
        <s v="0018000001X9k4uAAB" u="1"/>
        <s v="0018000001YhWrAAAV" u="1"/>
        <s v="0018000001aL8atAAC" u="1"/>
        <s v="0012E00001li1cWQAQ" u="1"/>
        <s v="0018000000uy9M4AAI" u="1"/>
        <s v="0018000001IiGg0AAF" u="1"/>
        <s v="0018000001FQLamAAH" u="1"/>
        <s v="0018000001FQeQYAA1" u="1"/>
        <s v="0018000001PrzomAAB" u="1"/>
        <s v="0018000001UCWfMAAX" u="1"/>
        <s v="0018000001IhFtpAAF" u="1"/>
        <s v="0018000001YhWrBAAV" u="1"/>
        <s v="0013000000Abw5oAAB" u="1"/>
        <s v="0018000000b8rrtAAA" u="1"/>
        <s v="0018000001YBcrxAAD" u="1"/>
        <s v="0018000001YiFCHAA3" u="1"/>
        <s v="0018000001AC305AAD" u="1"/>
        <s v="0013000000GjsMIAAZ" u="1"/>
        <s v="0018000001PspxLAAR" u="1"/>
        <s v="0018000000xqDM1AAM" u="1"/>
        <s v="0018000001ZQ72iAAD" u="1"/>
        <s v="0018000001ERNdxAAH" u="1"/>
        <s v="0018000001YhWrCAAV" u="1"/>
        <s v="0018000001SNXfOAAX" u="1"/>
        <s v="0018000001TLrCgAAL" u="1"/>
        <s v="0018000001YDJyBAAX" u="1"/>
        <s v="0018000001dDAUOAA4" u="1"/>
        <s v="0018000000njChLAAU" u="1"/>
        <s v="0018000000xqDM2AAM" u="1"/>
        <s v="00180000012XdBEAA0" u="1"/>
        <s v="0018000001XfxevAAB" u="1"/>
        <s v="0018000001ZQ72jAAD" u="1"/>
        <s v="0018000001TMCYIAA5" u="1"/>
        <s v="0018000001YhWrDAAV" u="1"/>
        <s v="0013000000AbwFbAAJ" u="1"/>
        <s v="0018000000uy9M7AAI" u="1"/>
        <s v="0018000001CnIVGAA3" u="1"/>
        <s v="0018000001aNlLRAA0" u="1"/>
        <s v="0018000001WZh7RAAT" u="1"/>
        <s v="0018000001ZtP6VAAV" u="1"/>
        <s v="0018000001LYLBeAAP" u="1"/>
        <s v="0018000001Yis0dAAB" u="1"/>
        <s v="0018000001ZQ72kAAD" u="1"/>
        <s v="0018000001VwVjBAAV" u="1"/>
        <s v="0018000001BpMEdAAN" u="1"/>
        <s v="0018000001A8JLSAA3" u="1"/>
        <s v="0018000001X9eHeAAJ" u="1"/>
        <s v="0018000001YhWrEAAV" u="1"/>
        <s v="0013000000AbwFBAAZ" u="1"/>
        <s v="0018000000QwaXEAAZ" u="1"/>
        <s v="0018000001HbJbyAAF" u="1"/>
        <s v="0018000000uy9M8AAI" u="1"/>
        <s v="0018000001IhUUxAAN" u="1"/>
        <s v="0018000001LXhBgAAL" u="1"/>
        <s v="0018000001ZtP6WAAV" u="1"/>
        <s v="0018000000xqDM4AAM" u="1"/>
        <s v="0018000001aGy8dAAC" u="1"/>
        <s v="0018000001hJ0awAAC" u="1"/>
        <s v="0018000001GYJVFAA5" u="1"/>
        <s v="0018000001GYB4CAAX" u="1"/>
        <s v="0018000001YhWrFAAV" u="1"/>
        <s v="00180000010MAVDAA4" u="1"/>
        <s v="0018000001IgYoTAAV" u="1"/>
        <s v="0018000001PsLXaAAN" u="1"/>
        <s v="0018000001GUZuHAAX" u="1"/>
        <s v="0018000001XWgz0AAD" u="1"/>
        <s v="0018000000uy9M9AAI" u="1"/>
        <s v="0018000001Bs38mAAB" u="1"/>
        <s v="0018000001Nnae3AAB" u="1"/>
        <s v="0018000001LV6E6AAL" u="1"/>
        <s v="0012E00001hJsvzQAC" u="1"/>
        <s v="0013000000Ecnb3AAB" u="1"/>
        <s v="0018000001HcCrTAAV" u="1"/>
        <s v="0018000001HaFsLAAV" u="1"/>
        <s v="0018000001YhWrGAAV" u="1"/>
        <s v="0018000001B35SCAAZ" u="1"/>
        <s v="0018000001YDJyFAAX" u="1"/>
        <s v="0018000001GUTGUAA5" u="1"/>
        <s v="0018000001Z2e6mAAB" u="1"/>
        <s v="0018000001A8NW1AAN" u="1"/>
        <s v="0018000000xqDM6AAM" u="1"/>
        <s v="0018000001Bpx5KAAR" u="1"/>
        <s v="0018000001FR55rAAD" u="1"/>
        <s v="0018000000wGFc1AAG" u="1"/>
        <s v="0018000001bqyp3AAA" u="1"/>
        <s v="0018000001VwVjfAAF" u="1"/>
        <s v="0013000000ICfNzAAL" u="1"/>
        <s v="0018000001OnuPmAAJ" u="1"/>
        <s v="0013000000JMgHfAAL" u="1"/>
        <s v="0018000001YhWrHAAV" u="1"/>
        <s v="0018000001A8geYAAR" u="1"/>
        <s v="0018000001hIoxFAAS" u="1"/>
        <s v="0018000001Oo7tVAAR" u="1"/>
        <s v="0013000000JMgHHAA1" u="1"/>
        <s v="0018000001aFgAIAA0" u="1"/>
        <s v="0018000001NodRBAAZ" u="1"/>
        <s v="0018000000njChQAAU" u="1"/>
        <s v="0018000000njChrAAE" u="1"/>
        <s v="0018000001A9L8jAAF" u="1"/>
        <s v="0018000000WGcBzAAL" u="1"/>
        <s v="0018000001QqMe1AAF" u="1"/>
        <s v="0018000001YhWrIAAV" u="1"/>
        <s v="0018000001ZtGCNAA3" u="1"/>
        <s v="00180000010MAVGAA4" u="1"/>
        <s v="0018000001FSBJEAA5" u="1"/>
        <s v="00180000016XkIqAAK" u="1"/>
        <s v="0018000001SOWSuAAP" u="1"/>
        <s v="0018000001UCbhKAAT" u="1"/>
        <s v="0018000001WZh7WAAT" u="1"/>
        <s v="0018000000xqDM8AAM" u="1"/>
        <s v="0013000000HUBvAAAX" u="1"/>
        <s v="00180000012VRjZAAW" u="1"/>
        <s v="0018000001YhWrJAAV" u="1"/>
        <s v="0018000001WYyfTAAT" u="1"/>
        <s v="0018000001SODRbAAP" u="1"/>
        <s v="0018000001LXhBlAAL" u="1"/>
        <s v="0013000000Abvm5AAB" u="1"/>
        <s v="0018000000caadWAAQ" u="1"/>
        <s v="0018000000njChSAAU" u="1"/>
        <s v="0018000001B3MxmAAF" u="1"/>
        <s v="0018000001FPZzHAAX" u="1"/>
        <s v="0018000001YhWrKAAV" u="1"/>
        <s v="00180000010MAVIAA4" u="1"/>
        <s v="0018000001GUXxWAAX" u="1"/>
        <s v="0018000001JcBhRAAV" u="1"/>
        <s v="0018000000QwaXlAAJ" u="1"/>
        <s v="0018000001YDJyJAAX" u="1"/>
        <s v="0018000000wJAe7AAG" u="1"/>
        <s v="0018000000caadXAAQ" u="1"/>
        <s v="0018000001fmVcvAAE" u="1"/>
        <s v="0018000001YC3gFAAT" u="1"/>
        <s v="0018000000gaEo4AAE" u="1"/>
        <s v="0018000001Yis0JAAR" u="1"/>
        <s v="0013000000FD22eAAD" u="1"/>
        <s v="0018000001XWdbiAAD" u="1"/>
        <s v="0018000000rO0s6AAC" u="1"/>
        <s v="0018000001YhWrLAAV" u="1"/>
        <s v="00180000010MAVJAA4" u="1"/>
        <s v="0013000000AbwFjAAJ" u="1"/>
        <s v="0018000001Jbgf2AAB" u="1"/>
        <s v="0018000001YC2n4AAD" u="1"/>
        <s v="0018000001aLz72AAC" u="1"/>
        <s v="0018000001LXHSAAA5" u="1"/>
        <s v="0018000001DdsfBAAR" u="1"/>
        <s v="0018000001A8CvaAAF" u="1"/>
        <s v="0018000000T935DAAR" u="1"/>
        <s v="0018000001WZsZ4AAL" u="1"/>
        <s v="0018000000QwaXMAAZ" u="1"/>
        <s v="0013000000AkJihAAF" u="1"/>
        <s v="0018000001V2OdYAAV" u="1"/>
        <s v="0018000001fmtwtAAA" u="1"/>
        <s v="0018000001B3UAyAAN" u="1"/>
        <s v="0018000001HaAz1AAF" u="1"/>
        <s v="0018000001LYJeXAAX" u="1"/>
        <s v="0018000001bNsMBAA0" u="1"/>
        <s v="00180000018UmQiAAK" u="1"/>
        <s v="0018000001Jf4FWAAZ" u="1"/>
        <s v="0018000001Vxz37AAB" u="1"/>
        <s v="0018000001LXUWRAA5" u="1"/>
        <s v="0018000001Rdb7PAAR" u="1"/>
        <s v="0018000001WYpSjAAL" u="1"/>
        <s v="0018000000mJPW5AAO" u="1"/>
        <s v="0018000001XXARVAA5" u="1"/>
        <s v="0018000001Z2iGtAAJ" u="1"/>
        <s v="0018000001VwVjLAAV" u="1"/>
        <s v="0018000001X9eHoAAJ" u="1"/>
        <s v="0018000000rPaWgAAK" u="1"/>
        <s v="0018000001PslGyAAJ" u="1"/>
        <s v="0018000000mJPW6AAO" u="1"/>
        <s v="0018000001fn4a1AAA" u="1"/>
        <s v="0018000000kuQW7AAM" u="1"/>
        <s v="00180000011Mf27AAC" u="1"/>
        <s v="0018000001YCRm7AAH" u="1"/>
        <s v="0018000001JcQC9AAN" u="1"/>
        <s v="0018000001aIC6bAAG" u="1"/>
        <s v="0013000000AbwFnAAJ" u="1"/>
        <s v="0018000000rPaWhAAK" u="1"/>
        <s v="0018000000gb1j3AAA" u="1"/>
        <s v="00180000011Mf28AAC" u="1"/>
        <s v="00180000018UVDzAAO" u="1"/>
        <s v="0018000001YB5dQAAT" u="1"/>
        <s v="0018000001FR863AAD" u="1"/>
        <s v="0018000001ZtPGVAA3" u="1"/>
        <s v="0018000001NpvikAAB" u="1"/>
        <s v="0018000001fmyjVAAQ" u="1"/>
        <s v="0018000001SNIVjAAP" u="1"/>
        <s v="0018000001If6cQAAR" u="1"/>
        <s v="0012E00001fAPyOQAW" u="1"/>
        <s v="0018000001TMWmzAAH" u="1"/>
        <s v="0018000000tSj96AAC" u="1"/>
        <s v="0018000001A81NDAAZ" u="1"/>
        <s v="0018000001aISanAAG" u="1"/>
        <s v="0018000001YBdViAAL" u="1"/>
        <s v="0018000001flqJiAAI" u="1"/>
        <s v="0018000001ZtPGWAA3" u="1"/>
        <s v="0018000000xqDMBAA2" u="1"/>
        <s v="0018000001aKmjLAAS" u="1"/>
        <s v="0018000000kv503AAA" u="1"/>
        <s v="0018000000LmwsfAAB" u="1"/>
        <s v="0018000000pOmKCAA0" u="1"/>
        <s v="0018000001TMr2TAAT" u="1"/>
        <s v="0018000001FPT5DAAX" u="1"/>
        <s v="0018000001UDlvIAAT" u="1"/>
        <s v="0018000000T935jAAB" u="1"/>
        <s v="0018000001flpq6AAA" u="1"/>
        <s v="0018000001fmpWHAAY" u="1"/>
        <s v="0018000000mJPW9AAO" u="1"/>
        <s v="0013000000AbwfqAAB" u="1"/>
        <s v="0018000000v0MGmAAM" u="1"/>
        <s v="0018000001B3rkuAAB" u="1"/>
        <s v="0018000000kvHyMAAU" u="1"/>
        <s v="0018000001FRF3xAAH" u="1"/>
        <s v="0018000001JcsfvAAB" u="1"/>
        <s v="0018000000kv504AAA" u="1"/>
        <s v="0018000001WXX6eAAH" u="1"/>
        <s v="0018000001LX1XHAA1" u="1"/>
        <s v="0018000001YkwGUAAZ" u="1"/>
        <s v="0018000000hsp6BAAQ" u="1"/>
        <s v="0018000001Hco5wAAB" u="1"/>
        <s v="0018000001YBIILAA5" u="1"/>
        <s v="0018000001flqJkAAI" u="1"/>
        <s v="0018000000kv505AAA" u="1"/>
        <s v="0018000001Yj3YiAAJ" u="1"/>
        <s v="0018000001Jeq8OAAR" u="1"/>
        <s v="0018000001JdwwGAAR" u="1"/>
        <s v="0018000001TNBocAAH" u="1"/>
        <s v="0018000001Z4655AAB" u="1"/>
        <s v="0018000001LX1A3AAL" u="1"/>
        <s v="0018000001JdS5UAAV" u="1"/>
        <s v="0018000001OmR2zAAF" u="1"/>
        <s v="0018000000njPfjAAE" u="1"/>
        <s v="0018000001bNeEvAAK" u="1"/>
        <s v="0018000001B4AmlAAF" u="1"/>
        <s v="0018000001UDd4KAAT" u="1"/>
        <s v="0018000001LYh1UAAT" u="1"/>
        <s v="0018000001TLvn7AAD" u="1"/>
        <s v="0018000001ZQtLcAAL" u="1"/>
        <s v="0018000001GXHbYAAX" u="1"/>
        <s v="0018000000njPfkAAE" u="1"/>
        <s v="0018000000fb3mQAAQ" u="1"/>
        <s v="0018000001bFqi7AAC" u="1"/>
        <s v="0018000000kvHyPAAU" u="1"/>
        <s v="0018000000xqDMFAA2" u="1"/>
        <s v="0018000001B2ne6AAB" u="1"/>
        <s v="0018000001JbVgaAAF" u="1"/>
        <s v="0018000001IiGgeAAF" u="1"/>
        <s v="0018000001Jd7xjAAB" u="1"/>
        <s v="0018000001VwelYAAR" u="1"/>
        <s v="0018000001X90jLAAR" u="1"/>
        <s v="00180000018RpL6AAK" u="1"/>
        <s v="0013000000AbwWEAAZ" u="1"/>
        <s v="0013000000AbwWfAAJ" u="1"/>
        <s v="0018000001Hbt38AAB" u="1"/>
        <s v="0018000001XERSCAA5" u="1"/>
        <s v="0018000001bFqi8AAC" u="1"/>
        <s v="0018000001UDlVPAA1" u="1"/>
        <s v="0018000001V1C3TAAV" u="1"/>
        <s v="0018000001Vji9wAAB" u="1"/>
        <s v="0018000000T935NAAR" u="1"/>
        <s v="0018000001AA0KqAAL" u="1"/>
        <s v="0018000000QwaXxAAJ" u="1"/>
        <s v="0018000001LXHSjAAP" u="1"/>
        <s v="0018000000dpeQbAAI" u="1"/>
        <s v="0018000000hsp6FAAQ" u="1"/>
        <s v="0018000001LYFEsAAP" u="1"/>
        <s v="0018000001hJ3YuAAK" u="1"/>
        <s v="0018000001IghKGAAZ" u="1"/>
        <s v="0018000001bFqi9AAC" u="1"/>
        <s v="0018000000kv509AAA" u="1"/>
        <s v="0018000000rO0sAAAS" u="1"/>
        <s v="0018000000rO0sbAAC" u="1"/>
        <s v="0018000001ZuXagAAF" u="1"/>
        <s v="0018000000hsp6GAAQ" u="1"/>
        <s v="0018000001De53cAAB" u="1"/>
        <s v="0018000001RdBHlAAN" u="1"/>
        <s v="0018000000wGFcAAAW" u="1"/>
        <s v="0018000000wGFcbAAG" u="1"/>
        <s v="00180000012VS77AAG" u="1"/>
        <s v="0018000000mJPWAAA4" u="1"/>
        <s v="0018000001A8p2vAAB" u="1"/>
        <s v="0018000000rO0scAAC" u="1"/>
        <s v="0018000000T935PAAR" u="1"/>
        <s v="0018000001bNjIMAA0" u="1"/>
        <s v="0018000001Vwn9hAAB" u="1"/>
        <s v="0018000001LV8YUAA1" u="1"/>
        <s v="0018000001CmHW3AAN" u="1"/>
        <s v="0013000000JMgHYAA1" u="1"/>
        <s v="0018000000wJAeDAAW" u="1"/>
        <s v="0018000001WYQffAAH" u="1"/>
        <s v="0013000000AkJZGAA3" u="1"/>
        <s v="0018000001bOZcuAAG" u="1"/>
        <s v="0018000001CmH5qAAF" u="1"/>
        <s v="0018000000wGFcBAAW" u="1"/>
        <s v="0018000001SNFI4AAP" u="1"/>
        <s v="0018000000mJPWBAA4" u="1"/>
        <s v="0018000001B1RVKAA3" u="1"/>
        <s v="0018000000v0MGtAAM" u="1"/>
        <s v="0018000001B1ulSAAR" u="1"/>
        <s v="0018000000rO0sCAAS" u="1"/>
        <s v="0018000000rO0sdAAC" u="1"/>
        <s v="0018000001LXQWmAAP" u="1"/>
        <s v="0018000000T935QAAR" u="1"/>
        <s v="0018000000rPaWrAAK" u="1"/>
        <s v="0018000001TLqJLAA1" u="1"/>
        <s v="0018000001VxnpnAAB" u="1"/>
        <s v="0018000000wJAeEAAW" u="1"/>
        <s v="0018000001fZILFAA4" u="1"/>
        <s v="0018000001GWCiKAAX" u="1"/>
        <s v="0018000001Hcm2eAAB" u="1"/>
        <s v="0018000000wGFcCAAW" u="1"/>
        <s v="0018000000mJPWCAA4" u="1"/>
        <s v="0018000001B2bqtAAB" u="1"/>
        <s v="0018000000v0MGuAAM" u="1"/>
        <s v="0018000001aKgmqAAC" u="1"/>
        <s v="0018000001GUNU0AAP" u="1"/>
        <s v="0018000000rO0sDAAS" u="1"/>
        <s v="0018000000rO0seAAC" u="1"/>
        <s v="0018000001HbeiKAAR" u="1"/>
        <s v="0018000000QwaR9AAJ" u="1"/>
        <s v="00180000011Mf2BAAS" u="1"/>
        <s v="0018000001CoWMNAA3" u="1"/>
        <s v="0018000001NnhLQAAZ" u="1"/>
        <s v="0018000001PQ69sAAD" u="1"/>
        <s v="0018000001JcFSBAA3" u="1"/>
        <s v="0018000000ZjJZ7AAN" u="1"/>
        <s v="0018000001A8NWGAA3" u="1"/>
        <s v="0018000000rO0sEAAS" u="1"/>
        <s v="0018000001RdDEGAA3" u="1"/>
        <s v="0018000001AA0KvAAL" u="1"/>
        <s v="0018000001bqyPgAAI" u="1"/>
        <s v="0018000000dpeQFAAY" u="1"/>
        <s v="0018000001DapJTAAZ" u="1"/>
        <s v="0018000001B2d77AAB" u="1"/>
        <s v="0018000000ZjJZ8AAN" u="1"/>
        <s v="0018000001UyOzEAAV" u="1"/>
        <s v="0013000000KLR2lAAH" u="1"/>
        <s v="0018000000LmwsqAAB" u="1"/>
        <s v="0018000001BpPlWAAV" u="1"/>
        <s v="0018000001YjZY9AAN" u="1"/>
        <s v="0018000001ABp33AAD" u="1"/>
        <s v="0018000001ZswHWAAZ" u="1"/>
        <s v="0018000001VwfpcAAB" u="1"/>
        <s v="0018000001TNDlAAAX" u="1"/>
        <s v="00180000018Upr1AAC" u="1"/>
        <s v="0018000001Z3e00AAB" u="1"/>
        <s v="0018000000fb3mYAAQ" u="1"/>
        <s v="0018000000fb3mzAAA" u="1"/>
        <s v="0018000000v0MGxAAM" u="1"/>
        <s v="0018000001aM5kwAAC" u="1"/>
        <s v="0018000000LmwsQAAR" u="1"/>
        <s v="0018000000mMch8AAC" u="1"/>
        <s v="0018000000rO0shAAC" u="1"/>
        <s v="0018000001Ps9fSAAR" u="1"/>
        <s v="0018000001VjApuAAF" u="1"/>
        <s v="00180000011Mf2EAAS" u="1"/>
        <s v="00180000010K2i0AAC" u="1"/>
        <s v="0018000001XDWFyAAP" u="1"/>
        <s v="0018000000v0MGyAAM" u="1"/>
        <s v="0018000001BsrOBAAZ" u="1"/>
        <s v="0018000001VwfpDAAR" u="1"/>
        <s v="00180000011Mf2FAAS" u="1"/>
        <s v="0018000001aJ2I8AAK" u="1"/>
        <s v="0018000001DPcHjAAL" u="1"/>
        <s v="0018000001SOVt5AAH" u="1"/>
        <s v="0018000000UvUwbAAF" u="1"/>
        <s v="0018000001flU3QAAU" u="1"/>
        <s v="00180000012XtGgAAK" u="1"/>
        <s v="0018000001LXnpyAAD" u="1"/>
        <s v="00180000012XP6gAAG" u="1"/>
        <s v="00180000011Mf2GAAS" u="1"/>
        <s v="0018000001PsSyBAAV" u="1"/>
        <s v="0018000001dDK5FAAW" u="1"/>
        <s v="0018000001Wh3stAAB" u="1"/>
        <s v="0018000001AALjlAAH" u="1"/>
        <s v="0018000001bNbI5AAK" u="1"/>
        <s v="0018000000LmwsTAAR" u="1"/>
        <s v="0018000001HaVA9AAN" u="1"/>
        <s v="0012E00001jCTymQAG" u="1"/>
        <s v="0018000000hsp6qAAA" u="1"/>
        <s v="0018000001TNeeYAAT" u="1"/>
        <s v="0018000001Hbt3cAAB" u="1"/>
        <s v="0018000001PsgniAAB" u="1"/>
        <s v="0018000001ZNnzHAAT" u="1"/>
        <s v="0013000000KLR2PAAX" u="1"/>
        <s v="0018000000rO0sKAAS" u="1"/>
        <s v="0018000001B2WICAA3" u="1"/>
        <s v="0018000001RdFYvAAN" u="1"/>
        <s v="0018000001FQEE1AAP" u="1"/>
        <s v="0018000001Jc3aAAAR" u="1"/>
        <s v="0018000001aIZYzAAO" u="1"/>
        <s v="00180000010K2i4AAC" u="1"/>
        <s v="0018000001WhGa7AAF" u="1"/>
        <s v="0018000001bEEOKAA4" u="1"/>
        <s v="0018000001DbKFzAAN" u="1"/>
        <s v="00180000012WzURAA0" u="1"/>
        <s v="00180000018SgNvAAK" u="1"/>
        <s v="0018000001ZstL1AAJ" u="1"/>
        <s v="0018000001EQekVAAT" u="1"/>
        <s v="0018000001RdfBcAAJ" u="1"/>
        <s v="0018000001bDO5YAAW" u="1"/>
        <s v="0018000001Jba20AAB" u="1"/>
        <s v="0018000000kv50DAAQ" u="1"/>
        <s v="0018000000rO0sMAAS" u="1"/>
        <s v="0018000001RVvdPAAT" u="1"/>
        <s v="0018000001VjoGzAAJ" u="1"/>
        <s v="0018000001bNWx4AAG" u="1"/>
        <s v="0018000000hsp6SAAQ" u="1"/>
        <s v="0013000000AkJZRAA3" u="1"/>
        <s v="00180000011Mf2KAAS" u="1"/>
        <s v="0018000001LXUQEAA5" u="1"/>
        <s v="0018000001RdNM0AAN" u="1"/>
        <s v="00180000010K2i6AAC" u="1"/>
        <s v="0018000001GUtanAAD" u="1"/>
        <s v="0018000001FSfDkAAL" u="1"/>
        <s v="0018000000rO0sNAAS" u="1"/>
        <s v="0018000001FPakXAAT" u="1"/>
        <s v="0018000001Jc3aeAAB" u="1"/>
        <s v="0018000001FPchNAAT" u="1"/>
        <s v="0018000001IiGgtAAF" u="1"/>
        <s v="0018000001ER6JEAA1" u="1"/>
        <s v="0018000001RVtA9AAL" u="1"/>
        <s v="0013000000AbwQ2AAJ" u="1"/>
        <s v="0018000000LmwszAAB" u="1"/>
        <s v="0013000000IIE9eAAH" u="1"/>
        <s v="0018000001SOOm1AAH" u="1"/>
        <s v="0018000000ZjJZCAA3" u="1"/>
        <s v="0018000001bM0AjAAK" u="1"/>
        <s v="0018000001hIZS7AAO" u="1"/>
        <s v="0018000001ViT4iAAF" u="1"/>
        <s v="0018000000tSj9JAAS" u="1"/>
        <s v="0018000001DafMkAAJ" u="1"/>
        <s v="0018000001LWh62AAD" u="1"/>
        <s v="0018000001YBun6AAD" u="1"/>
        <s v="00180000012WA5xAAG" u="1"/>
        <s v="0013000000AbwWvAAJ" u="1"/>
        <s v="0018000000wGFcOAAW" u="1"/>
        <s v="0018000001WYkInAAL" u="1"/>
        <s v="0018000000tTQwzAAG" u="1"/>
        <s v="0018000001SNlFHAA1" u="1"/>
        <s v="0018000001UC0QzAAL" u="1"/>
        <s v="0018000000rO0sPAAS" u="1"/>
        <s v="0013000000GcEOcAAN" u="1"/>
        <s v="0018000001hIZS8AAO" u="1"/>
        <s v="0018000001JcMZvAAN" u="1"/>
        <s v="0018000001LXKZWAA5" u="1"/>
        <s v="0018000000tSj9KAAS" u="1"/>
        <s v="0018000001UBX3PAAX" u="1"/>
        <s v="0018000001aLHWTAA4" u="1"/>
        <s v="0018000000wGFcPAAW" u="1"/>
        <s v="00180000018UwHUAA0" u="1"/>
        <s v="0018000001TNjZDAA1" u="1"/>
        <s v="0018000001LXFpbAAH" u="1"/>
        <s v="0018000000rO0sQAAS" u="1"/>
        <s v="0013000000IIE9FAAX" u="1"/>
        <s v="0018000001IeytAAAR" u="1"/>
        <s v="0018000000pLzCpAAK" u="1"/>
        <s v="0012E00001liabcQAA" u="1"/>
        <s v="0018000001bCQcvAAG" u="1"/>
        <s v="0018000001LV1L5AAL" u="1"/>
        <s v="0018000001WaT3rAAF" u="1"/>
        <s v="0018000001bEEopAAG" u="1"/>
        <s v="0018000001bOmpgAAC" u="1"/>
        <s v="0018000001bNWx9AAG" u="1"/>
        <s v="0018000001RW4YCAA1" u="1"/>
        <s v="0018000000YPLR0AAP" u="1"/>
        <s v="0018000001B4MagAAF" u="1"/>
        <s v="0018000000uzIabAAE" u="1"/>
        <s v="0018000001fXiFRAA0" u="1"/>
        <s v="0018000001SONzCAAX" u="1"/>
        <s v="0018000000wGFcRAAW" u="1"/>
        <s v="0018000001TM0aeAAD" u="1"/>
        <s v="0018000000Pd9jEAAR" u="1"/>
        <s v="0018000001ZOa4NAAT" u="1"/>
        <s v="00180000012WcccAAC" u="1"/>
        <s v="0018000001JcRmXAAV" u="1"/>
        <s v="0018000001GUu4dAAD" u="1"/>
        <s v="0018000001VwVdDAAV" u="1"/>
        <s v="0018000000v1zV2AAI" u="1"/>
        <s v="0018000001bM315AAC" u="1"/>
        <s v="0018000001Vxz3RAAR" u="1"/>
        <s v="0013000000JMgBeAAL" u="1"/>
        <s v="0018000001QqN8BAAV" u="1"/>
        <s v="0018000000uzIaBAAU" u="1"/>
        <s v="0018000001ZOKbTAAX" u="1"/>
        <s v="0013000000AbwQ7AAJ" u="1"/>
        <s v="0013000000GcEOgAAN" u="1"/>
        <s v="0018000000v1zV3AAI" u="1"/>
        <s v="0018000001Cm1KSAAZ" u="1"/>
        <s v="0018000001YC30rAAD" u="1"/>
        <s v="0018000000uzIaCAAU" u="1"/>
        <s v="0018000001NpXWlAAN" u="1"/>
        <s v="0018000000wGFcTAAW" u="1"/>
        <s v="0018000001A9LZQAA3" u="1"/>
        <s v="0018000000mMchEAAS" u="1"/>
        <s v="0018000000rO0sUAAS" u="1"/>
        <s v="0018000001ZsNo5AAF" u="1"/>
        <s v="0013000000GcEOhAAN" u="1"/>
        <s v="0018000001UC7RHAA1" u="1"/>
        <s v="0013000000JPAqXAAX" u="1"/>
        <s v="0018000001QqNI6AAN" u="1"/>
        <s v="0018000000uzIaDAAU" u="1"/>
        <s v="0018000001JcZa3AAF" u="1"/>
        <s v="0018000001SOFI7AAP" u="1"/>
        <s v="0018000001WZhBiAAL" u="1"/>
        <s v="0018000001aKVy6AAG" u="1"/>
        <s v="0018000000mMchFAAS" u="1"/>
        <s v="0013000000IIE9KAAX" u="1"/>
        <s v="0018000001B2neLAAR" u="1"/>
        <s v="0018000000v1zV5AAI" u="1"/>
        <s v="0013000000GcEOKAA3" u="1"/>
        <s v="00180000012Xxr2AAC" u="1"/>
        <s v="0018000001B32FlAAJ" u="1"/>
        <s v="00180000018Um41AAC" u="1"/>
        <s v="0018000000k0PHGAA2" u="1"/>
        <s v="0018000001A9jFgAAJ" u="1"/>
        <s v="0018000000rO0sWAAS" u="1"/>
        <s v="0018000001BpfouAAB" u="1"/>
        <s v="0013000000IIE9mAAH" u="1"/>
        <s v="0018000000ZjJc5AAF" u="1"/>
        <s v="0018000000v1zV6AAI" u="1"/>
        <s v="0018000000dpeQXAAY" u="1"/>
        <s v="0018000001B3p1cAAB" u="1"/>
        <s v="0018000001LXLMOAA5" u="1"/>
        <s v="0018000000mMchiAAC" u="1"/>
        <s v="0018000001WaET6AAN" u="1"/>
        <s v="0018000001JdOWdAAN" u="1"/>
        <s v="0018000001NopWbAAJ" u="1"/>
        <s v="0018000000QwaRLAAZ" u="1"/>
        <s v="0018000000uzIaGAAU" u="1"/>
        <s v="0018000000uzIahAAE" u="1"/>
        <s v="0018000001X8YxdAAF" u="1"/>
        <s v="0018000001XF36jAAD" u="1"/>
        <s v="0018000001XW81nAAD" u="1"/>
        <s v="0018000001JcEZBAA3" u="1"/>
        <s v="0018000001Ps72ZAAR" u="1"/>
        <s v="00180000016arr4AAA" u="1"/>
        <s v="0018000001ZmJ2rAAF" u="1"/>
        <s v="0013000000JMgBkAAL" u="1"/>
        <s v="0018000001Y9iSmAAJ" u="1"/>
        <s v="0018000001AC8v7AAD" u="1"/>
        <s v="0018000000uzIaHAAU" u="1"/>
        <s v="0018000000uzIaiAAE" u="1"/>
        <s v="0018000001fn4aQAAQ" u="1"/>
        <s v="0013000000AkJcGAAV" u="1"/>
        <s v="0018000001SOhF1AAL" u="1"/>
        <s v="0018000001VxOtEAAV" u="1"/>
        <s v="0018000000wGFcYAAW" u="1"/>
        <s v="0018000001IidK2AAJ" u="1"/>
        <s v="0018000001Jcxu3AAB" u="1"/>
        <s v="0018000001TM0aKAAT" u="1"/>
        <s v="0018000001XfuZFAAZ" u="1"/>
        <s v="0018000000OkGsgAAF" u="1"/>
        <s v="00180000011NLq0AAG" u="1"/>
        <s v="0018000001LWgclAAD" u="1"/>
        <s v="0018000001FRghIAAT" u="1"/>
        <s v="0018000000NW4NaAAL" u="1"/>
        <s v="0018000000QwaRNAAZ" u="1"/>
        <s v="0018000001FPgS8AAL" u="1"/>
        <s v="0018000001PPxWSAA1" u="1"/>
        <s v="0018000001CnUD6AAN" u="1"/>
        <s v="0018000001YhZskAAF" u="1"/>
        <s v="0018000000wJpWtAAK" u="1"/>
        <s v="0018000001LUxRyAAL" u="1"/>
        <s v="0018000001fYN9HAAW" u="1"/>
        <s v="0018000001WYiW2AAL" u="1"/>
        <s v="0018000000QwaROAAZ" u="1"/>
        <s v="0018000000uzIakAAE" u="1"/>
        <s v="0018000001FQYj8AAH" u="1"/>
        <s v="00180000018Um46AAC" u="1"/>
        <s v="00180000018V0BdAAK" u="1"/>
        <s v="0018000001VxJpVAAV" u="1"/>
        <s v="0018000000eYjv7AAC" u="1"/>
        <s v="0018000001hIHkCAAW" u="1"/>
        <s v="0018000001LXefhAAD" u="1"/>
        <s v="0018000001PsFuEAAV" u="1"/>
        <s v="0018000000RhKX1AAN" u="1"/>
        <s v="0018000001B32fQAAR" u="1"/>
        <s v="0018000001BsqeQAAR" u="1"/>
        <s v="0018000000wJpWuAAK" u="1"/>
        <s v="0018000001JewQ3AAJ" u="1"/>
        <s v="0018000001WXX0bAAH" u="1"/>
        <s v="0012E00001fAeryQAC" u="1"/>
        <s v="0018000001UyTg9AAF" u="1"/>
        <s v="0018000001VwfpXAAR" u="1"/>
        <s v="00180000012XJJHAA4" u="1"/>
        <s v="0018000001LYzdBAAT" u="1"/>
        <s v="0018000001Hc0kJAAR" u="1"/>
        <s v="0018000001FQE4QAAX" u="1"/>
        <s v="0018000001hHyzAAAS" u="1"/>
        <s v="0018000001JboQEAAZ" u="1"/>
        <s v="0018000000k0PHlAAM" u="1"/>
        <s v="0018000001aHVBZAA4" u="1"/>
        <s v="0018000000k0PHNAA2" u="1"/>
        <s v="00180000016arr9AAA" u="1"/>
        <s v="0018000001V1d12AAB" u="1"/>
        <s v="0018000000mMchNAAS" u="1"/>
        <s v="0018000000wJpWwAAK" u="1"/>
        <s v="0018000001B4MATAA3" u="1"/>
        <s v="0018000001Je7xyAAB" u="1"/>
        <s v="0013000000H09X1AAJ" u="1"/>
        <s v="0018000001TM0aPAAT" u="1"/>
        <s v="00180000012W0YoAAK" u="1"/>
        <s v="0018000001B1ERXAA3" u="1"/>
        <s v="0018000001PstlHAAR" u="1"/>
        <s v="0018000000OkGsKAAV" u="1"/>
        <s v="0018000000OkGslAAF" u="1"/>
        <s v="0018000001bEmZiAAK" u="1"/>
        <s v="0018000001hIVbFAAW" u="1"/>
        <s v="0018000001LWRU8AAP" u="1"/>
        <s v="0018000001SNaVSAA1" u="1"/>
        <s v="0018000001bwyE3AAI" u="1"/>
        <s v="0018000000uzIaNAAU" u="1"/>
        <s v="0018000000uzIaoAAE" u="1"/>
        <s v="0018000001fXuqXAAS" u="1"/>
        <s v="0018000001LXHMHAA5" u="1"/>
        <s v="0018000001XWVuAAAX" u="1"/>
        <s v="0018000001PPivQAAT" u="1"/>
        <s v="0018000001B2VPDAA3" u="1"/>
        <s v="00180000011NLq6AAG" u="1"/>
        <s v="0018000001VwVdrAAF" u="1"/>
        <s v="0018000001bLuunAAC" u="1"/>
        <s v="0018000001ZOM94AAH" u="1"/>
        <s v="0018000001WazAVAAZ" u="1"/>
        <s v="0018000001QqupKAAR" u="1"/>
        <s v="0018000000uzIaOAAU" u="1"/>
        <s v="0018000001bE13tAAC" u="1"/>
        <s v="0018000001Vx2kwAAB" u="1"/>
        <s v="0018000001Z482nAAB" u="1"/>
        <s v="0018000001JdTJlAAN" u="1"/>
        <s v="0018000001bg9U5AAI" u="1"/>
        <s v="00180000011NLq7AAG" u="1"/>
        <s v="0018000001JcaiiAAB" u="1"/>
        <s v="0018000000wJpWzAAK" u="1"/>
        <s v="0018000001A8kjdAAB" u="1"/>
        <s v="0013000000J0hY8AAJ" u="1"/>
        <s v="0018000001JdmzxAAB" u="1"/>
        <s v="0018000000uzIaqAAE" u="1"/>
        <s v="0018000001Rdb1xAAB" u="1"/>
        <s v="0018000001B1i51AAB" u="1"/>
        <s v="0018000001YhvBqAAJ" u="1"/>
        <s v="0018000000OkGsoAAF" u="1"/>
        <s v="0018000001B1wZYAAZ" u="1"/>
        <s v="0018000001QrgHlAAJ" u="1"/>
        <s v="0018000001Yidk3AAB" u="1"/>
        <s v="0018000001IiQoIAAV" u="1"/>
        <s v="0018000001bN1ksAAC" u="1"/>
        <s v="0018000001Co94KAAR" u="1"/>
        <s v="0018000000uzIaQAAU" u="1"/>
        <s v="0018000000uzIarAAE" u="1"/>
        <s v="0018000001fXyKIAA0" u="1"/>
        <s v="0018000000NW4NKAA1" u="1"/>
        <s v="0018000001Uyn9HAAR" u="1"/>
        <s v="0018000001ZQObsAAH" u="1"/>
        <s v="00180000018UprLAAS" u="1"/>
        <s v="00180000010KxVaAAK" u="1"/>
        <s v="0018000000kt0HiAAI" u="1"/>
        <s v="0018000001Z2bkCAAR" u="1"/>
        <s v="0018000001Yidk4AAB" u="1"/>
        <s v="0018000001IhnYqAAJ" u="1"/>
        <s v="0018000001bN1ktAAC" u="1"/>
        <s v="0018000000uzIasAAE" u="1"/>
        <s v="0018000001ERks1AAD" u="1"/>
        <s v="0018000001Ykg6pAAB" u="1"/>
        <s v="0018000000YPLRCAA5" u="1"/>
        <s v="0018000001PsbDLAAZ" u="1"/>
        <s v="0018000000k0PHTAA2" u="1"/>
        <s v="0018000001UC2haAAD" u="1"/>
        <s v="0018000001JcD92AAF" u="1"/>
        <s v="0018000001LX0hfAAD" u="1"/>
        <s v="0018000000OkGsqAAF" u="1"/>
        <s v="0013000000AkKG4AAN" u="1"/>
        <s v="0018000000wI7s1AAC" u="1"/>
        <s v="0018000000b8rw8AAA" u="1"/>
        <s v="0018000001bLnnGAAS" u="1"/>
        <s v="0018000001Jel91AAB" u="1"/>
        <s v="0018000001JckwrAAB" u="1"/>
        <s v="0018000001Je7AIAAZ" u="1"/>
        <s v="0018000001bYciOAAS" u="1"/>
        <s v="0018000000ZjJZwAAN" u="1"/>
        <s v="00180000012UQEbAAO" u="1"/>
        <s v="0018000000wI7s2AAC" u="1"/>
        <s v="00180000010KxVEAA0" u="1"/>
        <s v="0018000001ZtWBEAA3" u="1"/>
        <s v="0018000001JcLjBAAV" u="1"/>
        <s v="0018000001RVlXHAA1" u="1"/>
        <s v="0018000001Co94oAAB" u="1"/>
        <s v="0018000001hJEu4AAG" u="1"/>
        <s v="0018000000k0PHVAA2" u="1"/>
        <s v="0018000001PrvC2AAJ" u="1"/>
        <s v="0018000000QxEL6AAN" u="1"/>
        <s v="00180000010KxVFAA0" u="1"/>
        <s v="0013000000GcEOyAAN" u="1"/>
        <s v="0018000001PshauAAB" u="1"/>
        <s v="0018000001RdBBOAA3" u="1"/>
        <s v="0018000000O9CkpAAF" u="1"/>
        <s v="0018000000k0PHuAAM" u="1"/>
        <s v="0018000000uzIaUAAU" u="1"/>
        <s v="0018000001Zu0BnAAJ" u="1"/>
        <s v="0018000001V1l1yAAB" u="1"/>
        <s v="0018000001Yir1fAAB" u="1"/>
        <s v="00180000012UQEdAAO" u="1"/>
        <s v="0018000001LVyEGAA1" u="1"/>
        <s v="0018000001VwJjoAAF" u="1"/>
        <s v="0018000000wI7s4AAC" u="1"/>
        <s v="00180000010KxVGAA0" u="1"/>
        <s v="0018000001JczaeAAB" u="1"/>
        <s v="0018000001FShaZAAT" u="1"/>
        <s v="0018000000k0PHvAAM" u="1"/>
        <s v="0018000000uzIaVAAU" u="1"/>
        <s v="0018000001LV3IaAAL" u="1"/>
        <s v="0018000001Zu0BoAAJ" u="1"/>
        <s v="0018000000k0PHXAA2" u="1"/>
        <s v="0018000001LWKtYAAX" u="1"/>
        <s v="0018000001RdG5oAAF" u="1"/>
        <s v="00180000012WUE4AAO" u="1"/>
        <s v="0018000001OmRNEAA3" u="1"/>
        <s v="0013000000AkJTIAA3" u="1"/>
        <s v="0018000001WhGRFAA3" u="1"/>
        <s v="0018000000wFpE7AAK" u="1"/>
        <s v="0018000001bMyuTAAS" u="1"/>
        <s v="0018000000k0PHwAAM" u="1"/>
        <s v="0018000001B3xM1AAJ" u="1"/>
        <s v="0018000000YPLRHAA5" u="1"/>
        <s v="00180000010KxVgAAK" u="1"/>
        <s v="00180000016arrdAAA" u="1"/>
        <s v="0018000000mMchzAAC" u="1"/>
        <s v="0018000001VwJjPAAV" u="1"/>
        <s v="0018000000k0PHxAAM" u="1"/>
        <s v="0018000000uzIaXAAU" u="1"/>
        <s v="0018000001B4h7IAAR" u="1"/>
        <s v="0018000000k0PHZAA2" u="1"/>
        <s v="00180000010KxVhAAK" u="1"/>
        <s v="0018000001Nos6HAAR" u="1"/>
        <s v="0013000000AbwQmAAJ" u="1"/>
        <s v="0018000000wI7s7AAC" u="1"/>
        <s v="0013000000InaeGAAR" u="1"/>
        <s v="0018000000v1zVHAAY" u="1"/>
        <s v="0018000001VxZuLAAV" u="1"/>
        <s v="0018000001bEP9IAAW" u="1"/>
        <s v="0018000001UzwtvAAB" u="1"/>
        <s v="0018000000Pd8qIAAR" u="1"/>
        <s v="0018000001aGlP0AAK" u="1"/>
        <s v="0018000001IgbHjAAJ" u="1"/>
        <s v="0018000000tXkZ0AAK" u="1"/>
        <s v="0018000001FReEaAAL" u="1"/>
        <s v="0018000000wI7s8AAC" u="1"/>
        <s v="0013000000L0erfAAB" u="1"/>
        <s v="00180000010KxVKAA0" u="1"/>
        <s v="00180000016Zj9AAAS" u="1"/>
        <s v="0018000001AC2ydAAD" u="1"/>
        <s v="0018000000O9CkTAAV" u="1"/>
        <s v="0018000001bNEpQAAW" u="1"/>
        <s v="0018000001UDC5AAAX" u="1"/>
        <s v="00180000012VGNhAAO" u="1"/>
        <s v="0018000001Zu0BsAAJ" u="1"/>
        <s v="0018000001bEP9JAAW" u="1"/>
        <s v="0018000001aLbtfAAC" u="1"/>
        <s v="00180000012XJJWAA4" u="1"/>
        <s v="0018000001ViYiGAAV" u="1"/>
        <s v="0018000000OkGsyAAF" u="1"/>
        <s v="0013000000L0ergAAB" u="1"/>
        <s v="0018000001EPWX1AAP" u="1"/>
        <s v="00180000018V55uAAC" u="1"/>
        <s v="0018000001EPEP1AAP" u="1"/>
        <s v="0018000001bEP9KAAW" u="1"/>
        <s v="0018000001UCrgIAAT" u="1"/>
        <s v="0018000000Pd8qKAAR" u="1"/>
        <s v="0018000001UBzauAAD" u="1"/>
        <s v="0018000000kt0HsAAI" u="1"/>
        <s v="00180000018V9fUAAS" u="1"/>
        <s v="0018000001B1RPRAA3" u="1"/>
        <s v="0018000001WhH4HAAV" u="1"/>
        <s v="0013000000Ke5D4AAJ" u="1"/>
        <s v="0018000001UCcFeAAL" u="1"/>
        <s v="0018000001ZON2uAAH" u="1"/>
        <s v="0018000001RVnDsAAL" u="1"/>
        <s v="0018000001bEP9LAAW" u="1"/>
        <s v="0018000001IgYcmAAF" u="1"/>
        <s v="0018000001Jba2PAAR" u="1"/>
        <s v="0018000001LXvDVAA1" u="1"/>
        <s v="0018000000RhKXcAAN" u="1"/>
        <s v="0018000001LXxaJAAT" u="1"/>
        <s v="0018000000v1zVLAAY" u="1"/>
        <s v="0018000001aNw0OAAS" u="1"/>
        <s v="0018000001bEP9MAAW" u="1"/>
        <s v="0018000001QreV1AAJ" u="1"/>
        <s v="0018000001WaSkLAAV" u="1"/>
        <s v="0018000001XXFpYAAX" u="1"/>
        <s v="0018000001V1rpiAAB" u="1"/>
        <s v="0018000001BrgYrAAJ" u="1"/>
        <s v="0013000000HnF8mAAF" u="1"/>
        <s v="0013000000Ke53eAAB" u="1"/>
        <s v="0018000001A8nQLAAZ" u="1"/>
        <s v="0018000001LWy4LAAT" u="1"/>
        <s v="0018000001A9tNAAAZ" u="1"/>
        <s v="0018000001GVDGHAA5" u="1"/>
        <s v="0018000000gb1dfAAA" u="1"/>
        <s v="0018000000rNiVFAA0" u="1"/>
        <s v="0018000001LYwNlAAL" u="1"/>
        <s v="0013000000Ke53EAAR" u="1"/>
        <s v="0018000000WGcGEAA1" u="1"/>
        <s v="0013000000FXmwgAAD" u="1"/>
        <s v="00180000012VGNmAAO" u="1"/>
        <s v="0018000000pMIp3AAG" u="1"/>
        <s v="0018000001EOdw2AAD" u="1"/>
        <s v="0018000001YAWE9AAP" u="1"/>
        <s v="0018000000caaZ1AAI" u="1"/>
        <s v="0012E00001fAPMAQA4" u="1"/>
        <s v="0018000000eYjvKAAS" u="1"/>
        <s v="0018000000tXkZ6AAK" u="1"/>
        <s v="0013000000HnF8oAAF" u="1"/>
        <s v="0018000001ABpDoAAL" u="1"/>
        <s v="0018000001LXZUZAA5" u="1"/>
        <s v="0018000000NW4NZAA1" u="1"/>
        <s v="0018000000eYjvmAAC" u="1"/>
        <s v="0018000000tXkZ7AAK" u="1"/>
        <s v="0018000001hIfY2AAK" u="1"/>
        <s v="0013000000AbwQuAAJ" u="1"/>
        <s v="0018000000kt0HxAAI" u="1"/>
        <s v="0018000001LXHmyAAH" u="1"/>
        <s v="0018000001NofC3AAJ" u="1"/>
        <s v="0018000001SOgSyAAL" u="1"/>
        <s v="0018000001PPyjYAAT" u="1"/>
        <s v="0018000001RWCcQAAX" u="1"/>
        <s v="0018000001aI2cNAAS" u="1"/>
        <s v="0018000001fYt0bAAC" u="1"/>
        <s v="0018000001GVFu1AAH" u="1"/>
        <s v="0018000000Pd8qrAAB" u="1"/>
        <s v="0018000001ESQp5AAH" u="1"/>
        <s v="0018000000eYjvMAAS" u="1"/>
        <s v="0018000000tXkZ8AAK" u="1"/>
        <s v="0018000000ZjJcqAAF" u="1"/>
        <s v="0018000001JbQNSAA3" u="1"/>
        <s v="0018000001Dc2YjAAJ" u="1"/>
        <s v="0018000001fnEPYAA2" u="1"/>
        <s v="0013000000HnF8qAAF" u="1"/>
        <s v="0018000001LWBjAAAX" u="1"/>
        <s v="0018000000b8rwgAAA" u="1"/>
        <s v="0013000000FXmwjAAD" u="1"/>
        <s v="0018000001Rd6yBAAR" u="1"/>
        <s v="0018000001Hce2wAAB" u="1"/>
        <s v="00180000012XP0nAAG" u="1"/>
        <s v="0018000001JbTUOAA3" u="1"/>
        <s v="0018000000rNiVJAA0" u="1"/>
        <s v="0018000000ZjJcQAAV" u="1"/>
        <s v="0018000000ZjJcrAAF" u="1"/>
        <s v="0013000000AkJtSAAV" u="1"/>
        <s v="0018000001A9Y0TAAV" u="1"/>
        <s v="0013000000HnF8rAAF" u="1"/>
        <s v="0018000001Z5AgBAAV" u="1"/>
        <s v="0013000000AbvxCAAR" u="1"/>
        <s v="0018000000b8rwGAAQ" u="1"/>
        <s v="0018000001GUyp4AAD" u="1"/>
        <s v="0018000001Oo2utAAB" u="1"/>
        <s v="0018000001ZOlWiAAL" u="1"/>
        <s v="0013000000AkJTtAAN" u="1"/>
        <s v="0018000001JcVxxAAF" u="1"/>
        <s v="0018000000eYjvpAAC" u="1"/>
        <s v="0018000000wI7sAAAS" u="1"/>
        <s v="0018000001fXxauAAC" u="1"/>
        <s v="0018000000xrwYmAAI" u="1"/>
        <s v="0018000001PtEkIAAV" u="1"/>
        <s v="0018000001ZOjt1AAD" u="1"/>
        <s v="0018000001GXU46AAH" u="1"/>
        <s v="0013000000J0hYlAAJ" u="1"/>
        <s v="00180000012VGNrAAO" u="1"/>
        <s v="0018000001Zt7CSAAZ" u="1"/>
        <s v="0018000001OnapgAAB" u="1"/>
        <s v="0018000000eYjvqAAC" u="1"/>
        <s v="0018000000mJqu3AAC" u="1"/>
        <s v="0018000001FSg1aAAD" u="1"/>
        <s v="0018000001TMxKtAAL" u="1"/>
        <s v="0018000000RhKXkAAN" u="1"/>
        <s v="0018000000xrwYnAAI" u="1"/>
        <s v="0018000001TLoxUAAT" u="1"/>
        <s v="0018000001LX4YZAA1" u="1"/>
        <s v="0018000001bE7RqAAK" u="1"/>
        <s v="0018000001JeVgGAAV" u="1"/>
        <s v="0018000000b8rwjAAA" u="1"/>
        <s v="0018000001ERg1QAAT" u="1"/>
        <s v="0018000001Rd6yfAAB" u="1"/>
        <s v="0018000000mM0xeAAC" u="1"/>
        <s v="0018000001Zt7CTAAZ" u="1"/>
        <s v="00180000018TdrdAAC" u="1"/>
        <s v="0018000001JbU7pAAF" u="1"/>
        <s v="0018000000mJqu4AAC" u="1"/>
        <s v="0018000000xrwYoAAI" u="1"/>
        <s v="00180000010N1EmAAK" u="1"/>
        <s v="0018000001B4FkRAAV" u="1"/>
        <s v="0018000001FRzcWAAT" u="1"/>
        <s v="0018000000YPLRWAA5" u="1"/>
        <s v="0018000000gb1dnAAA" u="1"/>
        <s v="00180000018To1WAAS" u="1"/>
        <s v="0018000000wI7sDAAS" u="1"/>
        <s v="0018000001aIYzpAAG" u="1"/>
        <s v="0018000001QrKbMAAV" u="1"/>
        <s v="00180000010N1EnAAK" u="1"/>
        <s v="0018000001WZ5AYAA1" u="1"/>
        <s v="0018000001Y9ffnAAB" u="1"/>
        <s v="0018000001VwnDKAAZ" u="1"/>
        <s v="0018000001A8DCRAA3" u="1"/>
        <s v="0018000001LV9FwAAL" u="1"/>
        <s v="0018000001ZsbuNAAR" u="1"/>
        <s v="0018000000gb1dNAAQ" u="1"/>
        <s v="0018000001Hc0EcAAJ" u="1"/>
        <s v="0018000001Jc2B8AAJ" u="1"/>
        <s v="0018000001bNYO2AAO" u="1"/>
        <s v="0018000001fn1eeAAA" u="1"/>
        <s v="0018000001Z4mL0AAJ" u="1"/>
        <s v="0018000001EPVN9AAP" u="1"/>
        <s v="0018000001GWKnJAAX" u="1"/>
        <s v="0018000001bYsnlAAC" u="1"/>
        <s v="0018000001UC2hVAAT" u="1"/>
        <s v="0018000001JcY7rAAF" u="1"/>
        <s v="0018000000xrwYrAAI" u="1"/>
        <s v="00180000010N1EpAAK" u="1"/>
        <s v="00180000016Zj9PAAS" u="1"/>
        <s v="0018000000jGUi1AAG" u="1"/>
        <s v="0018000000b8rwnAAA" u="1"/>
        <s v="0018000001aLGgtAAG" u="1"/>
        <s v="0018000001fnbcaAAA" u="1"/>
        <s v="0018000001fXuKRAA0" u="1"/>
        <s v="0018000001RdkwtAAB" u="1"/>
        <s v="0018000001UBin6AAD" u="1"/>
        <s v="0018000000ZjJcXAAV" u="1"/>
        <s v="0018000001YjR1IAAV" u="1"/>
        <s v="0018000000uyO29AAE" u="1"/>
        <s v="0018000001JcY10AAF" u="1"/>
        <s v="0018000001B2kiDAAR" u="1"/>
        <s v="0018000001XEuTuAAL" u="1"/>
        <s v="0018000000jGUi2AAG" u="1"/>
        <s v="00180000012WpRJAA0" u="1"/>
        <s v="0018000000mM0xjAAC" u="1"/>
        <s v="0018000000Pd8qZAAR" u="1"/>
        <s v="0018000000mJqu9AAC" u="1"/>
        <s v="00180000010N1ErAAK" u="1"/>
        <s v="0013000000HnEvZAAV" u="1"/>
        <s v="0018000000b8rwOAAQ" u="1"/>
        <s v="0018000001dBEn1AAG" u="1"/>
        <s v="0018000001Z50IOAAZ" u="1"/>
        <s v="00180000012Wk7CAAS" u="1"/>
        <s v="0018000001LYvueAAD" u="1"/>
        <s v="0018000001UzaLWAAZ" u="1"/>
        <s v="0018000001B1ScqAAF" u="1"/>
        <s v="0018000000gb1dRAAQ" u="1"/>
        <s v="0018000001Ig2NcAAJ" u="1"/>
        <s v="0018000001bLzbFAAS" u="1"/>
        <s v="00180000016arrxAAA" u="1"/>
        <s v="0018000000WGcGpAAL" u="1"/>
        <s v="0018000001LW3igAAD" u="1"/>
        <s v="0018000001WZF94AAH" u="1"/>
        <s v="00180000010N1EsAAK" u="1"/>
        <s v="0018000000tXkZDAA0" u="1"/>
        <s v="0018000000jGUi4AAG" u="1"/>
        <s v="0018000000b8rwqAAA" u="1"/>
        <s v="0018000001OnxKnAAJ" u="1"/>
        <s v="0018000001UyTgYAAV" u="1"/>
        <s v="0018000001B2WTbAAN" u="1"/>
        <s v="0018000001LV8MJAA1" u="1"/>
        <s v="0018000001ZtOyRAAV" u="1"/>
        <s v="00180000010Med7AAC" u="1"/>
        <s v="0018000001JeX3SAAV" u="1"/>
        <s v="0018000001PtTF4AAN" u="1"/>
        <s v="0018000001Yk7mBAAR" u="1"/>
        <s v="0018000001A8JQNAA3" u="1"/>
        <s v="0018000001LYvuFAAT" u="1"/>
        <s v="0018000000NW4HbAAL" u="1"/>
        <s v="0018000001VjZsOAAV" u="1"/>
        <s v="0013000000J0hbaAAB" u="1"/>
        <s v="0018000000mM0xmAAC" u="1"/>
        <s v="0018000001Bt232AAB" u="1"/>
        <s v="0018000001TNZhBAAX" u="1"/>
        <s v="00180000016arrYAAQ" u="1"/>
        <s v="0018000000wGpv0AAC" u="1"/>
        <s v="0013000000LSGH3AAP" u="1"/>
        <s v="0018000000jGUi6AAG" u="1"/>
        <s v="0018000000WGcGTAA1" u="1"/>
        <s v="0018000001B1fVXAAZ" u="1"/>
        <s v="0018000001Ih7gyAAB" u="1"/>
        <s v="0018000001Qrg1TAAR" u="1"/>
        <s v="0018000000RhKXVAA3" u="1"/>
        <s v="0018000001aLGgyAAG" u="1"/>
        <s v="0018000001JdNgcAAF" u="1"/>
        <s v="0018000001Z51M5AAJ" u="1"/>
        <s v="0018000001EOeJ1AAL" u="1"/>
        <s v="00180000018UqvlAAC" u="1"/>
        <s v="0018000001WXiQcAAL" u="1"/>
        <s v="0018000000xrIKEAA2" u="1"/>
        <s v="00180000010N1EvAAK" u="1"/>
        <s v="0018000001A9xY0AAJ" u="1"/>
        <s v="0018000000NW4HdAAL" u="1"/>
        <s v="0013000000J0hbBAAR" u="1"/>
        <s v="0018000001V1eLkAAJ" u="1"/>
        <s v="0018000000NW4HFAA1" u="1"/>
        <s v="0018000001Ifp9mAAB" u="1"/>
        <s v="0018000000WGcGVAA1" u="1"/>
        <s v="0018000001YCyy5AAD" u="1"/>
        <s v="0018000001AC4vOAAT" u="1"/>
        <s v="0018000001LYvujAAD" u="1"/>
        <s v="0013000000J0hbdAAB" u="1"/>
        <s v="0018000001OnpqWAAR" u="1"/>
        <s v="0018000000oXNj0AAG" u="1"/>
        <s v="0018000001bNBCKAA4" u="1"/>
        <s v="0018000001bLzbKAAS" u="1"/>
        <s v="0018000001HczrrAAB" u="1"/>
        <s v="0018000001BrgBOAAZ" u="1"/>
        <s v="0018000001GVv8eAAD" u="1"/>
        <s v="0018000001XAVL7AAP" u="1"/>
        <s v="0018000000xrIKGAA2" u="1"/>
        <s v="0018000000M7ASCAA3" u="1"/>
        <s v="0018000001JeicDAAR" u="1"/>
        <s v="0018000001B1YqLAAV" u="1"/>
        <s v="0018000001YC04RAAT" u="1"/>
        <s v="0018000001GWQ4CAAX" u="1"/>
        <s v="0018000000mM0xqAAC" u="1"/>
        <s v="0018000000rNiVYAA0" u="1"/>
        <s v="0018000001B4NvkAAF" u="1"/>
        <s v="0018000000wFpErAAK" u="1"/>
        <s v="0018000000xrIKHAA2" u="1"/>
        <s v="0018000001fmz1jAAA" u="1"/>
        <s v="0018000001WhWwgAAF" u="1"/>
        <s v="0018000001LVgh0AAD" u="1"/>
        <s v="0018000000RhKaCAAV" u="1"/>
        <s v="0018000000WGcGXAA1" u="1"/>
        <s v="0018000001JcaT9AAJ" u="1"/>
        <s v="0013000000JPAv2AAH" u="1"/>
        <s v="0018000001fn1eoAAA" u="1"/>
        <s v="0018000001LYvuKAAT" u="1"/>
        <s v="0018000001GWKnTAAX" u="1"/>
        <s v="0018000000pMIpEAAW" u="1"/>
        <s v="0013000000J0hS7AAJ" u="1"/>
        <s v="0018000001B1x05AAB" u="1"/>
        <s v="0018000000uyO2AAAU" u="1"/>
        <s v="00180000010N1EzAAK" u="1"/>
        <s v="0018000001UznjlAAB" u="1"/>
        <s v="0018000000RhKaeAAF" u="1"/>
        <s v="0018000001JbnR6AAJ" u="1"/>
        <s v="0018000001JeVa3AAF" u="1"/>
        <s v="0018000000mM0xRAAS" u="1"/>
        <s v="0018000000pMIpFAAW" u="1"/>
        <s v="0018000001Vk2ZJAAZ" u="1"/>
        <s v="0018000001JdxunAAB" u="1"/>
        <s v="0018000001aLf76AAC" u="1"/>
        <s v="0018000001DdvAEAAZ" u="1"/>
        <s v="0018000001ERCBbAAP" u="1"/>
        <s v="0018000001JedpGAAR" u="1"/>
        <s v="0018000000caac1AAA" u="1"/>
        <s v="0018000000wIsrBAAS" u="1"/>
        <s v="0018000000uyO2BAAU" u="1"/>
        <s v="0018000001YBPdVAAX" u="1"/>
        <s v="0018000001UD6ysAAD" u="1"/>
        <s v="0018000001OmZYmAAN" u="1"/>
        <s v="0018000001CoWR8AAN" u="1"/>
        <s v="0018000000oXNj4AAG" u="1"/>
        <s v="0018000000Pd9DTAAZ" u="1"/>
        <s v="0018000001Vvws8AAB" u="1"/>
        <s v="0018000000M7ASeAAN" u="1"/>
        <s v="0018000001B2zD1AAJ" u="1"/>
        <s v="0018000001QqcbMAAR" u="1"/>
        <s v="0018000001ViYZsAAN" u="1"/>
        <s v="0013000000ICfSzAAL" u="1"/>
        <s v="0018000000caac2AAA" u="1"/>
        <s v="00180000012WOHOAA4" u="1"/>
        <s v="0018000000uyO2CAAU" u="1"/>
        <s v="0018000000xrIKKAA2" u="1"/>
        <s v="0018000001XEaigAAD" u="1"/>
        <s v="0018000000nljCjAAI" u="1"/>
        <s v="0018000001CmmUeAAJ" u="1"/>
        <s v="0018000001QqnzyAAB" u="1"/>
        <s v="0018000001GWWysAAH" u="1"/>
        <s v="0018000001IhKLWAA3" u="1"/>
        <s v="0018000000RhKagAAF" u="1"/>
        <s v="0018000001GUypEAAT" u="1"/>
        <s v="0018000001JcQh2AAF" u="1"/>
        <s v="0018000001XEbSNAA1" u="1"/>
        <s v="0018000001YkvBEAAZ" u="1"/>
        <s v="0018000001A8pH7AAJ" u="1"/>
        <s v="0018000001LVpl4AAD" u="1"/>
        <s v="0018000000uyO2DAAU" u="1"/>
        <s v="0018000000xrIKLAA2" u="1"/>
        <s v="0018000000nljCkAAI" u="1"/>
        <s v="0018000001FTDrLAAX" u="1"/>
        <s v="0018000001GXU4GAAX" u="1"/>
        <s v="0018000001OnxKxAAJ" u="1"/>
        <s v="0018000001JbaTLAAZ" u="1"/>
        <s v="0018000001JboKLAAZ" u="1"/>
        <s v="0018000000oXNj6AAG" u="1"/>
        <s v="0018000001QrEEZAA3" u="1"/>
        <s v="0013000000B6lnCAAR" u="1"/>
        <s v="0018000000M7ASIAA3" u="1"/>
        <s v="0018000001LWDgLAAX" u="1"/>
        <s v="0013000000JPAv7AAH" u="1"/>
        <s v="0018000001LYvuPAAT" u="1"/>
        <s v="0018000000mKhQ5AAK" u="1"/>
        <s v="0018000001bDxO2AAK" u="1"/>
        <s v="0018000001GWKnYAAX" u="1"/>
        <s v="0018000001aLvBdAAK" u="1"/>
        <s v="0018000001DdCwJAAV" u="1"/>
        <s v="0018000001XAFa4AAH" u="1"/>
        <s v="0018000000caac5AAA" u="1"/>
        <s v="00180000012WZIHAA4" u="1"/>
        <s v="0018000000nljCmAAI" u="1"/>
        <s v="0013000000AkK0eAAF" u="1"/>
        <s v="0018000000v0yfpAAA" u="1"/>
        <s v="0013000000HUBjrAAH" u="1"/>
        <s v="0018000001GYW10AAH" u="1"/>
        <s v="0013000000J0hblAAB" u="1"/>
        <s v="0018000001LYsnVAAT" u="1"/>
        <s v="0018000001TNSXxAAP" u="1"/>
        <s v="0018000001LWB3dAAH" u="1"/>
        <s v="0018000000caac6AAA" u="1"/>
        <s v="0018000001WZhMMAA1" u="1"/>
        <s v="0018000000wIsrGAAS" u="1"/>
        <s v="0018000001IfqCZAAZ" u="1"/>
        <s v="0018000000xrIKOAA2" u="1"/>
        <s v="0018000001IhSwfAAF" u="1"/>
        <s v="0018000001aNpKdAAK" u="1"/>
        <s v="0013000000Abvr7AAB" u="1"/>
        <s v="0018000001SNRNtAAP" u="1"/>
        <s v="0018000000Pd9DYAAZ" u="1"/>
        <s v="00180000018TxwMAAS" u="1"/>
        <s v="0018000001JfH98AAF" u="1"/>
        <s v="0018000001Jc2BIAAZ" u="1"/>
        <s v="00180000012W3ZsAAK" u="1"/>
        <s v="0018000000wIsrHAAS" u="1"/>
        <s v="0018000000M7ASLAA3" u="1"/>
        <s v="0018000000nljCoAAI" u="1"/>
        <s v="0018000001fmV1BAAU" u="1"/>
        <s v="0018000001fZcCCAA0" u="1"/>
        <s v="0018000000wIsrIAAS" u="1"/>
        <s v="0018000001XEV0bAAH" u="1"/>
        <s v="0018000001WZR3LAAX" u="1"/>
        <s v="0018000001JbaTQAAZ" u="1"/>
        <s v="0018000001YhBHUAA3" u="1"/>
        <s v="0018000001Qs7nMAAR" u="1"/>
        <s v="0018000001DaSeqAAF" u="1"/>
        <s v="0018000000NW4HRAA1" u="1"/>
        <s v="0018000000xrd0kAAA" u="1"/>
        <s v="0018000001ABfgwAAD" u="1"/>
        <s v="0018000001bNyOfAAK" u="1"/>
        <s v="0018000000jGCAcAAO" u="1"/>
        <s v="0018000001UyTxZAAV" u="1"/>
        <s v="0018000000uyO2JAAU" u="1"/>
        <s v="0018000001XFClVAAX" u="1"/>
        <s v="0018000001YhBHVAA3" u="1"/>
        <s v="0018000001ESAv7AAH" u="1"/>
        <s v="0018000001ZNzYBAA1" u="1"/>
        <s v="0018000001EQOmVAAX" u="1"/>
        <s v="0018000000tTTrLAAW" u="1"/>
        <s v="0018000000xrIKSAA2" u="1"/>
        <s v="0018000000uylm4AAA" u="1"/>
        <s v="0018000001JcaTdAAJ" u="1"/>
        <s v="0018000001Z24NKAAZ" u="1"/>
        <s v="0018000001flvbGAAQ" u="1"/>
        <s v="0018000001Qr4XUAAZ" u="1"/>
        <s v="0018000001BsvCQAAZ" u="1"/>
        <s v="0018000000M7ASnAAN" u="1"/>
        <s v="0018000001Iimz6AAB" u="1"/>
        <s v="0018000000M7ASPAA3" u="1"/>
        <s v="0018000000uylm5AAA" u="1"/>
        <s v="0018000001bi1JwAAI" u="1"/>
        <s v="0018000001bn3sCAAQ" u="1"/>
        <s v="0018000001PsiVqAAJ" u="1"/>
        <s v="0018000001UBpuTAAT" u="1"/>
        <s v="0018000001VjBH8AAN" u="1"/>
        <s v="0018000000shca2AAA" u="1"/>
        <s v="0018000001Clj7oAAB" u="1"/>
        <s v="0018000001hJ705AAC" u="1"/>
        <s v="0018000001Rdj6oAAB" u="1"/>
        <s v="0018000001XF84oAAD" u="1"/>
        <s v="0018000001JfRGbAAN" u="1"/>
        <s v="0018000001X8thdAAB" u="1"/>
        <s v="0018000000wIsrMAAS" u="1"/>
        <s v="0018000000uyO2MAAU" u="1"/>
        <s v="0018000001hIeoKAAS" u="1"/>
        <s v="0013000000AbwkqAAB" u="1"/>
        <s v="0018000000uyO2NAAU" u="1"/>
        <s v="0018000000RhKaQAAV" u="1"/>
        <s v="0018000001SNbTbAAL" u="1"/>
        <s v="0018000001WhfYYAAZ" u="1"/>
        <s v="00180000010NjnoAAC" u="1"/>
        <s v="00180000016bWVmAAM" u="1"/>
        <s v="0018000000b8rqbAAA" u="1"/>
        <s v="0018000001bN7SuAAK" u="1"/>
        <s v="00180000010MedJAAS" u="1"/>
        <s v="0018000001LXhGWAA1" u="1"/>
        <s v="0018000001Wh3xFAAR" u="1"/>
        <s v="0018000001TMkXTAA1" u="1"/>
        <s v="0018000001Rd3lBAAR" u="1"/>
        <s v="0018000001EOOGYAA5" u="1"/>
        <s v="0018000000uylm8AAA" u="1"/>
        <s v="0018000001WZEwjAAH" u="1"/>
        <s v="0018000000jGUiHAAW" u="1"/>
        <s v="0018000001WhfYZAAZ" u="1"/>
        <s v="0018000001GWM4DAAX" u="1"/>
        <s v="0018000001BriPhAAJ" u="1"/>
        <s v="0018000001LXWymAAH" u="1"/>
        <s v="0018000001SOUuGAAX" u="1"/>
        <s v="00180000016b0peAAA" u="1"/>
        <s v="0018000000uylm9AAA" u="1"/>
        <s v="0018000001WZEwkAAH" u="1"/>
        <s v="0018000000jGUiIAAW" u="1"/>
        <s v="0018000001A8oo0AAB" u="1"/>
        <s v="0018000001YBcQIAA1" u="1"/>
        <s v="0018000001aLcXQAA0" u="1"/>
        <s v="0018000000oXNjAAAW" u="1"/>
        <s v="0018000001Qr4XZAAZ" u="1"/>
        <s v="0018000001Hd355AAB" u="1"/>
        <s v="0018000001Z4qlzAAB" u="1"/>
        <s v="0018000001FPwxXAAT" u="1"/>
        <s v="0018000001VjxPKAAZ" u="1"/>
        <s v="00180000016Y0bMAAS" u="1"/>
        <s v="0018000001HbuYqAAJ" u="1"/>
        <s v="0018000000RhKauAAF" u="1"/>
        <s v="0013000000IIEDxAAP" u="1"/>
        <s v="0018000001JbaTzAAJ" u="1"/>
        <s v="0018000000mKhQCAA0" u="1"/>
        <s v="0018000001Bor7BAAR" u="1"/>
        <s v="0018000001PsPFlAAN" u="1"/>
        <s v="0018000001aI13HAAS" u="1"/>
        <s v="0013000000JMgMuAAL" u="1"/>
        <s v="0018000000wGpvEAAS" u="1"/>
        <s v="0018000000mKE32AAG" u="1"/>
        <s v="00180000018RQ36AAG" u="1"/>
        <s v="0018000001GUypTAAT" u="1"/>
        <s v="0013000000JPAvCAAX" u="1"/>
        <s v="0018000001A81bYAAR" u="1"/>
        <s v="0018000000QwaW5AAJ" u="1"/>
        <s v="0018000001ERxqoAAD" u="1"/>
        <s v="00180000018T06WAAS" u="1"/>
        <s v="0018000001Jda2yAAB" u="1"/>
        <s v="0018000000mKhQDAA0" u="1"/>
        <s v="0018000000xrd0tAAA" u="1"/>
        <s v="0018000001bMSl7AAG" u="1"/>
        <s v="0018000000sgh4hAAA" u="1"/>
        <s v="0018000000uyO2SAAU" u="1"/>
        <s v="0018000000wGpvFAAS" u="1"/>
        <s v="0018000001XWHr2AAH" u="1"/>
        <s v="0018000000jGUiLAAW" u="1"/>
        <s v="0018000001DbKKQAA3" u="1"/>
        <s v="0018000001GXU4VAAX" u="1"/>
        <s v="0018000001aIbhzAAC" u="1"/>
        <s v="0018000001NoT44AAF" u="1"/>
        <s v="0018000001X9z4nAAB" u="1"/>
        <s v="0013000000Abw4AAAR" u="1"/>
        <s v="0012E00001fA6EgQAK" u="1"/>
        <s v="0013000000J0hbXAAR" u="1"/>
        <s v="0018000000b8rqgAAA" u="1"/>
        <s v="0013000000J0hSIAAZ" u="1"/>
        <s v="0018000000mKhQEAA0" u="1"/>
        <s v="0018000001JbwvHAAR" u="1"/>
        <s v="0018000001ZsqpNAAR" u="1"/>
        <s v="0018000001Wh9uPAAR" u="1"/>
        <s v="0018000000wGpvGAAS" u="1"/>
        <s v="0018000001WZQK5AAP" u="1"/>
        <s v="0018000000M7ASXAA3" u="1"/>
        <s v="0013000000AkK0sAAF" u="1"/>
        <s v="0018000000jGUiMAAW" u="1"/>
        <s v="0018000001FSLw6AAH" u="1"/>
        <s v="0018000001PPpqLAAT" u="1"/>
        <s v="0018000001B2cicAAB" u="1"/>
        <s v="0018000000tXsN4AAK" u="1"/>
        <s v="0018000001DarLGAAZ" u="1"/>
        <s v="0018000001UDngvAAD" u="1"/>
        <s v="00180000012XdA6AAK" u="1"/>
        <s v="0018000001FSksuAAD" u="1"/>
        <s v="0018000001aI13lAAC" u="1"/>
        <s v="0018000000wGpvHAAS" u="1"/>
        <s v="0012E00001fACZiQAO" u="1"/>
        <s v="0013000000AkK0tAAF" u="1"/>
        <s v="0018000000T92xsAAB" u="1"/>
        <s v="0013000000Abw4CAAR" u="1"/>
        <s v="0013000000HnF2sAAF" u="1"/>
        <s v="00180000018UgYRAA0" u="1"/>
        <s v="0018000000mKhQeAAK" u="1"/>
        <s v="0018000001bDxObAAK" u="1"/>
        <s v="0018000001aI7aBAAS" u="1"/>
        <s v="0018000001Pt06oAAB" u="1"/>
        <s v="0018000001Jcw4WAAR" u="1"/>
        <s v="0018000001aNpKTAA0" u="1"/>
        <s v="0018000000wH3McAAK" u="1"/>
        <s v="0018000000xrd0wAAA" u="1"/>
        <s v="0018000000caaceAAA" u="1"/>
        <s v="0018000000sgh4kAAA" u="1"/>
        <s v="0018000000OkGx1AAF" u="1"/>
        <s v="0018000000uyO2VAAU" u="1"/>
        <s v="0018000001UzC2vAAF" u="1"/>
        <s v="0018000000eXGzwAAG" u="1"/>
        <s v="0018000000M7ASZAA3" u="1"/>
        <s v="0018000001XERGVAA5" u="1"/>
        <s v="0018000000RhKazAAF" u="1"/>
        <s v="0018000001Z2PmGAAV" u="1"/>
        <s v="0018000001Dapi1AAB" u="1"/>
        <s v="0013000000JPAvGAAX" u="1"/>
        <s v="0018000001WZQk8AAH" u="1"/>
        <s v="0018000000oXNjGAAW" u="1"/>
        <s v="0018000001UD0EOAA1" u="1"/>
        <s v="0018000001Oma3BAAR" u="1"/>
        <s v="0018000001Bp9P3AAJ" u="1"/>
        <s v="0018000000mKhQHAA0" u="1"/>
        <s v="0018000001Ddn0KAAR" u="1"/>
        <s v="0018000001AC8j1AAD" u="1"/>
        <s v="0018000001A9urNAAR" u="1"/>
        <s v="0018000001DaOVBAA3" u="1"/>
        <s v="0018000000jGUiPAAW" u="1"/>
        <s v="0018000001bOZyHAAW" u="1"/>
        <s v="0018000001GWLROAA5" u="1"/>
        <s v="0018000001Z2bVHAAZ" u="1"/>
        <s v="0013000000JMgG7AAL" u="1"/>
        <s v="0013000000Abw4EAAR" u="1"/>
        <s v="0018000001A9NkDAAV" u="1"/>
        <s v="0018000001LWfUHAA1" u="1"/>
        <s v="0018000001B48H0AAJ" u="1"/>
        <s v="0018000000wH3MeAAK" u="1"/>
        <s v="0018000001V27o3AAB" u="1"/>
        <s v="0018000001bNMULAA4" u="1"/>
        <s v="0018000000T92xUAAR" u="1"/>
        <s v="0013000000Abw4FAAR" u="1"/>
        <s v="0018000001JcQhgAAF" u="1"/>
        <s v="00180000012XoB0AAK" u="1"/>
        <s v="0018000001UD2BGAA1" u="1"/>
        <s v="00180000018T0xaAAC" u="1"/>
        <s v="0018000001Jbo4mAAB" u="1"/>
        <s v="0018000001IiHVSAA3" u="1"/>
        <s v="0018000001NpXknAAF" u="1"/>
        <s v="00180000016YprGAAS" u="1"/>
        <s v="0018000001bNJnqAAG" u="1"/>
        <s v="0018000001A8IacAAF" u="1"/>
        <s v="0018000001Jcsv0AAB" u="1"/>
        <s v="0018000000uyO2ZAAU" u="1"/>
        <s v="0018000001XEV0RAAX" u="1"/>
        <s v="0018000001GVvirAAD" u="1"/>
        <s v="0018000001LYW1AAAX" u="1"/>
        <s v="0018000001PsW6JAAV" u="1"/>
        <s v="0018000000pN8L2AAK" u="1"/>
        <s v="0018000001hJZMUAA4" u="1"/>
        <s v="0018000001TLg0ZAAT" u="1"/>
        <s v="0018000001EQK6DAAX" u="1"/>
        <s v="0018000001LWB3YAAX" u="1"/>
        <s v="0018000000rNiPSAA0" u="1"/>
        <s v="00180000018Sgm2AAC" u="1"/>
        <s v="0018000000mKhQmAAK" u="1"/>
        <s v="0018000000b8rqPAAQ" u="1"/>
        <s v="0018000000wH3MkAAK" u="1"/>
        <s v="0018000001IhoWMAAZ" u="1"/>
        <s v="0018000000b8rqQAAQ" u="1"/>
        <s v="0018000000pN8L6AAK" u="1"/>
        <s v="0018000001TMlKsAAL" u="1"/>
        <s v="0018000001bjWwPAAU" u="1"/>
        <s v="0018000001DdRaTAAV" u="1"/>
        <s v="0018000001HcxI6AAJ" u="1"/>
        <s v="00180000018TF8qAAG" u="1"/>
        <s v="0018000001X8x1rAAB" u="1"/>
        <s v="0018000000b8rqSAAQ" u="1"/>
        <s v="0018000000QwaWcAAJ" u="1"/>
        <s v="0018000001DdJXNAA3" u="1"/>
        <s v="0018000000wH3MnAAK" u="1"/>
        <s v="0018000001A9L7CAAV" u="1"/>
        <s v="0018000001bMxvYAAS" u="1"/>
        <s v="0018000001GXlrhAAD" u="1"/>
        <s v="0018000001A9NKPAA3" u="1"/>
        <s v="0018000000mKhQqAAK" u="1"/>
        <s v="00180000018Tjc0AAC" u="1"/>
        <s v="0013000000AkKASAA3" u="1"/>
        <s v="0018000001hIfsbAAC" u="1"/>
        <s v="0018000000mKhQSAA0" u="1"/>
        <s v="00180000018Ty3dAAC" u="1"/>
        <s v="0018000001hIGlUAAW" u="1"/>
        <s v="0018000000wH3MQAA0" u="1"/>
        <s v="0018000000b8rqUAAQ" u="1"/>
        <s v="0018000000caacQAAQ" u="1"/>
        <s v="0013000000AkKAsAAN" u="1"/>
        <s v="0018000001TNggVAAT" u="1"/>
        <s v="0018000000wH3MSAA0" u="1"/>
        <s v="0018000000mKhQtAAK" u="1"/>
        <s v="0018000001fmfh8AAA" u="1"/>
        <s v="0018000001LVjopAAD" u="1"/>
        <s v="0018000000mKhQuAAK" u="1"/>
        <s v="0018000001Jed9wAAB" u="1"/>
        <s v="0018000000rOIpjAAG" u="1"/>
        <s v="0018000000rP0a0AAC" u="1"/>
        <s v="00180000012WLlCAAW" u="1"/>
        <s v="0018000001SOKXjAAP" u="1"/>
      </sharedItems>
    </cacheField>
    <cacheField name="AREA" numFmtId="0">
      <sharedItems/>
    </cacheField>
    <cacheField name="REGION" numFmtId="0">
      <sharedItems count="25">
        <s v="Northeast"/>
        <s v="Mid-Atlantic"/>
        <s v="PR-VI" u="1"/>
        <s v="N. England" u="1"/>
        <s v="DC-DE-MD-VA" u="1"/>
        <s v="OH-PA-WV" u="1"/>
        <s v="Great Lakes" u="1"/>
        <s v="North CA/NV" u="1"/>
        <s v="South" u="1"/>
        <s v="Northwest" u="1"/>
        <s v="GA-AL-TN" u="1"/>
        <s v="South Central" u="1"/>
        <s v="MI-KY-IN" u="1"/>
        <s v="Southwest" u="1"/>
        <s v="Southeast" u="1"/>
        <s v="NY-NJ" u="1"/>
        <s v="Midwest" u="1"/>
        <s v="South CA" u="1"/>
        <s v="NC-SC" u="1"/>
        <s v="Florida" u="1"/>
        <s v="PR / VI" u="1"/>
        <s v="Central TX" u="1"/>
        <s v="Pac-NW" u="1"/>
        <s v="IL-WI" u="1"/>
        <s v="Mountain" u="1"/>
      </sharedItems>
    </cacheField>
    <cacheField name="MARKET" numFmtId="0">
      <sharedItems count="97">
        <s v="New York City"/>
        <s v="Southern Connecticut"/>
        <s v="Long Island"/>
        <s v="Boston"/>
        <s v="VT / NH / ME"/>
        <s v="Northern Jersey"/>
        <s v="Northern Connecticut"/>
        <s v="Southern Jersey"/>
        <s v="Central Jersey"/>
        <s v="Mississippi" u="1"/>
        <s v="West Kentucky" u="1"/>
        <s v="Albuquerque" u="1"/>
        <s v="SF Bay" u="1"/>
        <s v="Cincinnati" u="1"/>
        <s v="Atlanta / Athens" u="1"/>
        <s v="Nashville" u="1"/>
        <s v="San Diego" u="1"/>
        <s v="New Orleans" u="1"/>
        <s v="Richmond" u="1"/>
        <s v="Lower Central Valley" u="1"/>
        <s v="West Iowa / Nebraska" u="1"/>
        <s v="Alabama" u="1"/>
        <s v="East Kentucky" u="1"/>
        <s v="PR / VI" u="1"/>
        <s v="Upstate NY East" u="1"/>
        <s v="Arkansas" u="1"/>
        <s v="Orange County" u="1"/>
        <s v="Raleigh / Durham" u="1"/>
        <s v="South West Florida" u="1"/>
        <s v="Western Pennsylvania" u="1"/>
        <s v="Inland Northwest" u="1"/>
        <s v="South Texas" u="1"/>
        <s v="Missouri" u="1"/>
        <s v="Central Pennsylvania" u="1"/>
        <s v="Gulf Coast" u="1"/>
        <s v="West Virginia" u="1"/>
        <s v="Milwaukee" u="1"/>
        <s v="Phoenix" u="1"/>
        <s v="South Carolina" u="1"/>
        <s v="Central Illinois" u="1"/>
        <s v="Washington DC" u="1"/>
        <s v="Hawaii" u="1"/>
        <s v="Miami / West Palm" u="1"/>
        <s v="Columbus" u="1"/>
        <s v="Chicago" u="1"/>
        <s v="Utah" u="1"/>
        <s v="Riverside / San Bernardino" u="1"/>
        <s v="Tucson / Yuma" u="1"/>
        <s v="Dakotas" u="1"/>
        <s v="Memphis" u="1"/>
        <s v="Norfolk" u="1"/>
        <s v="Oregon / SW Washington" u="1"/>
        <s v="GA/SC Coast" u="1"/>
        <s v="Charlotte" u="1"/>
        <s v="Colorado" u="1"/>
        <s v="Central Iowa" u="1"/>
        <s v="Delaware" u="1"/>
        <s v="Minnesota" u="1"/>
        <s v="DFW" u="1"/>
        <s v="Indianapolis" u="1"/>
        <s v="Toledo" u="1"/>
        <s v="Upper Central Valley" u="1"/>
        <s v="West Washington" u="1"/>
        <s v="Baltimore" u="1"/>
        <s v="Idaho" u="1"/>
        <s v="Georgia" u="1"/>
        <s v="Upstate NY Central" u="1"/>
        <s v="West Texas" u="1"/>
        <s v="Providence" u="1"/>
        <s v="West Michigan" u="1"/>
        <s v="Buffalo" u="1"/>
        <s v="Winston / Salem" u="1"/>
        <s v="Kansas" u="1"/>
        <s v="East Iowa" u="1"/>
        <s v="Las Vegas" u="1"/>
        <s v="Louisiana" u="1"/>
        <s v="Southern Virginia" u="1"/>
        <s v="Houston" u="1"/>
        <s v="Orlando" u="1"/>
        <s v="Ft. Wayne / South Bend" u="1"/>
        <s v="North Wisconsin" u="1"/>
        <s v="Philadelphia Metro" u="1"/>
        <s v="Tampa" u="1"/>
        <s v="Cleveland" u="1"/>
        <s v="East Texas" u="1"/>
        <s v="LA Metro" u="1"/>
        <s v="San Antonio" u="1"/>
        <s v="East Michigan" u="1"/>
        <s v="Oklahoma" u="1"/>
        <s v="The Panhandle" u="1"/>
        <s v="Pittsburgh" u="1"/>
        <s v="Austin" u="1"/>
        <s v="South Bay" u="1"/>
        <s v="Rochester" u="1"/>
        <s v="Jacksonville" u="1"/>
        <s v="North LA" u="1"/>
        <s v="Myrtle Beach" u="1"/>
      </sharedItems>
    </cacheField>
    <cacheField name="RRAM" numFmtId="0">
      <sharedItems containsBlank="1"/>
    </cacheField>
    <cacheField name="REGIONAL_MANAGER" numFmtId="0">
      <sharedItems containsBlank="1"/>
    </cacheField>
    <cacheField name="ISM" numFmtId="0">
      <sharedItems count="84">
        <s v="Diana Lopez Smith"/>
        <s v="Hisham Dola"/>
        <s v="Lani Roscoe"/>
        <s v="Priscilla Cernadas"/>
        <s v="Christopher Warner"/>
        <s v="Matthew McDonald"/>
        <s v="Phillip Marchini"/>
        <s v="Amy De La Fuente - Unassigned" u="1"/>
        <s v="Joey Perehinec" u="1"/>
        <s v="William Holman" u="1"/>
        <s v="Chris Vasquez" u="1"/>
        <s v="Michael Wiggins" u="1"/>
        <s v="Jason James" u="1"/>
        <s v="Maria Pelayo" u="1"/>
        <s v="Adam Pederson" u="1"/>
        <s v="Kandice Fincher" u="1"/>
        <s v="Unknown - Unassigned" u="1"/>
        <s v="Mark Dahlquist - Unassigned" u="1"/>
        <s v="Mellissa Baker" u="1"/>
        <s v="Pete Dickson - Unassigned" u="1"/>
        <s v="Mike Dominguez" u="1"/>
        <s v="Ericka Castro-Tuia" u="1"/>
        <s v="Janelle Samaniego" u="1"/>
        <s v="Javier Oyanedel" u="1"/>
        <s v="John Fisbeck" u="1"/>
        <s v="Ron Curtis - Unassigned" u="1"/>
        <s v="Michael Schwager - Unassigned" u="1"/>
        <s v="Ryan Maier" u="1"/>
        <s v="Russ Fender" u="1"/>
        <s v="Stephanie Krueger" u="1"/>
        <s v="Rashawn Anderson - Unassigned" u="1"/>
        <s v="Alicia Gonzalez" u="1"/>
        <s v="Ryan Way" u="1"/>
        <s v="Reyner Palomino" u="1"/>
        <s v="Martin Flais" u="1"/>
        <s v="Ali Latif" u="1"/>
        <s v="Justin Capers - Unassigned" u="1"/>
        <s v="Heath Quinnelly" u="1"/>
        <s v="Wesley Morgan" u="1"/>
        <s v="Sean Gerner" u="1"/>
        <s v="Thomas Carter" u="1"/>
        <s v="Gabriel Fresse" u="1"/>
        <s v="Marcus Stockton" u="1"/>
        <s v="Justin Neffgen" u="1"/>
        <s v="Dawn Eriksen-Foy" u="1"/>
        <s v="Alfred Dahma" u="1"/>
        <s v="AJ Paul" u="1"/>
        <s v="Shawn Hanaee" u="1"/>
        <s v="Michelle Valdez" u="1"/>
        <s v="Shawn Lalani" u="1"/>
        <s v="Ariel Godinez" u="1"/>
        <s v="Mike Cutino" u="1"/>
        <s v="Maria Elena Toro-Mazote" u="1"/>
        <s v="Jennifer Villalobos" u="1"/>
        <s v="Adam Schafer" u="1"/>
        <s v="Matee Kraisan" u="1"/>
        <s v="Yvonne Duenas" u="1"/>
        <s v="Roger Williams" u="1"/>
        <s v="Vince Fiorito" u="1"/>
        <s v="Phillip Scheldt" u="1"/>
        <s v="Dennis Desmith" u="1"/>
        <s v="Nickolaus Wilson" u="1"/>
        <s v="Joseph Miglionico - Unassigned" u="1"/>
        <s v="Anthony Wagner - Unassigned" u="1"/>
        <s v="Alan Tubbs" u="1"/>
        <s v="Andrew Ruscher" u="1"/>
        <s v="Bryan Allen" u="1"/>
        <s v="Dallas Deason" u="1"/>
        <s v="Kia Taylor" u="1"/>
        <s v="Anthony Newton" u="1"/>
        <s v="Thomas King" u="1"/>
        <s v="Kristy Pfahler" u="1"/>
        <s v="Mark Mclaurian" u="1"/>
        <s v="Joel Fritz - Unassigned" u="1"/>
        <s v="Bradley Scott" u="1"/>
        <s v="Kelly Eveleigh" u="1"/>
        <s v="Ricardo Fajardo" u="1"/>
        <s v="Alysia Ullman" u="1"/>
        <s v="Richard Frey" u="1"/>
        <s v="Christopher Lewallen" u="1"/>
        <s v="Elisamuel Irizarry" u="1"/>
        <s v="Bob Chenard" u="1"/>
        <s v="Bryan Johnson" u="1"/>
        <s v="Patrick Rail - Unassigned" u="1"/>
      </sharedItems>
    </cacheField>
    <cacheField name="IAE" numFmtId="0">
      <sharedItems count="341">
        <s v="Bruno Arias"/>
        <s v="Diego Quinde"/>
        <s v="Eugene Mcdonald"/>
        <s v="Fabiani Acevedo"/>
        <s v="Harjot Singh"/>
        <s v="Inshaf Ali"/>
        <s v="Ivan Pejic"/>
        <s v="Jamie Riccio"/>
        <s v="jasmine Nogue"/>
        <s v="Jesse Chauca"/>
        <s v="Jesus Caro"/>
        <s v="Joey Villanueva"/>
        <s v="Jose Camacho"/>
        <s v="Jose Orive"/>
        <s v="Joseph Manna"/>
        <s v="Ludwing Pinal"/>
        <s v="Matthew McDonald"/>
        <s v="Michael Mallozzi"/>
        <s v="Michael Rindsberg"/>
        <s v="Phillip Marchini"/>
        <s v="Richard Brantley"/>
        <s v="Steven Knight"/>
        <s v="Sylver Jones"/>
        <s v="Terence Kearns"/>
        <s v="Wilfredo Ortiz"/>
        <s v="William Linder"/>
        <s v="Jennifer Longoria" u="1"/>
        <s v="Ozzie Ford" u="1"/>
        <s v="Edward Gonzales" u="1"/>
        <s v="Joshua Reynolds" u="1"/>
        <s v="Megan Wagner" u="1"/>
        <s v="Marcus Stockton" u="1"/>
        <s v="Patrick Baldwin" u="1"/>
        <s v="Khang Doan" u="1"/>
        <s v="Aaron Dunbar" u="1"/>
        <s v="Theron Shipe" u="1"/>
        <s v="Kyle Pearce" u="1"/>
        <s v="Greg Smith" u="1"/>
        <s v="Jessica Gonzales" u="1"/>
        <s v="Jeb Brown" u="1"/>
        <s v="Danielle Woody" u="1"/>
        <s v="Derrek Durham" u="1"/>
        <s v="Carl Hanson" u="1"/>
        <s v="Emily Stevens" u="1"/>
        <s v="Ashley Allwein" u="1"/>
        <s v="Tonya Lewis" u="1"/>
        <s v="Fernandez Carr" u="1"/>
        <s v="Mitchell Massoth" u="1"/>
        <s v="Quinton Jones" u="1"/>
        <s v="Bryan Mita" u="1"/>
        <s v="Daniel Stafford" u="1"/>
        <s v="Claudia Fredrickson" u="1"/>
        <s v="Gregory. Walther" u="1"/>
        <s v="Randy Culver" u="1"/>
        <s v="Nicole Gill" u="1"/>
        <s v="Kimberly Schriner" u="1"/>
        <s v="Justin Lewis" u="1"/>
        <s v="John Finley" u="1"/>
        <s v="Deanne Kowalski" u="1"/>
        <s v="Kandice Fincher" u="1"/>
        <s v="Callie Bailey" u="1"/>
        <s v="Susan Sweet" u="1"/>
        <s v="Dylan Dunn" u="1"/>
        <s v="Edward Barry" u="1"/>
        <s v="Mark Dahlquist" u="1"/>
        <s v="Randolph Wheeler" u="1"/>
        <s v="Charles Kersh" u="1"/>
        <s v="Jeremy Bridges" u="1"/>
        <s v="Rodney Jones" u="1"/>
        <s v="Rich Peyton" u="1"/>
        <s v="Keila Valentin-Parks" u="1"/>
        <s v="Ben Haugen" u="1"/>
        <s v="Vidal Velasco" u="1"/>
        <s v="Cynthia Aceituno" u="1"/>
        <s v="Juliana Mejia" u="1"/>
        <s v="Quaterrial Meredith" u="1"/>
        <s v="Thanousinh Anourack" u="1"/>
        <s v="Desiree Vieyra" u="1"/>
        <s v="Rodolfo Laurel" u="1"/>
        <s v="Daniel Cervantes" u="1"/>
        <s v="Blanca Martinez" u="1"/>
        <s v="Julio Ferrer" u="1"/>
        <s v="Angel Flores" u="1"/>
        <s v="Andrea Bouge" u="1"/>
        <s v="Tad Negrete" u="1"/>
        <s v="Joanna Carrero" u="1"/>
        <s v="Kevin Quinn" u="1"/>
        <s v="Juan Larrama" u="1"/>
        <s v="Juan Rosario" u="1"/>
        <s v="Jacob Ludacka" u="1"/>
        <s v="Lee Falcon" u="1"/>
        <s v="Mike Jenkins" u="1"/>
        <s v="Christopher DiNapoli" u="1"/>
        <s v="Patrick Perrella" u="1"/>
        <s v="Antonio Santiago" u="1"/>
        <s v="Ethan Dixon" u="1"/>
        <s v="Lani Roscoe" u="1"/>
        <s v="Garrett Fetzner" u="1"/>
        <s v="Kimberly Scull" u="1"/>
        <s v="Daniel DeVriend" u="1"/>
        <s v="Edwin Verdugo" u="1"/>
        <s v="Mary Medico" u="1"/>
        <s v="Jessica Boase" u="1"/>
        <s v="Nick Ziwczyn" u="1"/>
        <s v="James Flanigan" u="1"/>
        <s v="Jose Mercado" u="1"/>
        <s v="Muhammad Pirzada" u="1"/>
        <s v="Kenny Hernandez" u="1"/>
        <s v="Brandin Frye" u="1"/>
        <s v="Tyler Hampton" u="1"/>
        <s v="Yolleen Gutierrez" u="1"/>
        <s v="Jerry Shardy" u="1"/>
        <s v="Chris Vasquez" u="1"/>
        <s v="Sprint IAE" u="1"/>
        <s v="Jenifer McCandless" u="1"/>
        <s v="Priscilla Cernadas" u="1"/>
        <s v="Carlos Loera" u="1"/>
        <s v="Larry Story" u="1"/>
        <s v="Tom La" u="1"/>
        <s v="Jonathan Morin" u="1"/>
        <s v="Robert Alcure" u="1"/>
        <s v="Joshua Torres" u="1"/>
        <s v="Samuel Grall" u="1"/>
        <s v="Samuel Romero" u="1"/>
        <s v="Stuart Freakley" u="1"/>
        <s v="Christian Jacoby" u="1"/>
        <s v="Tiffiany Ashby" u="1"/>
        <s v="Lauren Melendez" u="1"/>
        <s v="Aaron Simmerman" u="1"/>
        <s v="Ryan Allen" u="1"/>
        <s v="Joshua Peterson" u="1"/>
        <s v="Christopher Sosa" u="1"/>
        <s v="Ashley Polk" u="1"/>
        <s v="Gary Peters" u="1"/>
        <s v="Pete Dickson" u="1"/>
        <s v="Nichole Zortman" u="1"/>
        <s v="Dustin Lawrence" u="1"/>
        <s v="Nelson Huezo" u="1"/>
        <s v="Timothy Gable" u="1"/>
        <s v="Ricardo Esterrich" u="1"/>
        <s v="Bridgett Diaz" u="1"/>
        <s v="Lisa Lombardo" u="1"/>
        <s v="Jared Mclean" u="1"/>
        <s v="Eric Rodriguez" u="1"/>
        <s v="Nicole Stewart Smith" u="1"/>
        <s v="Jessica Kisner" u="1"/>
        <s v="Michelle Thurmond" u="1"/>
        <s v="Edgar Ladino" u="1"/>
        <s v="Adrian Olivas" u="1"/>
        <s v="Nancy Rourke" u="1"/>
        <s v="Olalekan Jelugbo" u="1"/>
        <s v="Maria Pelayo" u="1"/>
        <s v="Dallas Deason" u="1"/>
        <s v="Joseph Reinhard" u="1"/>
        <s v="Rachel Kent" u="1"/>
        <s v="Bruce Bennett" u="1"/>
        <s v="Nickolaus Wilson" u="1"/>
        <s v="Kevin Davis" u="1"/>
        <s v="Cindy Maldonado" u="1"/>
        <s v="Justin Jones" u="1"/>
        <s v="John Gore" u="1"/>
        <s v="Alicia Gonzalez" u="1"/>
        <s v="Xochitl Stafford" u="1"/>
        <s v="Jason Moss" u="1"/>
        <s v="Jennifer Stout" u="1"/>
        <s v="Mohammad Jahangir" u="1"/>
        <s v="Aristide Alvarenga" u="1"/>
        <s v="Nikki Towers" u="1"/>
        <s v="Curtis Lakin" u="1"/>
        <s v="Mario Villarreal" u="1"/>
        <s v="Stephanie Egeberg" u="1"/>
        <s v="Joshua Robertson" u="1"/>
        <s v="Jesus Beas" u="1"/>
        <s v="Christian Breyer" u="1"/>
        <s v="Michelle Valdez" u="1"/>
        <s v="Amy Henderson" u="1"/>
        <s v="Frank Petrucci" u="1"/>
        <s v="Justin Checkelsky" u="1"/>
        <s v="Steven Simpson" u="1"/>
        <s v="Renee Tuttle" u="1"/>
        <s v="Juan Garcia-Travesi" u="1"/>
        <s v="Sean Blaney" u="1"/>
        <s v="Michael Mitchell" u="1"/>
        <s v="Robert Nye" u="1"/>
        <s v="Andrea Bogner" u="1"/>
        <s v="Michelle Coniglio" u="1"/>
        <s v="Stephen Holt" u="1"/>
        <s v="Mike Cutino" u="1"/>
        <s v="Ethan Weeks" u="1"/>
        <s v="Lucia Yanez" u="1"/>
        <s v="Erika Byerly" u="1"/>
        <s v="Christopher Evans" u="1"/>
        <s v="Ernesto Garcia" u="1"/>
        <s v="Hafiz Jamshed" u="1"/>
        <s v="Ryan Cline" u="1"/>
        <s v="Michael Ellak" u="1"/>
        <s v="Lakeysha Thornton" u="1"/>
        <s v="Michael Young" u="1"/>
        <s v="Luis Nino" u="1"/>
        <s v="Matthew Figueroa" u="1"/>
        <s v="Aaron Thompson" u="1"/>
        <s v="David Minarcin" u="1"/>
        <s v="Heath Quinnelly" u="1"/>
        <s v="Joshua Arnoux" u="1"/>
        <s v="Jose Carrion" u="1"/>
        <s v="Lamont Grissett" u="1"/>
        <s v="Deisy Perez" u="1"/>
        <s v="Kevin Smith" u="1"/>
        <s v="Susy Matthews" u="1"/>
        <s v="Kyle Murphy" u="1"/>
        <s v="William Graham" u="1"/>
        <s v="Ricardo Trevino" u="1"/>
        <s v="Isaac Garcia" u="1"/>
        <s v="John Estephan" u="1"/>
        <s v="Richard Macdonald" u="1"/>
        <s v="Derrick Travis" u="1"/>
        <s v="Josandy Carela" u="1"/>
        <s v="Nunzio Dimenna" u="1"/>
        <s v="Alfred Dahma" u="1"/>
        <s v="Robert Dodge" u="1"/>
        <s v="Michael Wagoner" u="1"/>
        <s v="Timothy Slaton" u="1"/>
        <s v="Luis Granados" u="1"/>
        <s v="Joseph Jones" u="1"/>
        <s v="Elter Evans" u="1"/>
        <s v="Natalie Smith" u="1"/>
        <s v="Maria Mondragon" u="1"/>
        <s v="Aleksandar Popara" u="1"/>
        <s v="Gregory Di Lello" u="1"/>
        <s v="Piper McMahon" u="1"/>
        <s v="Jessi Aldana" u="1"/>
        <s v="Kelly Difiglia" u="1"/>
        <s v="Daniel Ponce" u="1"/>
        <s v="Norman Delaney" u="1"/>
        <s v="Kristal Virkitis" u="1"/>
        <s v="Lesly Adams" u="1"/>
        <s v="Kevin Ray Madrid" u="1"/>
        <s v="Brett Maccubbin" u="1"/>
        <s v="Steven Torres" u="1"/>
        <s v="Rosa Elizondo" u="1"/>
        <s v="Kenny Collado" u="1"/>
        <s v="Michael Munari" u="1"/>
        <s v="Tristan Pascal" u="1"/>
        <s v="Jennifer Villalobos" u="1"/>
        <s v="Markus Clennon" u="1"/>
        <s v="Bobbie Kozak" u="1"/>
        <s v="Raymond Ricafort" u="1"/>
        <s v="Benito Lopez" u="1"/>
        <s v="Benny Guajardo" u="1"/>
        <s v="Shirrea Bullock" u="1"/>
        <s v="Patrick Madriaga" u="1"/>
        <s v="Matthew Stern" u="1"/>
        <s v="Juan Carlos Montes" u="1"/>
        <s v="Shawn Lalani" u="1"/>
        <s v="Miguel Correa" u="1"/>
        <s v="Jeremy Smith" u="1"/>
        <s v="Matthew Smith" u="1"/>
        <s v="Renato Lozano" u="1"/>
        <s v="Faye Airhart" u="1"/>
        <s v="Monica Valdez" u="1"/>
        <s v="Barry Noe Jr" u="1"/>
        <s v="Daniel Ayala" u="1"/>
        <s v="Sterling Haynes" u="1"/>
        <s v="Evan Nohra" u="1"/>
        <s v="Juan Albuerne" u="1"/>
        <s v="Joseph Hardy" u="1"/>
        <s v="Roger Williams" u="1"/>
        <s v="Clifton Malcom" u="1"/>
        <s v="Omar Reynoso" u="1"/>
        <s v="Raymond McNab" u="1"/>
        <s v="Juan Cruz" u="1"/>
        <s v="Jessica Reed" u="1"/>
        <s v="Elias Kaniaris" u="1"/>
        <s v="James Armstrong" u="1"/>
        <s v="Alex Yepes" u="1"/>
        <s v="Cort O'Neil" u="1"/>
        <s v="Rodney Castor" u="1"/>
        <s v="David Cypert" u="1"/>
        <s v="Bradley Scott" u="1"/>
        <s v="Kimberly Hill" u="1"/>
        <s v="Brandon Chidester" u="1"/>
        <s v="Andrew Campbell" u="1"/>
        <s v="Michael Kirkland" u="1"/>
        <s v="Gerardo Martinez" u="1"/>
        <s v="Melissa Berry" u="1"/>
        <s v="Cortney Corder" u="1"/>
        <s v="Rojen Miller" u="1"/>
        <s v="Bradley Wilson" u="1"/>
        <s v="Wesley Morgan" u="1"/>
        <s v="Barry Scarlett" u="1"/>
        <s v="Marshall Ives" u="1"/>
        <s v="Raad Alfanash" u="1"/>
        <s v="Tom Fields" u="1"/>
        <s v="Stephanie Krueger" u="1"/>
        <s v="Andrew Ory" u="1"/>
        <s v="Randy White" u="1"/>
        <s v="Adam Hutchinson" u="1"/>
        <s v="Don Sayegh" u="1"/>
        <s v="Aixa Reynolds" u="1"/>
        <s v="Giovanna Jimenez" u="1"/>
        <s v="Nicole Czechowski" u="1"/>
        <s v="Jason Gordon" u="1"/>
        <s v="Chris Lucky" u="1"/>
        <s v="Brad Oliver" u="1"/>
        <s v="Tavon Coleman" u="1"/>
        <s v="Christopher Lewallen" u="1"/>
        <s v="Valerie Miyatake" u="1"/>
        <s v="Paola Berry" u="1"/>
        <s v="Estevan Santillan" u="1"/>
        <s v="Todd Bregman" u="1"/>
        <s v="Michael Shannon" u="1"/>
        <s v="Allen Jenkins" u="1"/>
        <s v="Ashley Friant" u="1"/>
        <s v="Anthony Espino" u="1"/>
        <s v="Samuel Burnette" u="1"/>
        <s v="Jeff Marsh" u="1"/>
        <s v="Cheryl Piszczek" u="1"/>
        <s v="Nicole Keuper" u="1"/>
        <s v="Austin Compton" u="1"/>
        <s v="Jason Cochuyt" u="1"/>
        <s v="Matthew Brown" u="1"/>
        <s v="Mary Kolpin" u="1"/>
        <s v="Scott Moore" u="1"/>
        <s v="Brian Arrington" u="1"/>
        <s v="Giancarlo Cordoba" u="1"/>
        <s v="James Noyes" u="1"/>
        <s v="Zahid Mirza" u="1"/>
        <s v="Carl Navarro" u="1"/>
        <s v="Sarah Saxton" u="1"/>
        <s v="Elaina Westfall" u="1"/>
        <s v="Ryan Maier" u="1"/>
        <s v="Heidi Cook" u="1"/>
        <s v="Woodie King" u="1"/>
        <s v="Deshawn Mallory" u="1"/>
        <s v="Pauline Martin" u="1"/>
        <s v="Adolfo Garza" u="1"/>
        <s v="Reggie Dumag" u="1"/>
        <s v="Carlos Vazquez" u="1"/>
        <s v="Ariel Godinez" u="1"/>
        <s v="Fernando Rodriguez" u="1"/>
        <s v="Michelle Forsberg" u="1"/>
      </sharedItems>
    </cacheField>
    <cacheField name="AFFILIATE" numFmtId="0">
      <sharedItems/>
    </cacheField>
    <cacheField name="DOOR_ID" numFmtId="0">
      <sharedItems containsSemiMixedTypes="0" containsString="0" containsNumber="1" containsInteger="1" minValue="1005" maxValue="48381"/>
    </cacheField>
    <cacheField name="CO_NME" numFmtId="0">
      <sharedItems count="4975">
        <s v="Wireless Island"/>
        <s v="High Speed Wireless Inc"/>
        <s v="Mobitel New York Inc"/>
        <s v="Music Multiservices"/>
        <s v="EZ Wireless Communications III"/>
        <s v="Nb Network Solutions"/>
        <s v="Digital Electronics"/>
        <s v="HG Multiservice INC"/>
        <s v="Smart Wireless"/>
        <s v="Turq Cell"/>
        <s v="MICHAELS ONE STOP VARIETY STORE"/>
        <s v="JR Communications"/>
        <s v="Unlimited Wireless"/>
        <s v="Bell Beep"/>
        <s v="Xpress Communication Inc"/>
        <s v="Latinos Multiservice LLC"/>
        <s v="Xpress Communications"/>
        <s v="Xavier Cell Phone and Computer LLC"/>
        <s v="Direct Wireless 4"/>
        <s v="Bronx Mobile Inc"/>
        <s v="PN Wireless Inc."/>
        <s v="Betances Group Corp"/>
        <s v="JAV Wireless"/>
        <s v="Hispaniola Communication Inc"/>
        <s v="AMT Wireless Inc"/>
        <s v="Allstar Wireless"/>
        <s v="Galaxy Wireless"/>
        <s v="Audisee Electronics"/>
        <s v="City Phones"/>
        <s v="Procedo Services"/>
        <s v="Ecuasur Wireless"/>
        <s v="Beverly Vacuums"/>
        <s v="Ecuasur Wireless Inc"/>
        <s v="metro mobile services"/>
        <s v="RepubliCash SANFORD"/>
        <s v="REPUBLICASH LLC"/>
        <s v="MI Wireless 8"/>
        <s v="MI Wireless 4"/>
        <s v="M I Electronics"/>
        <s v="MI Wireless 3"/>
        <s v="MI Wireless 2"/>
        <s v="MI Wireless 7"/>
        <s v="MI Wireless 10"/>
        <s v="Tree Wireless LLC"/>
        <s v="Channel Wireless LLC"/>
        <s v="HA Mobile LLC"/>
        <s v="Pcs World Corp"/>
        <s v="New Nare Telecom"/>
        <s v="Mr. Js Wireless"/>
        <s v="Sparkless Wireless"/>
        <s v="Digital Electronics NY INC"/>
        <s v="Esteam Wireless INC"/>
        <s v="Hitech Wireless Communications"/>
        <s v="Gadget Depot"/>
        <s v="Express Line Wireless"/>
        <s v="VIP wireless"/>
        <s v="Genius Planet"/>
        <s v="Alfama Satellite"/>
        <s v="AB Wireless INC"/>
        <s v="PN Wireless"/>
        <s v="Go Computers Corp"/>
        <s v="Prestige Media"/>
        <s v="Solken Wireless"/>
        <s v="Crystal Clear Wireless 4"/>
        <s v="Crystal Clear Wireless 1"/>
        <s v="Crystal Clear Wireless 3"/>
        <s v="Crystal Clear Wireless 2"/>
        <s v="MI Wireless 1"/>
        <s v="MI wireless 5"/>
        <s v="Medimax pharmacy"/>
        <s v="AZ Wireless LLC"/>
        <s v="Lucys Variedades LLC"/>
        <s v="Consistent Connections LLC"/>
        <s v="North Star"/>
        <s v="Corner Stop"/>
        <s v="Salvadorean Mini Mart"/>
        <s v="Unienvios MA"/>
        <s v="P D Market, Inc."/>
        <s v="Discount Cellular"/>
        <s v="Affordable Wireless"/>
        <s v="MI Wireless 6"/>
        <s v="Axles Sneakers Corporation"/>
        <s v="Enviacom Multiservices 2"/>
        <s v="E.Z. Wireless Inc"/>
        <s v="Skyline Wireless and Electronics 2"/>
        <s v="The Phone Experts"/>
        <s v="Wireless Ensemble Inc"/>
        <s v="We Know Wireless"/>
        <s v="LJ Communications Inc"/>
        <s v="M Mobile"/>
        <s v="Cyber World"/>
        <s v="1545 Wireless Inc"/>
        <s v="Crystal Clear Wireless-Orange"/>
        <s v="Mobile Spot LLC"/>
        <s v="Crystal Clear Wireless-Springfield"/>
        <s v="Crystal Clear Wireless"/>
        <s v="Crystal Clear Wireless-Central"/>
        <s v="Super Latin Store"/>
        <s v="Costamar Express Multiservices Inc"/>
        <s v="Crystal Clear-Franklin"/>
        <s v="Hot Tech Wireless Photography"/>
        <s v="MI Wireless 11"/>
        <s v="Clifton Wireless Store"/>
        <s v="MD Wireless"/>
        <s v="Wireless Connection LLC"/>
        <s v="Vanne Multiservices"/>
        <s v="Game of Phones"/>
        <s v="Brewster Wireless"/>
        <s v="Me wireless 2"/>
        <s v="Pleasantville Express Corp."/>
        <s v="HF Cell Plus"/>
        <s v="New Windsor INC."/>
        <s v="OJT Wireless" u="1"/>
        <s v="Ormak Corp." u="1"/>
        <s v="Mobistar Inc." u="1"/>
        <s v="Embassy Empire" u="1"/>
        <s v="United Prepaid Wireless- W137th Lorain" u="1"/>
        <s v="Citywide Monroeville 2" u="1"/>
        <s v="Phone Shack 3 Troost LLC" u="1"/>
        <s v="Wireless Solutions" u="1"/>
        <s v="Sasquatch Mobile L.L.C" u="1"/>
        <s v="Allied Communications-Holland" u="1"/>
        <s v="Ramos Wireless" u="1"/>
        <s v="A to Z Cellular" u="1"/>
        <s v="Epic Wireless" u="1"/>
        <s v="Cellphone Outlet" u="1"/>
        <s v="A to Z Savannah 8" u="1"/>
        <s v="Next Comm Union Mall" u="1"/>
        <s v="MDBH Mobile 6" u="1"/>
        <s v="My Choice Wireless 6" u="1"/>
        <s v="Jay Communications Plus" u="1"/>
        <s v="EROS INVESTMENT" u="1"/>
        <s v="ALO CELLULAR COMERIO 10589" u="1"/>
        <s v="Bellaire Gasway" u="1"/>
        <s v="PBW Wireless LLC" u="1"/>
        <s v="Ontario Best Value" u="1"/>
        <s v="Worldlink" u="1"/>
        <s v="Alam Communications Inc." u="1"/>
        <s v="HUM Communications" u="1"/>
        <s v="Premier Wireless #1" u="1"/>
        <s v="MY WAY EXPRESS INC" u="1"/>
        <s v="Van Nuys Business Services Center" u="1"/>
        <s v="Oromex" u="1"/>
        <s v="Shah Group" u="1"/>
        <s v="Millenium. com" u="1"/>
        <s v="Mobile Trendz Inc" u="1"/>
        <s v="Telcel Wireless" u="1"/>
        <s v="JC Fashion Jewelry Corp." u="1"/>
        <s v="Diamond Wireless" u="1"/>
        <s v="AUTOTRONICS" u="1"/>
        <s v="Aces Wireless" u="1"/>
        <s v="Univercellutica LLC" u="1"/>
        <s v="YNOT WIRELESS" u="1"/>
        <s v="TT Communications" u="1"/>
        <s v="Liberty Wireless" u="1"/>
        <s v="Premier Wireless #2" u="1"/>
        <s v="Benitos Communication" u="1"/>
        <s v="Florence Communications" u="1"/>
        <s v="Viral Tech" u="1"/>
        <s v="Conexion Latina SCH, Corp." u="1"/>
        <s v="GI Wireless LLC" u="1"/>
        <s v="Allied Communications - East St" u="1"/>
        <s v="Fastalk Wireless LLC" u="1"/>
        <s v="Wireless Spot Inc." u="1"/>
        <s v="New Access Wireless Inc" u="1"/>
        <s v="Nb Net Solution Inc 5" u="1"/>
        <s v="Exclusive Cellular 117" u="1"/>
        <s v="World Phone Services Inc" u="1"/>
        <s v="Cashnet- Canton" u="1"/>
        <s v="Max Wireless" u="1"/>
        <s v="Premier Wireless #3" u="1"/>
        <s v="Stanley Wireless" u="1"/>
        <s v="AJ CELLULAR" u="1"/>
        <s v="Gama Connections" u="1"/>
        <s v="Worldwide Wireless" u="1"/>
        <s v="G-Mobile" u="1"/>
        <s v="AG Wireless Corp" u="1"/>
        <s v="Cell Phone Repair of Parkside" u="1"/>
        <s v="Novamex Communications" u="1"/>
        <s v="Master Wireless Lawrence 2 Inc." u="1"/>
        <s v="Nortelecom" u="1"/>
        <s v="MA Wireless- Bedford" u="1"/>
        <s v="Monroe Wireless Electronics" u="1"/>
        <s v="Carolinas Mart" u="1"/>
        <s v="Premier Wireless #4" u="1"/>
        <s v="Legacy Link Wireless" u="1"/>
        <s v="JRR Comunication" u="1"/>
        <s v="Allied Communications - Cedar Rd" u="1"/>
        <s v="DPR Technologies COUNTRY CLUB 10586" u="1"/>
        <s v="Neo Comm Inc" u="1"/>
        <s v="S E Connections" u="1"/>
        <s v="Airkom Wireless" u="1"/>
        <s v="New Wireless" u="1"/>
        <s v="TR Block-Broadway" u="1"/>
        <s v="New Boston Wireless" u="1"/>
        <s v="Wireless Connection - 3000" u="1"/>
        <s v="Wireless Vision" u="1"/>
        <s v="Wireless Times LLC" u="1"/>
        <s v="Holla Dollar Wireless" u="1"/>
        <s v="Frontier Communications" u="1"/>
        <s v="Mobile To Go DBA Hani Wireless LLC" u="1"/>
        <s v="Adams Mart" u="1"/>
        <s v="Bell Wireless" u="1"/>
        <s v="AH Communication LLC." u="1"/>
        <s v="Fifth Ave Communication 5" u="1"/>
        <s v="Unlimited Communications, LLC" u="1"/>
        <s v="Com One" u="1"/>
        <s v="Electronics of NY Inc." u="1"/>
        <s v="NY Bling Bling" u="1"/>
        <s v="Go Phones" u="1"/>
        <s v="Open Express VEGA BAJA" u="1"/>
        <s v="Sky Paging" u="1"/>
        <s v="Oscar Mora Mobile" u="1"/>
        <s v="Molokai Cellular" u="1"/>
        <s v="Flower Ave Wireless" u="1"/>
        <s v="Rodeo" u="1"/>
        <s v="Images Radio Shack" u="1"/>
        <s v="T.C. Wireless" u="1"/>
        <s v="Hondutele LLC" u="1"/>
        <s v="Aroo Roosevelt Inc" u="1"/>
        <s v="Cellstar 7" u="1"/>
        <s v="Talk of Da Town" u="1"/>
        <s v="Sebewaing Market" u="1"/>
        <s v="Cyber Cell" u="1"/>
        <s v="GPM Communications" u="1"/>
        <s v="No Limit Wireless # 3" u="1"/>
        <s v="Universal Wireless Plus 2" u="1"/>
        <s v="Crystal Clear" u="1"/>
        <s v="Prescott Wireless" u="1"/>
        <s v="Citywide Connections- Streetsboro" u="1"/>
        <s v="Fast Link Inc" u="1"/>
        <s v="Salinas Technology LLC" u="1"/>
        <s v="Shana Cell Service" u="1"/>
        <s v="Cell Toyz" u="1"/>
        <s v="Plaza Communications" u="1"/>
        <s v="5 Star Wireless" u="1"/>
        <s v="Cellstopia LLC" u="1"/>
        <s v="A to Z Savannah 6" u="1"/>
        <s v="Best Stop Wireless" u="1"/>
        <s v="Madina Wireless Inc" u="1"/>
        <s v="Allied Communications - Buckeye" u="1"/>
        <s v="Central Mobile" u="1"/>
        <s v="Columbia Cellular" u="1"/>
        <s v="KS Mobile" u="1"/>
        <s v="WQH of Flushing Inc." u="1"/>
        <s v="Wireless Market" u="1"/>
        <s v="Next Step Wireless" u="1"/>
        <s v="6922 Wireless, Inc." u="1"/>
        <s v="Phone Shack" u="1"/>
        <s v="Chi Chis Wireless" u="1"/>
        <s v="Mecca Wireless" u="1"/>
        <s v="1064 Wireless Corp" u="1"/>
        <s v="CXP Telecom" u="1"/>
        <s v="Star Wireless #1" u="1"/>
        <s v="Ampli-Tex" u="1"/>
        <s v="Westside Wireless" u="1"/>
        <s v="Citywide Greensburg" u="1"/>
        <s v="Unlimited Wireless Only" u="1"/>
        <s v="Seven Plus" u="1"/>
        <s v="Best Mobile 6" u="1"/>
        <s v="La Luna Wireless" u="1"/>
        <s v="Spark Communications" u="1"/>
        <s v="Cell Nation" u="1"/>
        <s v="North Side Liquor" u="1"/>
        <s v="Z-Store" u="1"/>
        <s v="FM Wireless Center" u="1"/>
        <s v="global wireless 28 inc" u="1"/>
        <s v="Jordan Wireless" u="1"/>
        <s v="GC Wireless" u="1"/>
        <s v="Pixley Wireless" u="1"/>
        <s v="YSF #1" u="1"/>
        <s v="Cellutions" u="1"/>
        <s v="Life Mobile Wireless" u="1"/>
        <s v="Westside Wireless." u="1"/>
        <s v="Ranger Wireless Communication inc" u="1"/>
        <s v="Hari Krupa 11 Inc" u="1"/>
        <s v="DC Audio" u="1"/>
        <s v="Aguililla Express" u="1"/>
        <s v="Better Trade Market" u="1"/>
        <s v="Mayadaz LLC" u="1"/>
        <s v="Beauty Bargains" u="1"/>
        <s v="America Wireless" u="1"/>
        <s v="CVZ Services LLC" u="1"/>
        <s v="Troy Link" u="1"/>
        <s v="Nu -Tel Phone Mart" u="1"/>
        <s v="542 West Wireless Inc" u="1"/>
        <s v="Technology Wireless" u="1"/>
        <s v="Phones R Us" u="1"/>
        <s v="AW Wireless" u="1"/>
        <s v="Fashion Mobile" u="1"/>
        <s v="Neovision Wireless" u="1"/>
        <s v="SKY Wireless Newnan" u="1"/>
        <s v="West Mobile" u="1"/>
        <s v="Hi Tech Wireless" u="1"/>
        <s v="Cell Phone Galaxy" u="1"/>
        <s v="Advanced Wireless Communications LLC" u="1"/>
        <s v="WorldFone" u="1"/>
        <s v="Wireless Wi-FI World" u="1"/>
        <s v="Eleven Ten Enterprises LLC" u="1"/>
        <s v="Mobilefly" u="1"/>
        <s v="Mobile TO Go - Racine" u="1"/>
        <s v="Cellphonenology" u="1"/>
        <s v="Seven Skies Wireless" u="1"/>
        <s v="G Town Mobile and Beauty Supply" u="1"/>
        <s v="Jeevan Communication" u="1"/>
        <s v="Tri Ms Market" u="1"/>
        <s v="GEE ESS Wireless" u="1"/>
        <s v="Mobile Sound Plus" u="1"/>
        <s v="Quality Discount Inc." u="1"/>
        <s v="Wireless Avenue - Livonia" u="1"/>
        <s v="SE Unlimited Phones Inc" u="1"/>
        <s v="Zoom Wireless" u="1"/>
        <s v="Hi-Tech Wireless" u="1"/>
        <s v="Cellular Paging" u="1"/>
        <s v="US Mobile - Greektown" u="1"/>
        <s v="Cell Phone Repair of Salem" u="1"/>
        <s v="Yes Wireless" u="1"/>
        <s v="Nebraska Furniture Mart" u="1"/>
        <s v="Warsaw Wireless - Northbend" u="1"/>
        <s v="Phone Zone #1" u="1"/>
        <s v="Star Point Wireless" u="1"/>
        <s v="Marwa and Rahma LLC" u="1"/>
        <s v="Vista PCS Metropolitan-0409" u="1"/>
        <s v="JJ Electronic" u="1"/>
        <s v="Hi-Cell" u="1"/>
        <s v="Downtown Wireless" u="1"/>
        <s v="Celulares, LLC" u="1"/>
        <s v="Stop and Go" u="1"/>
        <s v="Generation Wireless" u="1"/>
        <s v="IK Wireless" u="1"/>
        <s v="Speedy Mobile Solutions" u="1"/>
        <s v="Continental Electronics 1" u="1"/>
        <s v="ST NATION WIRELESS INC." u="1"/>
        <s v="White Plains Wireless #2" u="1"/>
        <s v="Cellfix" u="1"/>
        <s v="Nogales Cellular" u="1"/>
        <s v="Abes Beauty Beyond" u="1"/>
        <s v="Wireless 213 DBA Jordan Mobile, Inc." u="1"/>
        <s v="Axe Wireless Communication" u="1"/>
        <s v="Allied - Nicholasville" u="1"/>
        <s v="Sezin Wireless" u="1"/>
        <s v="Quick Stop" u="1"/>
        <s v="Print Better" u="1"/>
        <s v="Pay n Go - Division" u="1"/>
        <s v="K Unlimited Wireless" u="1"/>
        <s v="Station Wireless" u="1"/>
        <s v="All Celular Solution" u="1"/>
        <s v="Celltone Wireless" u="1"/>
        <s v="1st stop Wireless-Muntag Inc" u="1"/>
        <s v="A to Z Savannah 4" u="1"/>
        <s v="Compufix Elgin" u="1"/>
        <s v="Smart Communication" u="1"/>
        <s v="A to Z Cellular 3 #10" u="1"/>
        <s v="Cell Pro of Middletown" u="1"/>
        <s v="Crossway Communications" u="1"/>
        <s v="Mr. Millennium Communication" u="1"/>
        <s v="Cell Talk Plus" u="1"/>
        <s v="Next Level Cellular" u="1"/>
        <s v="New Phone City Inc #2" u="1"/>
        <s v="Union Multiservices Inc" u="1"/>
        <s v="Dwireless Club" u="1"/>
        <s v="YSF #10" u="1"/>
        <s v="401 Wireless" u="1"/>
        <s v="1315 Cellular Inc" u="1"/>
        <s v="Aladdin Wireless Cell" u="1"/>
        <s v="Cellular Citi" u="1"/>
        <s v="Tienda Electronica" u="1"/>
        <s v="iSupply" u="1"/>
        <s v="YSF #13" u="1"/>
        <s v="Balaji Enterprises" u="1"/>
        <s v="407 Wireless" u="1"/>
        <s v="EBC Communications, INC" u="1"/>
        <s v="YSF #17" u="1"/>
        <s v="Cell Phone Planet" u="1"/>
        <s v="Sammys Kids Wireless" u="1"/>
        <s v="BE Unlimited Wireless" u="1"/>
        <s v="Best Mobile 2" u="1"/>
        <s v="Global Wireless, Inc." u="1"/>
        <s v="T Rex Jax" u="1"/>
        <s v="Allied Communications - 38th St. 2" u="1"/>
        <s v="Best In The West Wireless, LLC" u="1"/>
        <s v="Allied Communications-Williamsburg" u="1"/>
        <s v="Wireless Depot Partners" u="1"/>
        <s v="Morris Wireless Inc" u="1"/>
        <s v="Pay Go Wireless – Big Rapids" u="1"/>
        <s v="Hill Market" u="1"/>
        <s v="MDBH Mobile" u="1"/>
        <s v="Manor Carry Out" u="1"/>
        <s v="SouthWest Communications" u="1"/>
        <s v="RJK Unlimited" u="1"/>
        <s v="Zee Mobile" u="1"/>
        <s v="Archi Swissvale" u="1"/>
        <s v="2636 Uni Ave Inc" u="1"/>
        <s v="Telexpress" u="1"/>
        <s v="Main Street Communications" u="1"/>
        <s v="No Limit Wireless" u="1"/>
        <s v="Electromania" u="1"/>
        <s v="NoContract Group Inc" u="1"/>
        <s v="RTC WIRELESS" u="1"/>
        <s v="Upnext Wireless" u="1"/>
        <s v="Miller Wireless" u="1"/>
        <s v="AV Wireless" u="1"/>
        <s v="Planeta Wireless Inc" u="1"/>
        <s v="Popular Wireless" u="1"/>
        <s v="Los Corrales" u="1"/>
        <s v="Rosa’s Finest Connections" u="1"/>
        <s v="Salinas Technology,LLC" u="1"/>
        <s v="Style Wireless" u="1"/>
        <s v="Reise Communication dba Crossway Communications" u="1"/>
        <s v="Famiglia Wireless" u="1"/>
        <s v="MJ Cellulars" u="1"/>
        <s v="Sin Limites Wireless- Niles St" u="1"/>
        <s v="NCS Wireless" u="1"/>
        <s v="Value Wireless Security Mall" u="1"/>
        <s v="Phone Store" u="1"/>
        <s v="El Camino Wireless" u="1"/>
        <s v="Cell Ship LLC" u="1"/>
        <s v="4th Ave Wireless" u="1"/>
        <s v="Newarks Best" u="1"/>
        <s v="United Prepaid Wireless" u="1"/>
        <s v="Phone and Deals Stop LLC" u="1"/>
        <s v="Abril Wireless" u="1"/>
        <s v="1064 Wireless Corp#5" u="1"/>
        <s v="PCCW Inc" u="1"/>
        <s v="Nico Wireless" u="1"/>
        <s v="DHONE" u="1"/>
        <s v="MM Cellular" u="1"/>
        <s v="Five Brothers" u="1"/>
        <s v="Mobile to Go – Mitchell St" u="1"/>
        <s v="Roaming Wireless" u="1"/>
        <s v="Delta Mobile Inc" u="1"/>
        <s v="Mobile To Go - Union" u="1"/>
        <s v="Zero Time Wireless" u="1"/>
        <s v="CFSC Wisconsin #2" u="1"/>
        <s v="South Bend Wireless" u="1"/>
        <s v="Cell Tech" u="1"/>
        <s v="SNR Quick Stop LLC" u="1"/>
        <s v="Mia Cellular" u="1"/>
        <s v="Prestige Data Communications LLC" u="1"/>
        <s v="Best Wireless" u="1"/>
        <s v="Mobile Tronicks LLC" u="1"/>
        <s v="3Nity’s City Envios Water and More" u="1"/>
        <s v="Union Wireless" u="1"/>
        <s v="Cellutions-v" u="1"/>
        <s v="City Mobil" u="1"/>
        <s v="Teletronics" u="1"/>
        <s v="Walk Talk Wireless" u="1"/>
        <s v="Plaza Universal" u="1"/>
        <s v="Los Celulares" u="1"/>
        <s v="7th Street Wireless" u="1"/>
        <s v="Awwad Wireless" u="1"/>
        <s v="Save More Mart" u="1"/>
        <s v="Advance Wireless" u="1"/>
        <s v="Next Communications" u="1"/>
        <s v="FastTel Inc." u="1"/>
        <s v="CFSC Wisconsin #20" u="1"/>
        <s v="Midway Wireless" u="1"/>
        <s v="Wireless Broz" u="1"/>
        <s v="Rteck Cellular" u="1"/>
        <s v="SILKROAD WIRELESS INC." u="1"/>
        <s v="Salguero Centro De Pagos y Recargas" u="1"/>
        <s v="Page Lot" u="1"/>
        <s v="A to Z Savannah 2" u="1"/>
        <s v="Bay Area Wireless" u="1"/>
        <s v="Neha Wireless" u="1"/>
        <s v="Krazy Rays Wireless - Warren" u="1"/>
        <s v="FLD Multiservice" u="1"/>
        <s v="Super Stop Supermarket" u="1"/>
        <s v="BV Mobile Inc" u="1"/>
        <s v="Palacio Musicals Agency Llc" u="1"/>
        <s v="Open Express SAN JUAN 2 RIO PIEDRAS" u="1"/>
        <s v="Go For It Telecom NY Inc" u="1"/>
        <s v="Bus Stop Wireless" u="1"/>
        <s v="Game Star Wireless" u="1"/>
        <s v="Fox Communications 6" u="1"/>
        <s v="Buzz Wireless-Lansing" u="1"/>
        <s v="Arizona Cellular" u="1"/>
        <s v="Midland PCS" u="1"/>
        <s v="Muhammads Communications" u="1"/>
        <s v="Warsaw Wireless - Winton" u="1"/>
        <s v="Fortune Mobile" u="1"/>
        <s v="DMobile Communications" u="1"/>
        <s v="Morelos Wireless" u="1"/>
        <s v="Vista PCS 25th-1902" u="1"/>
        <s v="Unimobile" u="1"/>
        <s v="Computer Corner Llc" u="1"/>
        <s v="Unlimited Wireless Store" u="1"/>
        <s v="Star Wireless #2" u="1"/>
        <s v="Pronto Wireless" u="1"/>
        <s v="Clinica de Cellulares" u="1"/>
        <s v="Enterprise Mobile" u="1"/>
        <s v="Hannahs Mobile" u="1"/>
        <s v="Chacon Mobile" u="1"/>
        <s v="Lawrenceville Wireless" u="1"/>
        <s v="Evolution Wireless 6" u="1"/>
        <s v="STL Mobile" u="1"/>
        <s v="Upstate Cellular" u="1"/>
        <s v="Cell One Corp" u="1"/>
        <s v="Smart Cellular" u="1"/>
        <s v="Airwave Communications" u="1"/>
        <s v="RNJ Wireless 3" u="1"/>
        <s v="MOBILE 4 U" u="1"/>
        <s v="Conexxion Latina" u="1"/>
        <s v="123 Plus Wireless" u="1"/>
        <s v="My Wireless 2" u="1"/>
        <s v="30th Wireless, Inc." u="1"/>
        <s v="Fivestar" u="1"/>
        <s v="Claras Electronics" u="1"/>
        <s v="RSM Wireless" u="1"/>
        <s v="SI Mobile 1598" u="1"/>
        <s v="Monster Wireless" u="1"/>
        <s v="My Mobile" u="1"/>
        <s v="El Amigo Wireless" u="1"/>
        <s v="Platinum Telecom" u="1"/>
        <s v="Saka Phone" u="1"/>
        <s v="LV Wireless" u="1"/>
        <s v="Amircell LLC" u="1"/>
        <s v="Best Mobile" u="1"/>
        <s v="Express Services" u="1"/>
        <s v="Citywide Aliquippa 2" u="1"/>
        <s v="Nb Network solutions 11" u="1"/>
        <s v="JSK" u="1"/>
        <s v="Wireless Computer Repair Inc." u="1"/>
        <s v="Serena Wireless" u="1"/>
        <s v="Richmond Communications dba Evergreen Communications" u="1"/>
        <s v="Allied Communications - St. Clair" u="1"/>
        <s v="OFB Wireless" u="1"/>
        <s v="6133 Wireless Inc" u="1"/>
        <s v="Brothers Wireless" u="1"/>
        <s v="Lauritas Video Varieties" u="1"/>
        <s v="Prepaid Mobile Brother" u="1"/>
        <s v="The Phone Booth" u="1"/>
        <s v="Eddie Wireless" u="1"/>
        <s v="Danville Computer Clinic" u="1"/>
        <s v="United Prepaid Wireless- Richmond Hts" u="1"/>
        <s v="Omar Wireless" u="1"/>
        <s v="Diversey Cellular, Inc." u="1"/>
        <s v="Mt. Oliver Wireless" u="1"/>
        <s v="Superior Foods" u="1"/>
        <s v="Z-Store LLC" u="1"/>
        <s v="Meher Phillips" u="1"/>
        <s v="Robles Communication dba. D.Mobile Communications" u="1"/>
        <s v="Mobiles Unlimited" u="1"/>
        <s v="Cheap Liquor" u="1"/>
        <s v="Voicezone Inc." u="1"/>
        <s v="South High Carry Out" u="1"/>
        <s v="Sky Wireless LLC" u="1"/>
        <s v="Wireless Boys-Dorr" u="1"/>
        <s v="Hall Wireless Corp. - 351" u="1"/>
        <s v="Flat Wireless LLC" u="1"/>
        <s v="Lifetime Communication" u="1"/>
        <s v="Super Discount Store" u="1"/>
        <s v="My Wireless Store 1040" u="1"/>
        <s v="EZITEC Solutions" u="1"/>
        <s v="ADLA Communications, LLC" u="1"/>
        <s v="Western Mini Mart" u="1"/>
        <s v="District Cellular" u="1"/>
        <s v="Happy Talk Wireless" u="1"/>
        <s v="Byrd Electronics" u="1"/>
        <s v="Chat Wireless" u="1"/>
        <s v="Repair Xperts" u="1"/>
        <s v="Mobile To Go - Henry" u="1"/>
        <s v="Global Wireless II" u="1"/>
        <s v="1064 Wireless Forest" u="1"/>
        <s v="World Communications" u="1"/>
        <s v="GH WIFI" u="1"/>
        <s v="Infinite Communications" u="1"/>
        <s v="Five Star Enterprise" u="1"/>
        <s v="Gadjets Wireless Corp" u="1"/>
        <s v="Pikachu Wireless" u="1"/>
        <s v="PCS 2000 Inc" u="1"/>
        <s v="Beep Depot" u="1"/>
        <s v="show me technology 2" u="1"/>
        <s v="JM Wireless" u="1"/>
        <s v="Rula Wireless" u="1"/>
        <s v="Nb Net Solutions Inc 7" u="1"/>
        <s v="Cell Phone Repair of Penns Grove" u="1"/>
        <s v="Nextgen Wireless LLC" u="1"/>
        <s v="Cellular Arena of Fordham" u="1"/>
        <s v="Allied Communication-Birdneck" u="1"/>
        <s v="79th ABC Wireless Inc." u="1"/>
        <s v="MoneyMex" u="1"/>
        <s v="Celi Wireless" u="1"/>
        <s v="Citywide Connections- Niles Eastwood Mall" u="1"/>
        <s v="New Age Communications Inc" u="1"/>
        <s v="MV Mobile Inc" u="1"/>
        <s v="Notz Phone Depot 2" u="1"/>
        <s v="Hi Tech Wireless Connections Inc" u="1"/>
        <s v="Northwest Cellular Phones" u="1"/>
        <s v="EA Pando" u="1"/>
        <s v="Open Express CAYEY 10234" u="1"/>
        <s v="Amigo Wireless Inc." u="1"/>
        <s v="Mobile House Communications" u="1"/>
        <s v="Gulxar LLC" u="1"/>
        <s v="Starr Comm" u="1"/>
        <s v="My Choice Wireless 7" u="1"/>
        <s v="Delight Communications" u="1"/>
        <s v="Clear Wireless" u="1"/>
        <s v="CELLSMART MAYAGUEZ TOWN CENTER 10457" u="1"/>
        <s v="R R Communications" u="1"/>
        <s v="East Harlem Telecom" u="1"/>
        <s v="Manny Company" u="1"/>
        <s v="Stop N Go II" u="1"/>
        <s v="The Bronx Mini Mall II" u="1"/>
        <s v="Cellutions Indian Mound Mall" u="1"/>
        <s v="RA Wireless" u="1"/>
        <s v="Allied Communications Granby" u="1"/>
        <s v="Ecuasur Service" u="1"/>
        <s v="Zima Wireless" u="1"/>
        <s v="Jaconas Video" u="1"/>
        <s v="City Wireless" u="1"/>
        <s v="City Cel" u="1"/>
        <s v="Euclid Shaw Sunoco Food Mart" u="1"/>
        <s v="Source Cellular" u="1"/>
        <s v="Macky Telefonos Celulares" u="1"/>
        <s v="HRK Wireless Link Inc" u="1"/>
        <s v="ABC Cellular" u="1"/>
        <s v="Broadway Mobile of NY Inc." u="1"/>
        <s v="Allied Communications- Midlothian" u="1"/>
        <s v="Space Communication" u="1"/>
        <s v="AAM Express Mart Inc" u="1"/>
        <s v="MX Mobile" u="1"/>
        <s v="Fivestars Enterprise" u="1"/>
        <s v="Kustumz" u="1"/>
        <s v="Ecuasur" u="1"/>
        <s v="HD Wireless" u="1"/>
        <s v="Pagerst Inc 908 Fayetteville" u="1"/>
        <s v="Grupo Casa Zepeda" u="1"/>
        <s v="DDA Wireless" u="1"/>
        <s v="Easy Connection" u="1"/>
        <s v="Buzz Wireless-Hillsdale" u="1"/>
        <s v="Wireless King" u="1"/>
        <s v="M I Communications, Inc." u="1"/>
        <s v="Zoom Multiservices" u="1"/>
        <s v="CELLSMART SAN JUAN 4 SEÑORIAL" u="1"/>
        <s v="OMG Telecom 02" u="1"/>
        <s v="Mister Wireless" u="1"/>
        <s v="Electroworld" u="1"/>
        <s v="MFG Envios y Llamadas" u="1"/>
        <s v="Uniondale Wireless Inc." u="1"/>
        <s v="BK Wireless 3" u="1"/>
        <s v="CFSC" u="1"/>
        <s v="4 Real Wireless" u="1"/>
        <s v="Howard Street Electronics" u="1"/>
        <s v="Smart Cell Repairs" u="1"/>
        <s v="Rogers Cellular" u="1"/>
        <s v="Cell Image" u="1"/>
        <s v="Wireless Shack #2" u="1"/>
        <s v="My Wireless" u="1"/>
        <s v="Cellstar 6" u="1"/>
        <s v="Citywide Weirton" u="1"/>
        <s v="Abc Roosevelt" u="1"/>
        <s v="Brick City Wireless 6" u="1"/>
        <s v="Flat West Wireless LLC" u="1"/>
        <s v="H-Tech LLC-Williamsburg" u="1"/>
        <s v="Infinity Cellular Paging" u="1"/>
        <s v="Wireless Spot" u="1"/>
        <s v="Capital Mobile Georgetown" u="1"/>
        <s v="Patagonia International Market" u="1"/>
        <s v="11 Sky Corp" u="1"/>
        <s v="Prepaid Solutions Group" u="1"/>
        <s v="Smart Point" u="1"/>
        <s v="EZ Superstore" u="1"/>
        <s v="Santa Fe Electronics Inc." u="1"/>
        <s v="The Connection" u="1"/>
        <s v="AAA Rent to Own" u="1"/>
        <s v="Santiago Communications NARANJITO 10305" u="1"/>
        <s v="Cornejos Video" u="1"/>
        <s v="Electroworld DC" u="1"/>
        <s v="ABC Telecomm" u="1"/>
        <s v="Mike Inc Tampa" u="1"/>
        <s v="A1Wireless" u="1"/>
        <s v="A to Z Greer" u="1"/>
        <s v="Third Coast Wireless" u="1"/>
        <s v="Inter Computer City" u="1"/>
        <s v="Wakefield Convenience Store" u="1"/>
        <s v="Buzz Wireless-Cooper" u="1"/>
        <s v="Scorpions Wireless" u="1"/>
        <s v="Moe Communications LLC" u="1"/>
        <s v="Phone House 2" u="1"/>
        <s v="Unlimited Wireless - Price Hill" u="1"/>
        <s v="National Traders" u="1"/>
        <s v="A Z Cellular Inc" u="1"/>
        <s v="Premier Telecom" u="1"/>
        <s v="Mobile Unlimited" u="1"/>
        <s v="Synergy RGV" u="1"/>
        <s v="City Wide Wireless Inc." u="1"/>
        <s v="Cell Solutions" u="1"/>
        <s v="Motor City" u="1"/>
        <s v="High Quality Wireless" u="1"/>
        <s v="Clear Choice PCS" u="1"/>
        <s v="Epicell Wireless" u="1"/>
        <s v="KP Wireless" u="1"/>
        <s v="SK Food Mart" u="1"/>
        <s v="Leslies Wireless" u="1"/>
        <s v="Stateswide Wireless LLC" u="1"/>
        <s v="Allied Communications - Keystone" u="1"/>
        <s v="Wireless Experience Center" u="1"/>
        <s v="US Mobile1-Beltsville" u="1"/>
        <s v="KLEEN WIRELESS" u="1"/>
        <s v="Carlos Wireless" u="1"/>
        <s v="Conexion Latina WA, Corp." u="1"/>
        <s v="Louis Records" u="1"/>
        <s v="East Ohio Wireless" u="1"/>
        <s v="Eragon Wireless" u="1"/>
        <s v="Wireless Source" u="1"/>
        <s v="Kahoor Holding" u="1"/>
        <s v="DNV Cellular" u="1"/>
        <s v="Best Buy Cell Corp." u="1"/>
        <s v="A Wireless LLC" u="1"/>
        <s v="Conexion Latina WK, Corp." u="1"/>
        <s v="Bolivios Express Communications" u="1"/>
        <s v="B CELLULAR CORP SD BAIROA 10587" u="1"/>
        <s v="EXTREEM MOBILE PLAZA DEL CARIBE 10591" u="1"/>
        <s v="Simple Wireless #2" u="1"/>
        <s v="CRZ Communications LLC" u="1"/>
        <s v="Telcel Mobile Solutions" u="1"/>
        <s v="501 West Wireless inc" u="1"/>
        <s v="Imperio Wireless" u="1"/>
        <s v="East Main Connection - Urbana" u="1"/>
        <s v="BV Mobile" u="1"/>
        <s v="All About Phones" u="1"/>
        <s v="Cell Hut Inc" u="1"/>
        <s v="Quick City Wireless II LLC DBA M3 Promotions" u="1"/>
        <s v="Cell Talk Wireless" u="1"/>
        <s v="Pennfield Party Store" u="1"/>
        <s v="Stop Go #45" u="1"/>
        <s v="Cellular Arena of Paterson" u="1"/>
        <s v="MASK Wireless" u="1"/>
        <s v="Americell Trade Inc." u="1"/>
        <s v="Wireless Shack II" u="1"/>
        <s v="Mobile Connections" u="1"/>
        <s v="Airpath Communications" u="1"/>
        <s v="D2 Wireless" u="1"/>
        <s v="Fj Electronics" u="1"/>
        <s v="HTA Wireless" u="1"/>
        <s v="IV Wireless PC LLC" u="1"/>
        <s v="Allied Communications - Arlington" u="1"/>
        <s v="Escalate" u="1"/>
        <s v="JRR Comunication Inc." u="1"/>
        <s v="United Cellular INC" u="1"/>
        <s v="Flash Mobile" u="1"/>
        <s v="United Prepaid Wireless- Euclid Beach" u="1"/>
        <s v="Wireless Shop" u="1"/>
        <s v="Dream Wireless" u="1"/>
        <s v="Allied Communications - 38th" u="1"/>
        <s v="Value Wireless White Marsh" u="1"/>
        <s v="BW Wireless" u="1"/>
        <s v="Ice Wireless III" u="1"/>
        <s v="JS Unlimited" u="1"/>
        <s v="Millenium" u="1"/>
        <s v="The Wireless House 2" u="1"/>
        <s v="AAA Wireless 1" u="1"/>
        <s v="D-Cellphone Accessories" u="1"/>
        <s v="Crowder Wireless" u="1"/>
        <s v="Ice Wireless 5" u="1"/>
        <s v="T J" u="1"/>
        <s v="JJ Mobile" u="1"/>
        <s v="Direct Connect" u="1"/>
        <s v="Woodville Carry Out" u="1"/>
        <s v="La Chiquita" u="1"/>
        <s v="MUKA LLC" u="1"/>
        <s v="MX Wireless" u="1"/>
        <s v="E-Z Mart" u="1"/>
        <s v="Options 2 Connect" u="1"/>
        <s v="Wireless Repair Solutions" u="1"/>
        <s v="US Grocery and Tobacco" u="1"/>
        <s v="Trading Wireless" u="1"/>
        <s v="East Coast Mobile LLC" u="1"/>
        <s v="Mobile Center-Washington" u="1"/>
        <s v="Wireless 4 Less" u="1"/>
        <s v="Grisson Grocery Store" u="1"/>
        <s v="EXTREEM MOBILE NAGUABO 10485" u="1"/>
        <s v="Limar Mobile Center LLC 2" u="1"/>
        <s v="DYSK 5 - 3140 Pimlico Parkway" u="1"/>
        <s v="U.S. Mobile" u="1"/>
        <s v="My Wireless Store 1026" u="1"/>
        <s v="Unlimited Prepaid Wireless" u="1"/>
        <s v="Johns Beeper" u="1"/>
        <s v="Tu Mobil" u="1"/>
        <s v="Allied Communications-Military" u="1"/>
        <s v="ABC Wireless Inc" u="1"/>
        <s v="Quarter To Nine Wireless" u="1"/>
        <s v="MC CY Inc" u="1"/>
        <s v="Mexicana Travel Services - College" u="1"/>
        <s v="SCom/FW Corporation" u="1"/>
        <s v="US Quality Market" u="1"/>
        <s v="Wireless Edge - Chapel Hill" u="1"/>
        <s v="All LCD Corp" u="1"/>
        <s v="Phone Heaven" u="1"/>
        <s v="Data Zone, Inc" u="1"/>
        <s v="Regio Wireless" u="1"/>
        <s v="Cellular Xperts-Gaston" u="1"/>
        <s v="ESL Wireless Inc" u="1"/>
        <s v="Tu Vos 3" u="1"/>
        <s v="Wireless Stop" u="1"/>
        <s v="Norristown Wireless" u="1"/>
        <s v="PHP Wireless" u="1"/>
        <s v="JK Wireless" u="1"/>
        <s v="Castaneda Enterprise" u="1"/>
        <s v="Class A" u="1"/>
        <s v="Accessories Depot" u="1"/>
        <s v="1064 Wireless Castleton" u="1"/>
        <s v="Cellular Etc" u="1"/>
        <s v="Envios Latinos Corp" u="1"/>
        <s v="Planet Mobile" u="1"/>
        <s v="CAAB Wireless" u="1"/>
        <s v="Talk Data Text, Inc" u="1"/>
        <s v="Nury Market Mi Ranchito" u="1"/>
        <s v="Forever Wireless 400 Lexington" u="1"/>
        <s v="Guaranteed Wireless" u="1"/>
        <s v="Atlantic Mobile" u="1"/>
        <s v="Hortons Travel Center" u="1"/>
        <s v="Main Wireless" u="1"/>
        <s v="Mobile Avenue" u="1"/>
        <s v="JIT Unlimited LLC" u="1"/>
        <s v="Union Discount-600" u="1"/>
        <s v="R V Electronics" u="1"/>
        <s v="Lucky Cellular" u="1"/>
        <s v="Norton rd Marathon" u="1"/>
        <s v="Yazeed" u="1"/>
        <s v="Neighborhood Wireless More" u="1"/>
        <s v="Advanced Cellular" u="1"/>
        <s v="Cronos Cellular" u="1"/>
        <s v="Sub Station" u="1"/>
        <s v="AtoZ Cellular" u="1"/>
        <s v="Mobile to Go - Northland" u="1"/>
        <s v="Bizcomm Inc." u="1"/>
        <s v="Sol De Mexico" u="1"/>
        <s v="High Speed Wireless 1618 Inc." u="1"/>
        <s v="Impulse Network Corporation" u="1"/>
        <s v="Zaidan LLC 3012 A Covert Ave." u="1"/>
        <s v="VP Wireless" u="1"/>
        <s v="Flint Free Phone" u="1"/>
        <s v="Cellective Communications LLC" u="1"/>
        <s v="NG Communication" u="1"/>
        <s v="Phone House" u="1"/>
        <s v="Samtek Wireless" u="1"/>
        <s v="Ace Cellular Accessories" u="1"/>
        <s v="Franchesca Multiservices" u="1"/>
        <s v="Premium Wireless of NJ 2" u="1"/>
        <s v="Michoacana and More" u="1"/>
        <s v="Abc #21" u="1"/>
        <s v="US Mobile - Queens Chapel 2" u="1"/>
        <s v="A plus Services" u="1"/>
        <s v="LB Connections" u="1"/>
        <s v="Citywide Penn Hills" u="1"/>
        <s v="Neocomm-Azalea" u="1"/>
        <s v="J’s Professional Quick Fix, Inc" u="1"/>
        <s v="Habibs Wireless" u="1"/>
        <s v="Phonzz" u="1"/>
        <s v="Jay Communications LLC" u="1"/>
        <s v="Edwards Wireless" u="1"/>
        <s v="Total Care Wireless" u="1"/>
        <s v="Electronics Tech" u="1"/>
        <s v="Vip Smoke Mobile inc" u="1"/>
        <s v="Hi Tech Zone" u="1"/>
        <s v="Best of All Connections #2" u="1"/>
        <s v="Cape Coral Wireless LLC" u="1"/>
        <s v="Alonzos Com Inc" u="1"/>
        <s v="Best of All Connections #3" u="1"/>
        <s v="Premier Wireless of Queens" u="1"/>
        <s v="Cellutalk" u="1"/>
        <s v="The Legacy Wireless" u="1"/>
        <s v="VIP Retail" u="1"/>
        <s v="Joyeria America" u="1"/>
        <s v="Be In Touch Wireless" u="1"/>
        <s v="Communication Solutions" u="1"/>
        <s v="Mi Cellular" u="1"/>
        <s v="Five Star Communiations" u="1"/>
        <s v="BV Wireless" u="1"/>
        <s v="Dover Wireless" u="1"/>
        <s v="B CELLULAR CORP GURABO 10567" u="1"/>
        <s v="Kkang Da Gu" u="1"/>
        <s v="Wireless Xpress" u="1"/>
        <s v="Allied Communications - Cleveland" u="1"/>
        <s v="Master Wireless – North Co." u="1"/>
        <s v="Prepaid Wireless 1 - 5107 Preston Hwy" u="1"/>
        <s v="Mobile to Mobile" u="1"/>
        <s v="Brick City Wireless 4" u="1"/>
        <s v="Allied Communications - Covington" u="1"/>
        <s v="Cellular More" u="1"/>
        <s v="UNI Enterprises Inc" u="1"/>
        <s v="Diverse Mobile" u="1"/>
        <s v="VHA Retail-CA" u="1"/>
        <s v="DSystem Wireless" u="1"/>
        <s v="AA Telecom Inc" u="1"/>
        <s v="Bs 3D Wireless" u="1"/>
        <s v="Refurcell" u="1"/>
        <s v="Worcester Bling Bling #1" u="1"/>
        <s v="Mobile To Go LLC- Brady" u="1"/>
        <s v="Elm City Wireless" u="1"/>
        <s v="H Y Super Electronics Inc" u="1"/>
        <s v="Satellite Magic" u="1"/>
        <s v="Manson Group Inc" u="1"/>
        <s v="Vista PCS Washington-0405" u="1"/>
        <s v="JJ Wireless" u="1"/>
        <s v="Wireless Plusz Lawrenceburg" u="1"/>
        <s v="NH Telecom" u="1"/>
        <s v="Premium Wireless 86th St Inc" u="1"/>
        <s v="SHORTY WIRELESS" u="1"/>
        <s v="Kings of Da West" u="1"/>
        <s v="Milpas Communications" u="1"/>
        <s v="Digimobile" u="1"/>
        <s v="Cellphone Store LLC" u="1"/>
        <s v="Scenic Wireless" u="1"/>
        <s v="Sinaloa 2000" u="1"/>
        <s v="Mobile to Go - 8th" u="1"/>
        <s v="Zapateria Nueva Imagen" u="1"/>
        <s v="Page Tech Wireless" u="1"/>
        <s v="State Line International Inc" u="1"/>
        <s v="Allied Communications-Brambleton" u="1"/>
        <s v="Bergenline Electronics" u="1"/>
        <s v="Wireless connection by Torres Santana" u="1"/>
        <s v="Scott Bill Wireless" u="1"/>
        <s v="Mobile JL" u="1"/>
        <s v="79th St Wireless" u="1"/>
        <s v="Chaves Wireless" u="1"/>
        <s v="Portillos Wireless" u="1"/>
        <s v="M W Tobacco Shop and Wireless" u="1"/>
        <s v="Keep N Touch" u="1"/>
        <s v="Simply Communications LLC" u="1"/>
        <s v="Ezana Production" u="1"/>
        <s v="I Pro Wireless" u="1"/>
        <s v="El Tio Wireless" u="1"/>
        <s v="Buzz Wireless (Saginaw)" u="1"/>
        <s v="Miami Blue Wireless INC" u="1"/>
        <s v="Allied Communications - Chillicothe" u="1"/>
        <s v="Page Comp" u="1"/>
        <s v="Cell Depot" u="1"/>
        <s v="Fusion Wireless" u="1"/>
        <s v="CARIBBEAN CELLULAR WIRELESS" u="1"/>
        <s v="The Phone Hub" u="1"/>
        <s v="Wireless Mart 4" u="1"/>
        <s v="Capital Mobile North Charleston" u="1"/>
        <s v="Red Barn Food Store - Suffolk" u="1"/>
        <s v="Fox Communications 7" u="1"/>
        <s v="Golden Moon" u="1"/>
        <s v="Celulares LLC" u="1"/>
        <s v="East Side Wireless" u="1"/>
        <s v="Wireless Mart 5" u="1"/>
        <s v="Wireless For U, Inc" u="1"/>
        <s v="Conexion Latina SP, Corp." u="1"/>
        <s v="SmartTech Pro - 2218 Hikes lane" u="1"/>
        <s v="AMASS ENTERPRISES" u="1"/>
        <s v="Electronic Center" u="1"/>
        <s v="Sams express" u="1"/>
        <s v="Pay Go Belding" u="1"/>
        <s v="Fastalk Wireless Lapeer" u="1"/>
        <s v="BAWA Telcomm" u="1"/>
        <s v="7338 Wireless Inc." u="1"/>
        <s v="Wireless Evolution LLC" u="1"/>
        <s v="Viva Express" u="1"/>
        <s v="Atristain Wireless" u="1"/>
        <s v="Smart 1 Insurance" u="1"/>
        <s v="Advantage Wireless" u="1"/>
        <s v="MAAS Wireless" u="1"/>
        <s v="Mobile Media Main" u="1"/>
        <s v="VHA Retail" u="1"/>
        <s v="Evolution Wireless 7" u="1"/>
        <s v="Omega Cellular-" u="1"/>
        <s v="Mars Wireless" u="1"/>
        <s v="Master Wireless W North, Inc." u="1"/>
        <s v="Celulares Azteca" u="1"/>
        <s v="EXTREEM MOBILE PONCE 10315" u="1"/>
        <s v="Trading Phones" u="1"/>
        <s v="Marshfield Cellular, Inc." u="1"/>
        <s v="Z Wireless- W130th" u="1"/>
        <s v="Box of Burnside, Inc." u="1"/>
        <s v="SSI Wireless" u="1"/>
        <s v="Mobile Phones Inc" u="1"/>
        <s v="Lotus Wireless" u="1"/>
        <s v="Cellstars 10" u="1"/>
        <s v="Niles St. Comm" u="1"/>
        <s v="NB Net Solution 9 Inc" u="1"/>
        <s v="Ariana Cellphone and Accessories" u="1"/>
        <s v="Speed Telecomm Inc." u="1"/>
        <s v="Cell Power" u="1"/>
        <s v="OBT Wireless" u="1"/>
        <s v="Omar Gold Inc" u="1"/>
        <s v="Mobile to Go - Martin" u="1"/>
        <s v="Brick City Wireless 3" u="1"/>
        <s v="DC Variety" u="1"/>
        <s v="Cellular More- Inside Fiesta Mart" u="1"/>
        <s v="EZ Fone" u="1"/>
        <s v="4G Wireless" u="1"/>
        <s v="Cell Talk Plus #2" u="1"/>
        <s v="Allied Communications-Victory" u="1"/>
        <s v="Cicero Cellular, Inc." u="1"/>
        <s v="Mobile Hub Enterprises" u="1"/>
        <s v="TGFM Production Studios" u="1"/>
        <s v="St Louis Cordless" u="1"/>
        <s v="Kathleen Cell Center" u="1"/>
        <s v="Visomi Cellular" u="1"/>
        <s v="Mister Tobacco inc" u="1"/>
        <s v="EZ Wireless Communications" u="1"/>
        <s v="Rescue Tech" u="1"/>
        <s v="Mobile To Go LLC- MLK Drive" u="1"/>
        <s v="Larkfield Multicellular" u="1"/>
        <s v="MTH Comm- East 131st St" u="1"/>
        <s v="3HL" u="1"/>
        <s v="Sunshine Cellular" u="1"/>
        <s v="Blink Mobile Western Co" u="1"/>
        <s v="Celullares La Taxquena" u="1"/>
        <s v="FIT Wireless" u="1"/>
        <s v="Cool Cell" u="1"/>
        <s v="House Wireless" u="1"/>
        <s v="Mobile to Go LLC - Fond Du Lac" u="1"/>
        <s v="Cellular Arena Two Inc." u="1"/>
        <s v="KM Wireless" u="1"/>
        <s v="Texas Cellulars" u="1"/>
        <s v="Movie Magic" u="1"/>
        <s v="Celltone" u="1"/>
        <s v="Future Wireless" u="1"/>
        <s v="Neptune Wireless" u="1"/>
        <s v="Quick Liquor" u="1"/>
        <s v="Smart Deals" u="1"/>
        <s v="Hyper Cell, Inc." u="1"/>
        <s v="BV  MOBILE" u="1"/>
        <s v="Superior Wireless" u="1"/>
        <s v="wireless concepts llc" u="1"/>
        <s v="Appdroid Wireless" u="1"/>
        <s v="Value Wireless Dundalk" u="1"/>
        <s v="Mainly Gadgets" u="1"/>
        <s v="ABC #11" u="1"/>
        <s v="Star Hair Beauty" u="1"/>
        <s v="Geneva Feed" u="1"/>
        <s v="AP Wireless" u="1"/>
        <s v="US Mobile 1" u="1"/>
        <s v="Cellumobile Wireless" u="1"/>
        <s v="St. Claude Connection" u="1"/>
        <s v="M Company #1" u="1"/>
        <s v="RNJ Wireless" u="1"/>
        <s v="HUFF WIRELESS" u="1"/>
        <s v="Global Wireless of Burton" u="1"/>
        <s v="My Choice Wireless 8" u="1"/>
        <s v="Vista PCS Georgetown=1904" u="1"/>
        <s v="Adam Cell Inc" u="1"/>
        <s v="R G Cellular Inc." u="1"/>
        <s v="NY Prepaid Wireless #21" u="1"/>
        <s v="Be In Touch of West Nyack" u="1"/>
        <s v="Blink Mobile - Belmont Co." u="1"/>
        <s v="Best Mobile LLC" u="1"/>
        <s v="La Casa De Celulares" u="1"/>
        <s v="Kayma Multiservices" u="1"/>
        <s v="Best High Technologies" u="1"/>
        <s v="Premium Wireless of Long Island" u="1"/>
        <s v="All Star Wireless" u="1"/>
        <s v="JM Cell LLC" u="1"/>
        <s v="Grand Electronics" u="1"/>
        <s v="Cellphone Keys Zone" u="1"/>
        <s v="SA Wireless" u="1"/>
        <s v="Bravo Wireless LLC" u="1"/>
        <s v="Cell 2 Go" u="1"/>
        <s v="Mobile City Inc" u="1"/>
        <s v="Uptown Wireless" u="1"/>
        <s v="LaVenta Express" u="1"/>
        <s v="ALO CELLULAR COAMO 1 10213" u="1"/>
        <s v="Wireless Boys-Haverhill" u="1"/>
        <s v="New Albany Mobile" u="1"/>
        <s v="TMKS INC" u="1"/>
        <s v="RA Wireless Plus Inc" u="1"/>
        <s v="Wireless Now" u="1"/>
        <s v="Tele Com Kings" u="1"/>
        <s v="Happy Wireless" u="1"/>
        <s v="Best Call Wireless" u="1"/>
        <s v="R A Wireless" u="1"/>
        <s v="SRM Wireless" u="1"/>
        <s v="Quick Cash Pawnbrokers" u="1"/>
        <s v="Clarkson Wireless Inc." u="1"/>
        <s v="Cellstar 5" u="1"/>
        <s v="BBL Cellular" u="1"/>
        <s v="HUM COMMUNICATIONS INC" u="1"/>
        <s v="Easy Speak Communications" u="1"/>
        <s v="Brick CIty Wireless 2" u="1"/>
        <s v="Gonzalezs Phones" u="1"/>
        <s v="Empire wireless" u="1"/>
        <s v="New Phone City" u="1"/>
        <s v="Sandys Electronics" u="1"/>
        <s v="Wireless Center of Greensboro #3" u="1"/>
        <s v="Comp U Network dba Cell City" u="1"/>
        <s v="Wireless Avenue" u="1"/>
        <s v="Evergreen Market" u="1"/>
        <s v="Allied Communications- Lima Metcalf St" u="1"/>
        <s v="Tejada Comunicaciones" u="1"/>
        <s v="Ludali Communications" u="1"/>
        <s v="Huma Wireless Network Inc" u="1"/>
        <s v="OMG Telecom 10" u="1"/>
        <s v="Audio Plaza" u="1"/>
        <s v="786 Famers Blvd Inc." u="1"/>
        <s v="Wireless America, San Marcos" u="1"/>
        <s v="Citywide Monroeville Mall" u="1"/>
        <s v="Izak Wireless" u="1"/>
        <s v="Universal Beeper Cellular CORP SD UB CIDRA 10596" u="1"/>
        <s v="Factor Sales" u="1"/>
        <s v="Agua Plus Inc" u="1"/>
        <s v="Wireless Boys Cherry" u="1"/>
        <s v="Abe’s Market" u="1"/>
        <s v="Allied Communications - Tuscarawas" u="1"/>
        <s v="Smart Buy Wireless Inc." u="1"/>
        <s v="La Union Cellulars" u="1"/>
        <s v="Select Wireless" u="1"/>
        <s v="WIRELESS EXTREME" u="1"/>
        <s v="Michelle Wireless" u="1"/>
        <s v="Prepaid Choice Inc" u="1"/>
        <s v="Broadway Electronics" u="1"/>
        <s v="EXTREEM MOBILE CAROLINA 10450" u="1"/>
        <s v="Spectrum Wireless" u="1"/>
        <s v="EZ COMM" u="1"/>
        <s v="Unlimited Talk1" u="1"/>
        <s v="Evolution Cellular LLC" u="1"/>
        <s v="Beauty Discount" u="1"/>
        <s v="GS Wireless Inc" u="1"/>
        <s v="MobileHubPlus LLC" u="1"/>
        <s v="McDougall Enterprise" u="1"/>
        <s v="Bicell Cellular Products" u="1"/>
        <s v="Z N Wireless Inc" u="1"/>
        <s v="Americana Cellular" u="1"/>
        <s v="NoContract" u="1"/>
        <s v="Cellular Collection and Repair LLC" u="1"/>
        <s v="Z S Wireless Inc" u="1"/>
        <s v="NBJ Inc" u="1"/>
        <s v="Cashnet- Akron Merriman Rd" u="1"/>
        <s v="North Farmer Communication" u="1"/>
        <s v="Vip discount Wireless" u="1"/>
        <s v="C E Wireless Solutions LLC" u="1"/>
        <s v="Smile Wireless" u="1"/>
        <s v="Cellular Currency LLC" u="1"/>
        <s v="South End Connections" u="1"/>
        <s v="Premier Wireless" u="1"/>
        <s v="A S Cellular Wireless" u="1"/>
        <s v="Top Cellers" u="1"/>
        <s v="DYSK 3 - 510 E New circle rd" u="1"/>
        <s v="AO Wireless" u="1"/>
        <s v="Affordable Wireless Alvin" u="1"/>
        <s v="Moriah Multi-Services" u="1"/>
        <s v="DF Records" u="1"/>
        <s v="JTA Communications" u="1"/>
        <s v="Expo Wireless- Ridge" u="1"/>
        <s v="SN Wireless II" u="1"/>
        <s v="Mobile Super Store Inc." u="1"/>
        <s v="Be Intouch Wireless" u="1"/>
        <s v="Max Mobile-4426" u="1"/>
        <s v="Silwady Wireless, 2484 Gary" u="1"/>
        <s v="Portillo Cellular" u="1"/>
        <s v="Allied Communications - 10th" u="1"/>
        <s v="M Company #2" u="1"/>
        <s v="Atvanced Technologies" u="1"/>
        <s v="Rafas Satellite" u="1"/>
        <s v="Cellular Connections" u="1"/>
        <s v="RMT Wireless" u="1"/>
        <s v="Guerrero Cellular" u="1"/>
        <s v="Grecko Connexion" u="1"/>
        <s v="La Paz Travel Wireless" u="1"/>
        <s v="MB Wireless Connection" u="1"/>
        <s v="In-Touch Cellular" u="1"/>
        <s v="Advanced Wireless" u="1"/>
        <s v="7R Wireless" u="1"/>
        <s v="Aircomm" u="1"/>
        <s v="Cago Wireless" u="1"/>
        <s v="Torres Prepaid" u="1"/>
        <s v="Computer Corner" u="1"/>
        <s v="Superiors Best Wireless" u="1"/>
        <s v="Vista PCS LLC" u="1"/>
        <s v="618 Wireless" u="1"/>
        <s v="Venice Wireless Solutions LLC" u="1"/>
        <s v="20/20 Mobile" u="1"/>
        <s v="Hook It Up" u="1"/>
        <s v="Westside Pawn" u="1"/>
        <s v="BS Wireless" u="1"/>
        <s v="Cellular Arena" u="1"/>
        <s v="Amiga Wireless, Inc" u="1"/>
        <s v="Mobile To Go Llc" u="1"/>
        <s v="Lotus Cellular" u="1"/>
        <s v="Simple Wireless Zone Corp." u="1"/>
        <s v="Sync Wireless CABO ROJO 10420" u="1"/>
        <s v="X-Cell Wireless" u="1"/>
        <s v="Good Wireless" u="1"/>
        <s v="Annas Cellulars" u="1"/>
        <s v="Next Comm 14th St" u="1"/>
        <s v="Master Wireless - Ashland Co." u="1"/>
        <s v="Launch Wireless" u="1"/>
        <s v="Bolivio’s Express" u="1"/>
        <s v="Magic Supplies Inc" u="1"/>
        <s v="U.S. Mobile More, Inc" u="1"/>
        <s v="First Class Technologies" u="1"/>
        <s v="Jeevan Communications" u="1"/>
        <s v="Elite Cellular Group, Inc" u="1"/>
        <s v="Evergreen Communications" u="1"/>
        <s v="Life Essentials Services" u="1"/>
        <s v="Eco Wireless" u="1"/>
        <s v="Hugo Jewelry" u="1"/>
        <s v="Upper Darby Wireless" u="1"/>
        <s v="Intouch Communications" u="1"/>
        <s v="Junction Cellular 95 Corp" u="1"/>
        <s v="Top Comm" u="1"/>
        <s v="Hello Wireless" u="1"/>
        <s v="Shenandoah Wireless Strasburg" u="1"/>
        <s v="Hola Cellular 2" u="1"/>
        <s v="Payless Wireless" u="1"/>
        <s v="Angels Beauty Connection" u="1"/>
        <s v="Mobile Solutions" u="1"/>
        <s v="A2Z Wireless" u="1"/>
        <s v="Al-Basit Communications Inc" u="1"/>
        <s v="KR Star Communication" u="1"/>
        <s v="BJ Sorianos in Action inc" u="1"/>
        <s v="Master Mobile" u="1"/>
        <s v="EziMobile LLC" u="1"/>
        <s v="Sams Quick Stop" u="1"/>
        <s v="Petra Connect LLC" u="1"/>
        <s v="Chrome Wireless" u="1"/>
        <s v="Mobile Addiction" u="1"/>
        <s v="Wireless General" u="1"/>
        <s v="Fulton Wireless" u="1"/>
        <s v="P N KONNECTIONS" u="1"/>
        <s v="Schrum Agency" u="1"/>
        <s v="135 Jamaica Inc" u="1"/>
        <s v="Alkimia Designs Group, Inc." u="1"/>
        <s v="Wireless Connection - 123" u="1"/>
        <s v="OMG Telecom 07" u="1"/>
        <s v="Thomas Telecomm" u="1"/>
        <s v="Cell 4 Less" u="1"/>
        <s v="White Plains Wireless #3" u="1"/>
        <s v="Warsaw Wireless - Glenway" u="1"/>
        <s v="Cell Plus Market" u="1"/>
        <s v="Srn Communications-York" u="1"/>
        <s v="Marconi Radio" u="1"/>
        <s v="Mobile Hub - Bluffton" u="1"/>
        <s v="Conexion Latina MC, Corp." u="1"/>
        <s v="I Wireless" u="1"/>
        <s v="My Wireless 1020" u="1"/>
        <s v="Pay Go Wireless-Benton Harbor" u="1"/>
        <s v="Colorado Mobile" u="1"/>
        <s v="1545 Westchester Ave" u="1"/>
        <s v="ALO CELLULAR OROCOVIS 10370" u="1"/>
        <s v="Cellular Capitol, LLC" u="1"/>
        <s v="Infinity Wireless Plus" u="1"/>
        <s v="Dollar City" u="1"/>
        <s v="AN Wireless" u="1"/>
        <s v="X-Treme Wireless - Easton" u="1"/>
        <s v="Saint Nicholas Mobile" u="1"/>
        <s v="Balaji Enterprise Inc dba Roxborough Wireless" u="1"/>
        <s v="La Palma Electronics" u="1"/>
        <s v="Richs Deli" u="1"/>
        <s v="Pecos Mobile" u="1"/>
        <s v="My Wireless 1050" u="1"/>
        <s v="JSN Communications" u="1"/>
        <s v="Pay Go Wireless - Battle Creek" u="1"/>
        <s v="Kmg Services" u="1"/>
        <s v="Wireless X" u="1"/>
        <s v="McDonalds Computer Service" u="1"/>
        <s v="BnS Wireless - 4835 Poplar Level Rd" u="1"/>
        <s v="Total Communications" u="1"/>
        <s v="Telecom Factory, Inc." u="1"/>
        <s v="Chavez Cellular" u="1"/>
        <s v="Uni Enterprise Inc" u="1"/>
        <s v="Android Wireless Repair" u="1"/>
        <s v="EZ Phone N PC Repair" u="1"/>
        <s v="Happy Cellular" u="1"/>
        <s v="Wireless Boys-Starr Ave" u="1"/>
        <s v="Stop Go 46" u="1"/>
        <s v="Talk Cellular" u="1"/>
        <s v="Hot Wireless" u="1"/>
        <s v="The Electronics Market Inc." u="1"/>
        <s v="Flint Free Phone Flushing Rd" u="1"/>
        <s v="JN Market" u="1"/>
        <s v="NYF Inc." u="1"/>
        <s v="Platinum Wireless" u="1"/>
        <s v="Two Gemini Limited" u="1"/>
        <s v="KR Star Communications" u="1"/>
        <s v="Citywide Connections- Youngstown Mahoning Ave" u="1"/>
        <s v="West Main Food Mart" u="1"/>
        <s v="Gone Mobile" u="1"/>
        <s v="South Shore Comm Inc" u="1"/>
        <s v="Cell City LLC" u="1"/>
        <s v="Point Solutions" u="1"/>
        <s v="Life Essential Services" u="1"/>
        <s v="Cellular Capitol, LLC." u="1"/>
        <s v="Rocket Mobile" u="1"/>
        <s v="Nations Insurance Agency" u="1"/>
        <s v="Laramie Wireless, Inc." u="1"/>
        <s v="Karlov Cellular dba Exclusive Quick Com" u="1"/>
        <s v="Cell Phone Mania" u="1"/>
        <s v="Warsaw Wireless" u="1"/>
        <s v="NB Net Solutions 10 INC" u="1"/>
        <s v="Cellular Accesories Outlet II" u="1"/>
        <s v="Prime Time EP" u="1"/>
        <s v="Wireless Talk" u="1"/>
        <s v="TC Wireless" u="1"/>
        <s v="Ventura Cellphones Inc." u="1"/>
        <s v="Mobile Net" u="1"/>
        <s v="Western Sky LLC" u="1"/>
        <s v="Sky Communication" u="1"/>
        <s v="Fulton Mini Mall Co." u="1"/>
        <s v="My Wireless #1030" u="1"/>
        <s v="Wireless Technologies" u="1"/>
        <s v="Skylink Wireless" u="1"/>
        <s v="Cellstars 13" u="1"/>
        <s v="Quick Com" u="1"/>
        <s v="Walton Wireless" u="1"/>
        <s v="Wireless 10 Top" u="1"/>
        <s v="Advanced Mobile" u="1"/>
        <s v="Dekalb Wireless" u="1"/>
        <s v="Allied Communications- Canton Columbus Rd" u="1"/>
        <s v="Wireless Club" u="1"/>
        <s v="Image Wireless" u="1"/>
        <s v="Mobile-it Corp" u="1"/>
        <s v="NewCO, LLC" u="1"/>
        <s v="Corporate Communications- W25th" u="1"/>
        <s v="Olathe Discount Cellular" u="1"/>
        <s v="Allied Communications-Suffolk" u="1"/>
        <s v="Adamaris Boutique" u="1"/>
        <s v="Sky Communications" u="1"/>
        <s v="Diamond Communications" u="1"/>
        <s v="KJ Wireless" u="1"/>
        <s v="Wireless A" u="1"/>
        <s v="Express Conection CANOVANAS 10563" u="1"/>
        <s v="Hometown Mobile LLC" u="1"/>
        <s v="Unlimited Wireless Connections" u="1"/>
        <s v="Xenia Discount Smoke Shop" u="1"/>
        <s v="U Q LLC" u="1"/>
        <s v="Mobile Center Inc" u="1"/>
        <s v="Ashby Corp" u="1"/>
        <s v="KOL Wireless LLC" u="1"/>
        <s v="I S Communication" u="1"/>
        <s v="JL Communications" u="1"/>
        <s v="VIP Retail - Folsom" u="1"/>
        <s v="RNJ Wireless 2" u="1"/>
        <s v="Italk Communication" u="1"/>
        <s v="Vargas Wireless" u="1"/>
        <s v="AR Wireless LLC" u="1"/>
        <s v="Smartphone Wireless" u="1"/>
        <s v="Cyber Cell 4" u="1"/>
        <s v="Tresco Mobile" u="1"/>
        <s v="Amazing Wireless 6" u="1"/>
        <s v="MOBILE 4U" u="1"/>
        <s v="Cell Max 3" u="1"/>
        <s v="Sunshine Wireless" u="1"/>
        <s v="North Dixie Food Mart" u="1"/>
        <s v="Call Back, Inc" u="1"/>
        <s v="NB Net Solutions 15 Inc" u="1"/>
        <s v="NB Net Solutions 25 INC" u="1"/>
        <s v="A to Z Cellular of Angier" u="1"/>
        <s v="LN Wireless" u="1"/>
        <s v="430 East 138th St. Inc." u="1"/>
        <s v="Cell Xtreme" u="1"/>
        <s v="Super Wireless Swissvale" u="1"/>
        <s v="Mobile Center Inc." u="1"/>
        <s v="Interstate Cellular" u="1"/>
        <s v="Universal Wireless Plus" u="1"/>
        <s v="Manhattan Wireless" u="1"/>
        <s v="High Tech Wireless" u="1"/>
        <s v="JRS Digital" u="1"/>
        <s v="Cell Hut, Inc." u="1"/>
        <s v="The Liquor Stop LLC" u="1"/>
        <s v="AMB 2, LLC" u="1"/>
        <s v="276 A East 149th St., Inc" u="1"/>
        <s v="Citi Tech Wireless Inc." u="1"/>
        <s v="B Outlet" u="1"/>
        <s v="Ely Cellular" u="1"/>
        <s v="nb net solutions 16 inc" u="1"/>
        <s v="Forever Wireless Monument" u="1"/>
        <s v="Cell Data LLC" u="1"/>
        <s v="Cellphone 4 Us" u="1"/>
        <s v="NB Net Solution 13" u="1"/>
        <s v="Los Amigos" u="1"/>
        <s v="Hello Wireless Communication" u="1"/>
        <s v="Citywide Wilkinsburg" u="1"/>
        <s v="Wireless Times" u="1"/>
        <s v="Speakeasy Wireless" u="1"/>
        <s v="CELLULAR COMMUNICATION AGUADA 10440" u="1"/>
        <s v="Zeen Wireless" u="1"/>
        <s v="MR Wireless" u="1"/>
        <s v="Cyber Wireless Telecom" u="1"/>
        <s v="Nb Net Solutions 27 Inc" u="1"/>
        <s v="Sotelo Cellular" u="1"/>
        <s v="Jazztel Wireless LLC" u="1"/>
        <s v="Fuze Wireless Accessories" u="1"/>
        <s v="Providence Wireless" u="1"/>
        <s v="Silwady Wireless, INC- Schererville" u="1"/>
        <s v="Ecuasur Wireless 3" u="1"/>
        <s v="Interactive Sound Wireless" u="1"/>
        <s v="Ecuasur Wireless 4" u="1"/>
        <s v="JoJo Express Inc" u="1"/>
        <s v="Ecuasur Wireless 6" u="1"/>
        <s v="Ecuasur wireless 7" u="1"/>
        <s v="LTE Wireless #2" u="1"/>
        <s v="Triple B Wireless" u="1"/>
        <s v="Peru Mall Accessories" u="1"/>
        <s v="Urban Tec Fashion" u="1"/>
        <s v="St Paul Wireless" u="1"/>
        <s v="NCS Wireless at Silver City Galleria" u="1"/>
        <s v="Master Wireless-Front" u="1"/>
        <s v="Buzz Wireless (Albion)" u="1"/>
        <s v="J J Mobile Communications" u="1"/>
        <s v="Bradley Mobile" u="1"/>
        <s v="Shields Wireless" u="1"/>
        <s v="Telecom Wireless" u="1"/>
        <s v="Cellular 2000 Latino" u="1"/>
        <s v="Platinum Wireless Group LLC" u="1"/>
        <s v="Allied Communication-Oaklawn" u="1"/>
        <s v="JRE SI Wireless 2" u="1"/>
        <s v="Everything Wireless" u="1"/>
        <s v="MJP Enterprises, Inc." u="1"/>
        <s v="Addison Austin Citgo" u="1"/>
        <s v="Yourcell Wireless" u="1"/>
        <s v="Cashnet- Akron Copley Rd" u="1"/>
        <s v="Vista PCS Madison-1905" u="1"/>
        <s v="Allied Communications - East 55" u="1"/>
        <s v="Unlimit Yourself Wireless 4" u="1"/>
        <s v="Latino Market" u="1"/>
        <s v="H R Wireless" u="1"/>
        <s v="Rius Wireless LLC" u="1"/>
        <s v="Don Carlos Meat Market" u="1"/>
        <s v="Greenland Business Inc." u="1"/>
        <s v="Unique Wireless" u="1"/>
        <s v="Digital Cellular Electronics" u="1"/>
        <s v="Firebaugh Wireless" u="1"/>
        <s v="Best Call Wireless-Oak" u="1"/>
        <s v="Pueblo Movil" u="1"/>
        <s v="Cellular 1" u="1"/>
        <s v="Los Hermanos Meat Market" u="1"/>
        <s v="Planet DVD" u="1"/>
        <s v="Tu Voz Mobile Xpress" u="1"/>
        <s v="Cariman Wireless" u="1"/>
        <s v="Mobile To Go Dba: Algadi Enterprises LLC" u="1"/>
        <s v="JENN A LLC" u="1"/>
        <s v="Wireless Shack 11" u="1"/>
        <s v="Cell Phone Connections" u="1"/>
        <s v="Mexicana Travel Services" u="1"/>
        <s v="NYPW #1" u="1"/>
        <s v="NYPW #2" u="1"/>
        <s v="Upstate Cellular Schenectady" u="1"/>
        <s v="Beauty Source Plus, LLC" u="1"/>
        <s v="Nypw #3" u="1"/>
        <s v="ionicloud technology solutions" u="1"/>
        <s v="NYPW #4" u="1"/>
        <s v="6 Miles Mobile" u="1"/>
        <s v="NYPW #5" u="1"/>
        <s v="Yourcell Wireless Inc" u="1"/>
        <s v="Advanced PCS 808, LLC" u="1"/>
        <s v="My Pro Wireless" u="1"/>
        <s v="NYPW #6" u="1"/>
        <s v="Cude Electronics" u="1"/>
        <s v="Oneida Tech Inc" u="1"/>
        <s v="Mobile King" u="1"/>
        <s v="NYPW #7" u="1"/>
        <s v="Citywide Connections- Hubbard" u="1"/>
        <s v="Live With Hope Cellular" u="1"/>
        <s v="City Wide Wireless 10 Inc" u="1"/>
        <s v="New Fone World" u="1"/>
        <s v="AG Cellular Repair Center, LLC" u="1"/>
        <s v="Exchange Connection" u="1"/>
        <s v="Main Telecom Phone, Inc." u="1"/>
        <s v="162nd St. Cellular, Inc." u="1"/>
        <s v="American Connection" u="1"/>
        <s v="LMK Business Inc" u="1"/>
        <s v="Saada Wireless Inc" u="1"/>
        <s v="Unlimited Wireless LLC" u="1"/>
        <s v="Kingman Network Corp" u="1"/>
        <s v="Adam Pawn Shop" u="1"/>
        <s v="Sky Mobile" u="1"/>
        <s v="1 Spectrum Solutions" u="1"/>
        <s v="HKKAS Enterprises, LLC" u="1"/>
        <s v="AL Wireless" u="1"/>
        <s v="New Era Wirelsss" u="1"/>
        <s v="Edge Wireless" u="1"/>
        <s v="My Wireless 1021" u="1"/>
        <s v="Any Way Mobile" u="1"/>
        <s v="106 Electronics of NY Inc." u="1"/>
        <s v="East Main Connection" u="1"/>
        <s v="American Wireless One" u="1"/>
        <s v="MIAMI WORLD WIRELESS" u="1"/>
        <s v="Cyber Cell 5" u="1"/>
        <s v="Wireless Toyz - 234" u="1"/>
        <s v="Latino Convenience Store" u="1"/>
        <s v="Wireless Toyz - 294" u="1"/>
        <s v="Best Mobile Wireless" u="1"/>
        <s v="Pair Up Wireless" u="1"/>
        <s v="Master Wireless" u="1"/>
        <s v="Pay Go Wireless - Westnedge" u="1"/>
        <s v="A to Z Simpsonville" u="1"/>
        <s v="Community Advantage Network #4" u="1"/>
        <s v="Wireless Revolution" u="1"/>
        <s v="Flat Wireless" u="1"/>
        <s v="Archi McKeesport" u="1"/>
        <s v="Wireless Toyz - 255" u="1"/>
        <s v="Samco Wireless" u="1"/>
        <s v="MC Cellular" u="1"/>
        <s v="Universal Wireless Tech Inc" u="1"/>
        <s v="Hollywood Wireless" u="1"/>
        <s v="G Tech Wireless LLC" u="1"/>
        <s v="USA Mobile" u="1"/>
        <s v="Best Call Wireless-Armour" u="1"/>
        <s v="SID Communication" u="1"/>
        <s v="World Cellular Communications Inc." u="1"/>
        <s v="Cadillac Communications" u="1"/>
        <s v="KH 71st Wireless, Inc." u="1"/>
        <s v="Roberto Munoz Wireless" u="1"/>
        <s v="NB Net Solution - 14" u="1"/>
        <s v="O A The Corner Store" u="1"/>
        <s v="E Z Cell" u="1"/>
        <s v="Cellstar 4" u="1"/>
        <s v="ADVANCE MOBILE TECHNOLOGY - ISABELA 10381" u="1"/>
        <s v="SNS Wireless" u="1"/>
        <s v="AIT Wireless, LLC" u="1"/>
        <s v="Stop Buy Cellular" u="1"/>
        <s v="Fiji Wireless" u="1"/>
        <s v="Advanced Communication" u="1"/>
        <s v="Blink Mobile" u="1"/>
        <s v="Wireless World 1" u="1"/>
        <s v="11105 Cellular Inc." u="1"/>
        <s v="I M Mobile" u="1"/>
        <s v="Citywide Connections- Youngstown McCartney Rd" u="1"/>
        <s v="Just In Time Services" u="1"/>
        <s v="Celulares Yazmin" u="1"/>
        <s v="ALO CELULAR SANTA ISABEL 1 10062" u="1"/>
        <s v="Mackys Cellular" u="1"/>
        <s v="Abc - Gary" u="1"/>
        <s v="Radio Shack Roma" u="1"/>
        <s v="NG Cellular" u="1"/>
        <s v="ND Connections" u="1"/>
        <s v="Plaza Wireless" u="1"/>
        <s v="Robles Wireless 2" u="1"/>
        <s v="Krazy Rays Wireless – Pontiac" u="1"/>
        <s v="CT Wireless" u="1"/>
        <s v="Wireless Toyz - 277" u="1"/>
        <s v="WT Communications" u="1"/>
        <s v="Lenox Wireless" u="1"/>
        <s v="Pay Go Wireless – Columbia" u="1"/>
        <s v="Allied Communications - Cleveland Ave" u="1"/>
        <s v="Wireless Boys-Central" u="1"/>
        <s v="PaylessOne Wireless" u="1"/>
        <s v="Pak Wireless" u="1"/>
        <s v="SI Mobile 207" u="1"/>
        <s v="S A Wireless" u="1"/>
        <s v="824 E 149th" u="1"/>
        <s v="JD Wireless" u="1"/>
        <s v="Beauty queen" u="1"/>
        <s v="Sound and Talk of Trenton" u="1"/>
        <s v="ZK Wireless Inc." u="1"/>
        <s v="Value Wireless Highlandtown" u="1"/>
        <s v="DJ Cellular" u="1"/>
        <s v="Delta Wireless" u="1"/>
        <s v="Mundo Wireless" u="1"/>
        <s v="S S Wireless" u="1"/>
        <s v="Zaid Wireless" u="1"/>
        <s v="Tex Mex Prepaid LLC" u="1"/>
        <s v="Salaam Cell" u="1"/>
        <s v="Wireless Empire Inc" u="1"/>
        <s v="Servicios Directos LLC" u="1"/>
        <s v="Ulster Link" u="1"/>
        <s v="S Z Wireless" u="1"/>
        <s v="Hola Wireless" u="1"/>
        <s v="La Chiquita Western Wear" u="1"/>
        <s v="233 NY Wireless, Inc." u="1"/>
        <s v="Ritmo Record" u="1"/>
        <s v="Allied Communications Janaf" u="1"/>
        <s v="M R Mobile LLC" u="1"/>
        <s v="Repair Xpert" u="1"/>
        <s v="Game Over Wireless" u="1"/>
        <s v="Vista PCS by MS Telecom" u="1"/>
        <s v="EZ Mobile of Texas" u="1"/>
        <s v="Castanedas Mexican Market LLC" u="1"/>
        <s v="Archi North Versailles" u="1"/>
        <s v="KH Wireless" u="1"/>
        <s v="Wireless Max" u="1"/>
        <s v="1064 Wireless Port Richmond" u="1"/>
        <s v="Wireless Connect- Vine" u="1"/>
        <s v="Rocket Wireless" u="1"/>
        <s v="Next Comm North Capitol" u="1"/>
        <s v="80 E 167th Street Wireless Inc." u="1"/>
        <s v="American Wireless" u="1"/>
        <s v="Xtreme Wireless Store" u="1"/>
        <s v="Mobile to Go - Calumet" u="1"/>
        <s v="Iteck Cellphone and Computer Repair" u="1"/>
        <s v="Piazza Equipment Electronics" u="1"/>
        <s v="AK Wireless" u="1"/>
        <s v="AB Tax Service dba Air Wavez" u="1"/>
        <s v="Bargain Warehouse" u="1"/>
        <s v="Airvoice" u="1"/>
        <s v="Royalty Wireless" u="1"/>
        <s v="WTRN Mobile Corp" u="1"/>
        <s v="Good Stuff Only" u="1"/>
        <s v="NAA Management Inc" u="1"/>
        <s v="LL Wireless" u="1"/>
        <s v="CelluGlass" u="1"/>
        <s v="Cyber Cell 6" u="1"/>
        <s v="East Coast Mobile" u="1"/>
        <s v="Mil Cellphones" u="1"/>
        <s v="Citywide Connections- Warren 1821 Elm Rd" u="1"/>
        <s v="Chester Wireless" u="1"/>
        <s v="My Wireless Gratiot" u="1"/>
        <s v="Grace Wireless 2" u="1"/>
        <s v="East Side Wireless North Sherman" u="1"/>
        <s v="3 Brothers Wireless" u="1"/>
        <s v="HNK3" u="1"/>
        <s v="Paraiso Travel and Tours" u="1"/>
        <s v="1064 Wireless Walker" u="1"/>
        <s v="Dos Amigas" u="1"/>
        <s v="Silwady Wireless" u="1"/>
        <s v="Cellular One" u="1"/>
        <s v="Master Wireless - G, Inc." u="1"/>
        <s v="Prolink" u="1"/>
        <s v="Star Wireless" u="1"/>
        <s v="Azzi Corp" u="1"/>
        <s v="Fastlink Wireless" u="1"/>
        <s v="Neo Comm- Patapsco" u="1"/>
        <s v="HAJ Wireless Inc." u="1"/>
        <s v="Global Mobile 85, inc" u="1"/>
        <s v="Caleta Western Wear LLC" u="1"/>
        <s v="Ice Wireless 4" u="1"/>
        <s v="Texan Power Sports Electronics" u="1"/>
        <s v="SMO Wireless" u="1"/>
        <s v="Wireless Zone" u="1"/>
        <s v="Broadway Mart" u="1"/>
        <s v="Sunset Wireless" u="1"/>
        <s v="HD Wireless Services" u="1"/>
        <s v="A to Z Gastonia 3" u="1"/>
        <s v="Juniors Convenience Store" u="1"/>
        <s v="Legacy Wireless" u="1"/>
        <s v="Nueva Era Musical" u="1"/>
        <s v="Majestik Solutions LLC" u="1"/>
        <s v="Best Mobile 1" u="1"/>
        <s v="9528 Wireless Inc." u="1"/>
        <s v="Xpress Wireless LLC" u="1"/>
        <s v="DK Telecom - Hanover Park" u="1"/>
        <s v="Twin Wireless" u="1"/>
        <s v="Cell Express Inc." u="1"/>
        <s v="Super Page" u="1"/>
        <s v="Cellular Express - Sheridan" u="1"/>
        <s v="As Cellular Store" u="1"/>
        <s v="JC Wireless" u="1"/>
        <s v="Columbus Wireless" u="1"/>
        <s v="Vista PCS Abernathy-0402" u="1"/>
        <s v="Allied Communications - Georgesville" u="1"/>
        <s v="Cellular Mart" u="1"/>
        <s v="AIT 10 Wireless LLC" u="1"/>
        <s v="HS Tech" u="1"/>
        <s v="Cell Phone H-Tech Llc" u="1"/>
        <s v="Vista PCS" u="1"/>
        <s v="A N P Wireless" u="1"/>
        <s v="CELLSMART-GALERIA PASEOS" u="1"/>
        <s v="Wireless Force - Bay City" u="1"/>
        <s v="Simple Wireless - Colerain" u="1"/>
        <s v="Annwil Connect" u="1"/>
        <s v="Latino Cellular" u="1"/>
        <s v="Cellutions III" u="1"/>
        <s v="ENC Connection inc." u="1"/>
        <s v="Gillburg Best Bet" u="1"/>
        <s v="Top Gun Wireless" u="1"/>
        <s v="Amigos Wireless Inc." u="1"/>
        <s v="Ringtone Communications LLC" u="1"/>
        <s v="Royal Wireless" u="1"/>
        <s v="Brick City Wireless" u="1"/>
        <s v="Direct Wireless and Cell" u="1"/>
        <s v="EZ Mobile" u="1"/>
        <s v="Millenium.com" u="1"/>
        <s v="SI Mobile 617" u="1"/>
        <s v="Hempstead Cellphone Repair Inc" u="1"/>
        <s v="Phone Fix LLC" u="1"/>
        <s v="Envios Sin Fronteras LLC" u="1"/>
        <s v="New Way Wireless 4.0 LLC" u="1"/>
        <s v="Kings Wireless Plus" u="1"/>
        <s v="New Smart Phones" u="1"/>
        <s v="Servicios Hispanos" u="1"/>
        <s v="Quarter To Nine Mobile 3" u="1"/>
        <s v="Mobile Superstore" u="1"/>
        <s v="Dubai Wireless" u="1"/>
        <s v="Prepaid Express" u="1"/>
        <s v="Master Wireless - G, Inc" u="1"/>
        <s v="Non Stop Wireless" u="1"/>
        <s v="Nb Net Solutions 4" u="1"/>
        <s v="Conexion Latina EL, Corp." u="1"/>
        <s v="Performance Wireless Solution" u="1"/>
        <s v="Green Wireless dba Nuline Wireless" u="1"/>
        <s v="Lompoc Mobile" u="1"/>
        <s v="Wireless Boys-Lewis" u="1"/>
        <s v="Candi Cane Wireless of Ann Arbor" u="1"/>
        <s v="Metro Wireless Inc" u="1"/>
        <s v="CBC Wireless Inc" u="1"/>
        <s v="New Teck Wireless" u="1"/>
        <s v="Oshanes Wireless and Billing Center LLC" u="1"/>
        <s v="AJ Wireless" u="1"/>
        <s v="Neighborhood Mall" u="1"/>
        <s v="Star Mobile" u="1"/>
        <s v="ALFATEH BUSINESS LLC D.B.A MS CELLZ" u="1"/>
        <s v="FFP - Saginaw" u="1"/>
        <s v="Lompoc Mobile Inc. #9" u="1"/>
        <s v="Cellmax Wireless Inc" u="1"/>
        <s v="786 Jamaica Ave" u="1"/>
        <s v="James food" u="1"/>
        <s v="JR Electronics" u="1"/>
        <s v="Venus Wireless" u="1"/>
        <s v="Almonte Cellular Plus LLC" u="1"/>
        <s v="Page One Electronics" u="1"/>
        <s v="AISB Enterprise, Inc." u="1"/>
        <s v="ESM Telecom" u="1"/>
        <s v="J Wireless" u="1"/>
        <s v="SS Wireless Inc" u="1"/>
        <s v="Infinity Communications" u="1"/>
        <s v="Lewis Wireless" u="1"/>
        <s v="JRE SI Wireless" u="1"/>
        <s v="Prepaid Wireless Center" u="1"/>
        <s v="Brooklyn Cellular of NY Inc" u="1"/>
        <s v="CVT Wireless LLC - Benton Harbor" u="1"/>
        <s v="Family Loyalty Enterprises, Inc." u="1"/>
        <s v="Vista PCS Sylvan-0406" u="1"/>
        <s v="Bosch Buster" u="1"/>
        <s v="Chacharitas Wireless" u="1"/>
        <s v="My Wireless 1042" u="1"/>
        <s v="Motivated Wireless Group" u="1"/>
        <s v="Desert Comm" u="1"/>
        <s v="Demorest Cellular" u="1"/>
        <s v="Christian Family Book Store" u="1"/>
        <s v="SLP Wireless" u="1"/>
        <s v="Eastern Phones" u="1"/>
        <s v="Liberty Mobile of NY" u="1"/>
        <s v="V Wireless Communications" u="1"/>
        <s v="MTH COMM LLC" u="1"/>
        <s v="Easy Sky Communications" u="1"/>
        <s v="Powered Line" u="1"/>
        <s v="Go For It Telecom Inc" u="1"/>
        <s v="CELLSMART BAYAMON 1 REXVILLE" u="1"/>
        <s v="A to Z Gastonia 1" u="1"/>
        <s v="Flat Wireless, LLC" u="1"/>
        <s v="Wireless Depot # 3" u="1"/>
        <s v="Choice Wireless" u="1"/>
        <s v="Eden Wireless" u="1"/>
        <s v="Wireless Cellection" u="1"/>
        <s v="Presidente Check Cashing Corp" u="1"/>
        <s v="TPC Wireless" u="1"/>
        <s v="Affordable Comm" u="1"/>
        <s v="Wireless Cellular 7 Inc." u="1"/>
        <s v="Detroit Check Cashing" u="1"/>
        <s v="RIM Palacios LLC" u="1"/>
        <s v="Orange Mobility" u="1"/>
        <s v="Best Wireless Store" u="1"/>
        <s v="United Prepaid Wireless- Lakeshore Blvd" u="1"/>
        <s v="IV Wireless MS" u="1"/>
        <s v="Mirasol Mobile" u="1"/>
        <s v="Fast Wireless LLC" u="1"/>
        <s v="Milwaukee Wireless LLC" u="1"/>
        <s v="All Kinds of Gigs" u="1"/>
        <s v="X-treme Wirless" u="1"/>
        <s v="JB Wireless" u="1"/>
        <s v="All In 1 Health LLC" u="1"/>
        <s v="Yonkers Servicetech Plus" u="1"/>
        <s v="Rapido Wireless and Accessories" u="1"/>
        <s v="KP Naji Inc" u="1"/>
        <s v="Mundo Cellular" u="1"/>
        <s v="Wireless Kingz" u="1"/>
        <s v="Wireless Solutions VA LLC" u="1"/>
        <s v="Allied Communications-Newtown" u="1"/>
        <s v="TriStar" u="1"/>
        <s v="DVA Wireless and Accessories" u="1"/>
        <s v="Citywide Aliquippa" u="1"/>
        <s v="World of Communications" u="1"/>
        <s v="Unlimited Mobile 4" u="1"/>
        <s v="Unlimited Mobile 5" u="1"/>
        <s v="Unlimited Mobile 6" u="1"/>
        <s v="DV Wireless" u="1"/>
        <s v="Cell City" u="1"/>
        <s v="Vertek Wireless" u="1"/>
        <s v="Unlimited Mobile 9" u="1"/>
        <s v="Totally Unlimited Wireless" u="1"/>
        <s v="Allied Communications" u="1"/>
        <s v="La Consentida 2" u="1"/>
        <s v="United Prepaid Wireless- Green Village" u="1"/>
        <s v="Cellular Toyz" u="1"/>
        <s v="Fiesta Tapatia" u="1"/>
        <s v="Mobile Addiction LLC" u="1"/>
        <s v="Cell Fashion" u="1"/>
        <s v="Express Page" u="1"/>
        <s v="Wireless Boys - Telegraph" u="1"/>
        <s v="Electroworld 902" u="1"/>
        <s v="BST" u="1"/>
        <s v="Exclusive Wireless 1" u="1"/>
        <s v="7th Ave Wireless" u="1"/>
        <s v="Mobile Hackers" u="1"/>
        <s v="Cell Phone World" u="1"/>
        <s v="Conexion Latina CL, Corp." u="1"/>
        <s v="Show Me Technology Wireless LLC" u="1"/>
        <s v="Wireless Group Multiservices" u="1"/>
        <s v="Cellution Stand" u="1"/>
        <s v="Nola Wireless City LLC" u="1"/>
        <s v="Call Direk" u="1"/>
        <s v="Union Ave Wireless" u="1"/>
        <s v="Conexion Latina CV, Corp." u="1"/>
        <s v="IPic Mobile and Furniture" u="1"/>
        <s v="Dollar Deals" u="1"/>
        <s v="United Cellular Group" u="1"/>
        <s v="EZ Wireless" u="1"/>
        <s v="Worcester Bling Bling #2" u="1"/>
        <s v="Cell Max 2" u="1"/>
        <s v="Alex Electronic Center" u="1"/>
        <s v="Yakety Yak Wireless" u="1"/>
        <s v="New York Styles" u="1"/>
        <s v="Reise Communication" u="1"/>
        <s v="New Gen Mobile Holdings" u="1"/>
        <s v="RGV Wireless" u="1"/>
        <s v="ANR Wireless LLC" u="1"/>
        <s v="Express Check Advance" u="1"/>
        <s v="Asad Enterprise Inc" u="1"/>
        <s v="Arianas" u="1"/>
        <s v="1 Stop Wireless" u="1"/>
        <s v="Wireless City" u="1"/>
        <s v="Master Wireless - Star Inc." u="1"/>
        <s v="Premier Telecom Van Buren" u="1"/>
        <s v="Mobile To Go LLC- Lathrop" u="1"/>
        <s v="Prince Wireless" u="1"/>
        <s v="Make N Connections- Erdman" u="1"/>
        <s v="Flawless Wireless" u="1"/>
        <s v="X-Treme Cellular Promotions" u="1"/>
        <s v="Ski Wireless" u="1"/>
        <s v="Paraiso Musical" u="1"/>
        <s v="Montello News" u="1"/>
        <s v="Cell Phones and More Brookline" u="1"/>
        <s v="UNO COMM CTR" u="1"/>
        <s v="Silwady Wireless Inc - Gary" u="1"/>
        <s v="EV Retail" u="1"/>
        <s v="Qs Wireless Concepts" u="1"/>
        <s v="Santiago Wireless" u="1"/>
        <s v="Allied Communications- Colonial Heights" u="1"/>
        <s v="Zain Wireless" u="1"/>
        <s v="Prepaidland" u="1"/>
        <s v="CellGear" u="1"/>
        <s v="Elkhart Wireless Inc" u="1"/>
        <s v="Next Era Wireless, LLC" u="1"/>
        <s v="A to Z Union" u="1"/>
        <s v="Sky Wireless" u="1"/>
        <s v="A.F.A. Beauty Inc" u="1"/>
        <s v="Canary Wireless" u="1"/>
        <s v="United Wireless" u="1"/>
        <s v="A M Wireless LLC" u="1"/>
        <s v="Clear Choice" u="1"/>
        <s v="Mijares Travel Tours" u="1"/>
        <s v="Premium Wireless 2 Inc" u="1"/>
        <s v="Wireless Plusz Eastland" u="1"/>
        <s v="World Wireless" u="1"/>
        <s v="Nashua Multiservices" u="1"/>
        <s v="P N Konnections III LLC" u="1"/>
        <s v="Protocol Business Group Inc" u="1"/>
        <s v="Jay’s Wireless LLC" u="1"/>
        <s v="Mobile To Go LLC- Cesar Chavez" u="1"/>
        <s v="QD Communications Inc dba Cell Phone Depot" u="1"/>
        <s v="Golden State Wireless Video" u="1"/>
        <s v="Youtel Wireless" u="1"/>
        <s v="3566 White Plains Rd Inc." u="1"/>
        <s v="Danana Broadway LLC" u="1"/>
        <s v="VIP Wireless Maywood" u="1"/>
        <s v="Cell Phone Deals and More" u="1"/>
        <s v="Route 46 Wireless" u="1"/>
        <s v="FH Wireless Inc" u="1"/>
        <s v="NATIONAL PCS" u="1"/>
        <s v="Kenzie Wireless" u="1"/>
        <s v="SDQ General Electronic" u="1"/>
        <s v="Get Connected" u="1"/>
        <s v="Silwady Wireless Inc - Michigan City" u="1"/>
        <s v="ISRA Smart Tech" u="1"/>
        <s v="AM Wireless City" u="1"/>
        <s v="JA Wireless" u="1"/>
        <s v="Supreme Wireless" u="1"/>
        <s v="GOGO GADGET MOBILE" u="1"/>
        <s v="Family Sound" u="1"/>
        <s v="2 Go Wireless" u="1"/>
        <s v="Union Wireless 11" u="1"/>
        <s v="InStyle Wireless" u="1"/>
        <s v="Brothers Inc" u="1"/>
        <s v="Royal Cellular" u="1"/>
        <s v="Commercial Easy Wireless, Inc." u="1"/>
        <s v="Phone Zone LLC" u="1"/>
        <s v="Ice Wireless #2" u="1"/>
        <s v="Lenos Wireless" u="1"/>
        <s v="Vista PCS Austell-0407" u="1"/>
        <s v="Mobile Center" u="1"/>
        <s v="USA Wireless" u="1"/>
        <s v="WORLD CELLULAR INC BARCELONETA 10379" u="1"/>
        <s v="Ammour Link" u="1"/>
        <s v="AZ Global Trading" u="1"/>
        <s v="Wireless Concepts" u="1"/>
        <s v="Royal Express Inc" u="1"/>
        <s v="BV Mobile 5" u="1"/>
        <s v="Ecko Wireless" u="1"/>
        <s v="Wireless MD LLC" u="1"/>
        <s v="3S Gold Wireless LLC." u="1"/>
        <s v="Different Mobile Avalon Park Inc." u="1"/>
        <s v="MIDTOWN GROCERY" u="1"/>
        <s v="Summer Wireless" u="1"/>
        <s v="Transphoners" u="1"/>
        <s v="Tech Central #3" u="1"/>
        <s v="Power House" u="1"/>
        <s v="One Stop Cellular" u="1"/>
        <s v="Fifth Ave 2" u="1"/>
        <s v="Bargain Dollar Mart" u="1"/>
        <s v="FREEDOM WIRELESS EXPRESS YOURSELF" u="1"/>
        <s v="Zaidan LLC" u="1"/>
        <s v="Aroo, Inc." u="1"/>
        <s v="2 NE1 Wireless" u="1"/>
        <s v="Cell Bros Orlando" u="1"/>
        <s v="Chicago Ave Wireless" u="1"/>
        <s v="Mobile Group" u="1"/>
        <s v="Shop N Go II" u="1"/>
        <s v="RK Video DUB Inc." u="1"/>
        <s v="Ken Wireless and Accessories" u="1"/>
        <s v="Quick City Wireless LLC" u="1"/>
        <s v="Big O Cellular" u="1"/>
        <s v="East Bay Services" u="1"/>
        <s v="New York Cellular Electronics" u="1"/>
        <s v="Rays More Service Center" u="1"/>
        <s v="Ice Wireless #6" u="1"/>
        <s v="Hi-Five" u="1"/>
        <s v="Red Movil" u="1"/>
        <s v="Different Mobile" u="1"/>
        <s v="Luckys Fashions" u="1"/>
        <s v="Fiji Wireless Potomac" u="1"/>
        <s v="GEM Wireless" u="1"/>
        <s v="Musica Latina" u="1"/>
        <s v="A2Z Wireless Center" u="1"/>
        <s v="Express Wireless and Tobacco" u="1"/>
        <s v="American Wireless UT" u="1"/>
        <s v="Wireless Dealz" u="1"/>
        <s v="Max Cellular NH LLC" u="1"/>
        <s v="United Prepaid Wireless- Barberton Wooster Rd" u="1"/>
        <s v="Easy Deals and Cell Phones" u="1"/>
        <s v="El sitio Mobile and Associates" u="1"/>
        <s v="H and H Wireless LLC" u="1"/>
        <s v="Vista PCS Sylvania-1701" u="1"/>
        <s v="Texans Wireless" u="1"/>
        <s v="3S Gold Wireless LLC" u="1"/>
        <s v="Amigo Wireless" u="1"/>
        <s v="HS Tech LLC" u="1"/>
        <s v="Hot Spot Wireless - 4901" u="1"/>
        <s v="Tex-Mex Prepaid Llc" u="1"/>
        <s v="Ecuasur Express" u="1"/>
        <s v="Peoples Market" u="1"/>
        <s v="JJ USA" u="1"/>
        <s v="Wireless Force - Midland" u="1"/>
        <s v="JSAK Telecom" u="1"/>
        <s v="IV Wireless PC" u="1"/>
        <s v="Inner City Wireless" u="1"/>
        <s v="Kings Wireless and Accessory" u="1"/>
        <s v="My Wireless 1023" u="1"/>
        <s v="Golden Choice" u="1"/>
        <s v="Simple Wireless LLC" u="1"/>
        <s v="Spirit" u="1"/>
        <s v="Wireless Toyz #153" u="1"/>
        <s v="UNI Enterprise Inc." u="1"/>
        <s v="Mr Millennium II" u="1"/>
        <s v="Prepay One Inc." u="1"/>
        <s v="Mirasol Mobile Corp" u="1"/>
        <s v="CellStar 3" u="1"/>
        <s v="DF Services" u="1"/>
        <s v="Big Rock Communication" u="1"/>
        <s v="M A Webster Wireless, Inc." u="1"/>
        <s v="Cell Town Wireless" u="1"/>
        <s v="Premier Sound Design, Inc" u="1"/>
        <s v="SNU Communications Inc" u="1"/>
        <s v="Airtec # 7" u="1"/>
        <s v="ATI Communications" u="1"/>
        <s v="Royal Fashion" u="1"/>
        <s v="SVAZ" u="1"/>
        <s v="Green Sky" u="1"/>
        <s v="KC Mobile" u="1"/>
        <s v="Philly Cells" u="1"/>
        <s v="CN Empire Inc" u="1"/>
        <s v="ATS Communications" u="1"/>
        <s v="Tower Communications" u="1"/>
        <s v="Computer Zone" u="1"/>
        <s v="Exotic Mobile" u="1"/>
        <s v="SEC Communications" u="1"/>
        <s v="JS Digital Communications" u="1"/>
        <s v="Pay Go Wireless Paw Paw" u="1"/>
        <s v="Simple Communications" u="1"/>
        <s v="East Carolina Wireless" u="1"/>
        <s v="5G Wireless LLC" u="1"/>
        <s v="J O Mobile" u="1"/>
        <s v="Aspire Communication" u="1"/>
        <s v="UNI Enterprise, Inc." u="1"/>
        <s v="Platinum" u="1"/>
        <s v="Wireless by EJ" u="1"/>
        <s v="Beach Tech Repair" u="1"/>
        <s v="J R Mobile" u="1"/>
        <s v="Macky Cell Phones" u="1"/>
        <s v="Silwady Wireless Inc - Laporte" u="1"/>
        <s v="AB Apparel" u="1"/>
        <s v="Hales True Value Hardware" u="1"/>
        <s v="Sammys Kids Inc" u="1"/>
        <s v="Warsaw Wireless - Latonia" u="1"/>
        <s v="First Class Communications" u="1"/>
        <s v="House of Music Bladensburg" u="1"/>
        <s v="OG Wireless #4" u="1"/>
        <s v="Elite Mobile Wireless Corp" u="1"/>
        <s v="Call Me Wireless" u="1"/>
        <s v="Cellular Plus" u="1"/>
        <s v="NB Net Solutions Inc 22" u="1"/>
        <s v="A to Z Gaffney" u="1"/>
        <s v="CV Communications" u="1"/>
        <s v="OMG Telecom of Hackensack" u="1"/>
        <s v="The Wireless House" u="1"/>
        <s v="Amigo Celular" u="1"/>
        <s v="Express Wireless 4" u="1"/>
        <s v="PhoneXperts" u="1"/>
        <s v="Fifth Ave Communication" u="1"/>
        <s v="Davans Computer Service" u="1"/>
        <s v="Allied Communications - Pike Plaza" u="1"/>
        <s v="Value Wireless Greenmount" u="1"/>
        <s v="VE Wireless" u="1"/>
        <s v="OMG Telecom" u="1"/>
        <s v="NW Communications" u="1"/>
        <s v="RA Global" u="1"/>
        <s v="Telecon Wireless Inc" u="1"/>
        <s v="Wire4Less 1" u="1"/>
        <s v="Cell Phone Genie Inc" u="1"/>
        <s v="Mobile Jamz" u="1"/>
        <s v="Wire4Less 2" u="1"/>
        <s v="Florida City Wireless" u="1"/>
        <s v="AG Wireless" u="1"/>
        <s v="Planeta Musical" u="1"/>
        <s v="Cellular Express" u="1"/>
        <s v="Z Express" u="1"/>
        <s v="Lomeli Communications Inc." u="1"/>
        <s v="JAD Wireless, Inc." u="1"/>
        <s v="Be In Touch Wireless INC" u="1"/>
        <s v="EZ Cell" u="1"/>
        <s v="All Wireless LLC" u="1"/>
        <s v="Wireless Daddy, Inc." u="1"/>
        <s v="Webster Communications Inc." u="1"/>
        <s v="LYC Wireless" u="1"/>
        <s v="McDougall Enterprises" u="1"/>
        <s v="Xcomm Wireless" u="1"/>
        <s v="Cellstopia" u="1"/>
        <s v="LBC CELLULAR INC" u="1"/>
        <s v="Salem Market" u="1"/>
        <s v="Ring Wireless" u="1"/>
        <s v="Azteka Wireless" u="1"/>
        <s v="Desert Bay Sales Group" u="1"/>
        <s v="Pali Wireless" u="1"/>
        <s v="Mobile Max" u="1"/>
        <s v="Connective Wireless" u="1"/>
        <s v="Value Wireless Mondawmin Mall" u="1"/>
        <s v="BK Wireless" u="1"/>
        <s v="Best Texas Wireless Inc." u="1"/>
        <s v="Phones Plus" u="1"/>
        <s v="Vega Express II" u="1"/>
        <s v="ZA Communication" u="1"/>
        <s v="Sky Stream Inc" u="1"/>
        <s v="Js Professional Quick Fix, Inc." u="1"/>
        <s v="YC Services" u="1"/>
        <s v="Kalgan Mobile" u="1"/>
        <s v="STL-City Mobile" u="1"/>
        <s v="Planeta Latino" u="1"/>
        <s v="Phone Zone 8730 Westport Road" u="1"/>
        <s v="CIAEC Wireless" u="1"/>
        <s v="Dial With Style" u="1"/>
        <s v="ML Wireless" u="1"/>
        <s v="CELLSMART SAN JUAN 3 MONTEHIEDRA" u="1"/>
        <s v="Major Cellular" u="1"/>
        <s v="Ultimate Paging" u="1"/>
        <s v="McCart Star LLC" u="1"/>
        <s v="MJTF Trading LLC" u="1"/>
        <s v="Wireless Shop Cabo Rojo" u="1"/>
        <s v="Pure Cellular" u="1"/>
        <s v="FastTrak Wireless" u="1"/>
        <s v="Next Comm GA Ave" u="1"/>
        <s v="A to Z Cellular Inc" u="1"/>
        <s v="Xpress Mobile" u="1"/>
        <s v="Mobile to Go - Washington" u="1"/>
        <s v="Wireless Repair" u="1"/>
        <s v="786 Hempstead Ave Inc" u="1"/>
        <s v="Cellular Service Two Go Inc" u="1"/>
        <s v="El Caporal western Wear, LLC" u="1"/>
        <s v="Cell Phones For Less" u="1"/>
        <s v="Community Advantage Network" u="1"/>
        <s v="All in Wireless LLC" u="1"/>
        <s v="Brimm Electronics" u="1"/>
        <s v="JYGM" u="1"/>
        <s v="The Wireless Guru" u="1"/>
        <s v="Amigo Cellphones" u="1"/>
        <s v="The Best Wireless LLC" u="1"/>
        <s v="B-Mobile- Meister" u="1"/>
        <s v="Silver Comm" u="1"/>
        <s v="Mecca Wireless 2" u="1"/>
        <s v="Mobile World Zeba Furniture" u="1"/>
        <s v="River Cities Wireless" u="1"/>
        <s v="167 Wireless Inc." u="1"/>
        <s v="Sky Net Electronics LLC" u="1"/>
        <s v="Cell24 Connect" u="1"/>
        <s v="Skymax PCS" u="1"/>
        <s v="Tlaxcuapan Wireless" u="1"/>
        <s v="Ecuasur Wireless 10" u="1"/>
        <s v="Grand Wireless Inc" u="1"/>
        <s v="Santiagos Variedades" u="1"/>
        <s v="iTech Phone Repair" u="1"/>
        <s v="SoCal Wireless" u="1"/>
        <s v="Brians Wireless" u="1"/>
        <s v="Park Wireless" u="1"/>
        <s v="Wireless World 1 Inc" u="1"/>
        <s v="OMG Telecom 06" u="1"/>
        <s v="Mobile Center Inc. - Washington" u="1"/>
        <s v="Novedades Esmeralda" u="1"/>
        <s v="Harba Wireless LLC" u="1"/>
        <s v="Pay Go Wireless - Greenville West" u="1"/>
        <s v="Brice Park Carryout LLC" u="1"/>
        <s v="Wireless Union" u="1"/>
        <s v="VHA Retail FL" u="1"/>
        <s v="The Tech Group- Milford" u="1"/>
        <s v="Dareen Communications KY" u="1"/>
        <s v="SM PCS Inc." u="1"/>
        <s v="Leading Investment Group" u="1"/>
        <s v="24 Wireless" u="1"/>
        <s v="Nationwide Prepaid" u="1"/>
        <s v="iRepair" u="1"/>
        <s v="Southside Corp of WNY" u="1"/>
        <s v="Baker Discounts" u="1"/>
        <s v="J J Multiservice" u="1"/>
        <s v="Mustard Seed Management" u="1"/>
        <s v="AJ Mobilez" u="1"/>
        <s v="Viggo Wireless" u="1"/>
        <s v="Value Wireless Wheaton" u="1"/>
        <s v="Wireless 4 You" u="1"/>
        <s v="Perry’s Wireless - West" u="1"/>
        <s v="Gangnam Wireless - 69th, Inc." u="1"/>
        <s v="Prepaid Mobile" u="1"/>
        <s v="Gadget Haus Plus" u="1"/>
        <s v="Lompoc Mobile Inc. #5" u="1"/>
        <s v="Dollar Plus" u="1"/>
        <s v="PC-Tech" u="1"/>
        <s v="Affordable Comm(inside El Ahorro)" u="1"/>
        <s v="Calumet Communications" u="1"/>
        <s v="EXTREEM MOBILE VIEQUES 10343" u="1"/>
        <s v="Fast Communications" u="1"/>
        <s v="Pagetown Wireless" u="1"/>
        <s v="Amazing Wireless #6" u="1"/>
        <s v="Salinas Cellular" u="1"/>
        <s v="Best paging cellular" u="1"/>
        <s v="Dareen Communications Inc" u="1"/>
        <s v="Unlimited Wireless and Repair" u="1"/>
        <s v="Uni-Comm" u="1"/>
        <s v="Anns Communication" u="1"/>
        <s v="Wireless Edge- Mayfield" u="1"/>
        <s v="Ring Connect" u="1"/>
        <s v="Westchester Square Wireless" u="1"/>
        <s v="Endless Electronics Cell Phones" u="1"/>
        <s v="JD Cellular Group" u="1"/>
        <s v="Innovate Wireless" u="1"/>
        <s v="Galaxy Service Center Corp" u="1"/>
        <s v="Cool Wear" u="1"/>
        <s v="Ecuasur Wireless 14" u="1"/>
        <s v="Main Street Wireless" u="1"/>
        <s v="Super Wireless" u="1"/>
        <s v="United Prepaid Wireless- Lorain 42nd St" u="1"/>
        <s v="Tobacco Wireless World" u="1"/>
        <s v="NCP Group" u="1"/>
        <s v="9801 Investment, LLC" u="1"/>
        <s v="Safoora Wireless" u="1"/>
        <s v="SHP Wireless" u="1"/>
        <s v="Flawless Screen Printing" u="1"/>
        <s v="Latino Multiservice 2" u="1"/>
        <s v="Wireless Boys - Fremont" u="1"/>
        <s v="FT Express" u="1"/>
        <s v="Amazing Wireless #8" u="1"/>
        <s v="My Wireless 1024" u="1"/>
        <s v="XL Wireless" u="1"/>
        <s v="Connect Wireless" u="1"/>
        <s v="JRC Wireless Services" u="1"/>
        <s v="Cellular Tech" u="1"/>
        <s v="Cell4less" u="1"/>
        <s v="Cell Toys" u="1"/>
        <s v="1 Dollar Bargain" u="1"/>
        <s v="P G Wireless Solutions LLC" u="1"/>
        <s v="VIP" u="1"/>
        <s v="KC Mobile Phones" u="1"/>
        <s v="Crystal Bay RSF" u="1"/>
        <s v="Ecuasur Wireless 16" u="1"/>
        <s v="Orion Wireless" u="1"/>
        <s v="Yun and Jason Inc" u="1"/>
        <s v="Smart Electronics" u="1"/>
        <s v="Exclusive Cellular" u="1"/>
        <s v="ST Fortune" u="1"/>
        <s v="BV Mobile III" u="1"/>
        <s v="Cellulares Choi Partners" u="1"/>
        <s v="Prime Wireless Inc" u="1"/>
        <s v="Disco Center El Saro" u="1"/>
        <s v="KM Solutions IT LLC" u="1"/>
        <s v="99 cent Phone 4U" u="1"/>
        <s v="NB Net Solutions Inc 29" u="1"/>
        <s v="A Cellular Edge" u="1"/>
        <s v="Cane Run Mobile" u="1"/>
        <s v="156 Wireless Inc." u="1"/>
        <s v="SV Cellular" u="1"/>
        <s v="3 Diamantes" u="1"/>
        <s v="Pago Wireless" u="1"/>
        <s v="Trio Wireless" u="1"/>
        <s v="Uni enterprise 120" u="1"/>
        <s v="Holfer Wireless" u="1"/>
        <s v="Cellular Axis" u="1"/>
        <s v="Cellular Connection of Zion" u="1"/>
        <s v="BIG EZ Wireless" u="1"/>
        <s v="161 Mini Mall Corp" u="1"/>
        <s v="ZT Wireless" u="1"/>
        <s v="Allied- Alliance East Main St" u="1"/>
        <s v="Lakeside Swap Shop" u="1"/>
        <s v="Compucell Repair Group" u="1"/>
        <s v="MIAS Communications Inc-Orland Park" u="1"/>
        <s v="BH Mobile" u="1"/>
        <s v="Beyond Wireless" u="1"/>
        <s v="Star Mobile LLC" u="1"/>
        <s v="Archi New Kensington" u="1"/>
        <s v="Prospect Wireless And More" u="1"/>
        <s v="Mobile Evolution" u="1"/>
        <s v="Wireless Seven" u="1"/>
        <s v="Cell Max 1" u="1"/>
        <s v="Mayhem Wireless" u="1"/>
        <s v="Brighton" u="1"/>
        <s v="CSK" u="1"/>
        <s v="Cellular Experts" u="1"/>
        <s v="Ave Wireless" u="1"/>
        <s v="Super Discount" u="1"/>
        <s v="Simple Wireless 4" u="1"/>
        <s v="Midway Stop Shop" u="1"/>
        <s v="Pay Go - Alpine" u="1"/>
        <s v="One Stop Wireless" u="1"/>
        <s v="Primetime Providence" u="1"/>
        <s v="Express Cellular (MN)" u="1"/>
        <s v="Mundos Communications" u="1"/>
        <s v="CSS" u="1"/>
        <s v="Tex Mex Prepaid" u="1"/>
        <s v="Exclusive Wireless 2" u="1"/>
        <s v="Buy and Save" u="1"/>
        <s v="Villas Multiservices" u="1"/>
        <s v="Gismo Wireless Krown LLC" u="1"/>
        <s v="A to Z Cellular 3" u="1"/>
        <s v="Corona Wireless" u="1"/>
        <s v="Excel Mobile" u="1"/>
        <s v="NAA Management Inc." u="1"/>
        <s v="Jackson Wireless" u="1"/>
        <s v="Mobile Finity" u="1"/>
        <s v="Max Mobile-DC" u="1"/>
        <s v="CL Mobile" u="1"/>
        <s v="Rico Wireless" u="1"/>
        <s v="Miraecomm 5004" u="1"/>
        <s v="Bravo Wireless" u="1"/>
        <s v="Dynamic Wireless" u="1"/>
        <s v="RA Wirelesplus INC #3" u="1"/>
        <s v="North Atlanta Communications" u="1"/>
        <s v="Express Conection RIO GRANDE 10562" u="1"/>
        <s v="HRK Wireless Inc" u="1"/>
        <s v="Sams Satellite Electronics - Richmond" u="1"/>
        <s v="Extreme Phone Wireless" u="1"/>
        <s v="MJ Wireless" u="1"/>
        <s v="Phone Shack 63rd LLC" u="1"/>
        <s v="GOI Enterprises" u="1"/>
        <s v="GPWC Enterprises" u="1"/>
        <s v="Jay Communications Plus LLC" u="1"/>
        <s v="Union Wireless 2" u="1"/>
        <s v="RA Electronics" u="1"/>
        <s v="TS Kim Wireless" u="1"/>
        <s v="SI Mobile 1679" u="1"/>
        <s v="211 E116th St Wireless" u="1"/>
        <s v="Notz Phone Depot" u="1"/>
        <s v="Tel Comm" u="1"/>
        <s v="EASTSIDE WIRELESS" u="1"/>
        <s v="Next Comm La Chiquita" u="1"/>
        <s v="MK DK Inc dba Gold Crafters" u="1"/>
        <s v="Tekkno Mobile Inc." u="1"/>
        <s v="Vision Communications LLC" u="1"/>
        <s v="Mobile One Communication" u="1"/>
        <s v="X-treme Wireless Ohio - Cleveland" u="1"/>
        <s v="Wireless Way" u="1"/>
        <s v="Sunkissed Wireless Inc" u="1"/>
        <s v="Save Time Wireless" u="1"/>
        <s v="JR Wireless 4" u="1"/>
        <s v="Lina’s Fashions" u="1"/>
        <s v="PLATINO JD" u="1"/>
        <s v="Shan Wireless Inc." u="1"/>
        <s v="Digital Concepts LLC" u="1"/>
        <s v="WORLD CELLULAR INC DORADO 10549" u="1"/>
        <s v="EZ-Mart" u="1"/>
        <s v="Cellphone For You" u="1"/>
        <s v="Archi Carrick" u="1"/>
        <s v="Wireless Dock" u="1"/>
        <s v="Speed Telecomm" u="1"/>
        <s v="Munoz Cellular" u="1"/>
        <s v="TP Satellite" u="1"/>
        <s v="Vision Communications - Lowry" u="1"/>
        <s v="Box Wireless #2" u="1"/>
        <s v="Cell Craze" u="1"/>
        <s v="Communications Depot" u="1"/>
        <s v="Magic Wireless, LLC" u="1"/>
        <s v="Wireless for U, Inc." u="1"/>
        <s v="OMG Telecom of Bergenfield" u="1"/>
        <s v="Dollar World" u="1"/>
        <s v="Southland Communications,LLC" u="1"/>
        <s v="Comtech Wireless" u="1"/>
        <s v="Web Media Max" u="1"/>
        <s v="Aqeeb Inc" u="1"/>
        <s v="Freds Wireless" u="1"/>
        <s v="Caliphone Wireless" u="1"/>
        <s v="Cybersitio Riverhead" u="1"/>
        <s v="Wireless Avenue - 7 Mile" u="1"/>
        <s v="Hot Wireless Deals" u="1"/>
        <s v="Allied Communications- Sandusky" u="1"/>
        <s v="Protel Wireless" u="1"/>
        <s v="Seman Center Inc" u="1"/>
        <s v="We Mobile" u="1"/>
        <s v="MyWireless store LLC" u="1"/>
        <s v="MH Communications LLC" u="1"/>
        <s v="Ledezma International Business" u="1"/>
        <s v="Archi Millvale" u="1"/>
        <s v="Cellutions Kenton" u="1"/>
        <s v="Computer Corner LLC - Main" u="1"/>
        <s v="Triple R Wireless" u="1"/>
        <s v="Xpress Wireless" u="1"/>
        <s v="JC Communications" u="1"/>
        <s v="Amazing Mobile" u="1"/>
        <s v="Rockies Wireless" u="1"/>
        <s v="NB Net Solution 17 Inc" u="1"/>
        <s v="Buff Beyond" u="1"/>
        <s v="Gam Wireless" u="1"/>
        <s v="Warsaw Wireless - North Main" u="1"/>
        <s v="7th Ave Wireless Inc." u="1"/>
        <s v="AD Wireless" u="1"/>
        <s v="Quality Page Inc" u="1"/>
        <s v="Kearny Monster 2" u="1"/>
        <s v="B CELLULAR CORP LAS PIEDRAS 10569" u="1"/>
        <s v="Vibranttech" u="1"/>
        <s v="Wireless 4U" u="1"/>
        <s v="Extreme Cellular" u="1"/>
        <s v="Lompoc Mobile Inc. #3" u="1"/>
        <s v="Mobile To Go LLC- Vliet" u="1"/>
        <s v="Mobile To Go LLC- Burleigh" u="1"/>
        <s v="J J Wireless" u="1"/>
        <s v="Su Mundo Cellular" u="1"/>
        <s v="Generation X" u="1"/>
        <s v="District Cellular - E Broadway" u="1"/>
        <s v="Nile River LLC dba 414 Cellular" u="1"/>
        <s v="Unique Cellz" u="1"/>
        <s v="Bronco Service Inc" u="1"/>
        <s v="Premier Communications" u="1"/>
        <s v="Boost Super Store" u="1"/>
        <s v="Mobile One Lake Inc" u="1"/>
        <s v="Citywide Wheeling" u="1"/>
        <s v="Wireless Wizard LLC" u="1"/>
        <s v="Montour Wireless" u="1"/>
        <s v="Merchant Electronic" u="1"/>
        <s v="Comps Phones" u="1"/>
        <s v="8th Ave Mini Mall" u="1"/>
        <s v="United Prepaid Wireless- Akron Waterloo Rd" u="1"/>
        <s v="A.F.A. Beauty" u="1"/>
        <s v="TX Mega Mobile" u="1"/>
        <s v="101 Wireless World" u="1"/>
        <s v="Super Cellular" u="1"/>
        <s v="LuLu Wireless LLC" u="1"/>
        <s v="BH Wireless" u="1"/>
        <s v="JG Wireless Zone" u="1"/>
        <s v="Infinity Cellular Connections" u="1"/>
        <s v="KAM Wireless DBA PrePaid City" u="1"/>
        <s v="Miraecomm" u="1"/>
        <s v="Pronto Cellular" u="1"/>
        <s v="United Prepaid Wireless- Elyria" u="1"/>
        <s v="United Prepaid Wireless- Lorain W4th" u="1"/>
        <s v="Vista PCS Flat Shoals-0403" u="1"/>
        <s v="JAV Connections" u="1"/>
        <s v="Dearborn Market DBA Mikes Party Store #3" u="1"/>
        <s v="Nb Net Solutions 20" u="1"/>
        <s v="Bboyzllc" u="1"/>
        <s v="West Broad Cellular" u="1"/>
        <s v="Cellstar 2" u="1"/>
        <s v="JJS Mobile" u="1"/>
        <s v="SPI Investments Group" u="1"/>
        <s v="Kenny Tax Service" u="1"/>
        <s v="Just Wireless" u="1"/>
        <s v="1556 Westchester Ave Inc." u="1"/>
        <s v="CSS LLC" u="1"/>
        <s v="Mr. Quick Loan" u="1"/>
        <s v="Classic Packaging Supplies" u="1"/>
        <s v="General Wireless" u="1"/>
        <s v="Wireless Toyz 523" u="1"/>
        <s v="NB Net Solutions 21" u="1"/>
        <s v="LV Wireless Front St" u="1"/>
        <s v="Easy Wireless" u="1"/>
        <s v="EXTREEM MOBILE LOIZA 10367" u="1"/>
        <s v="Fitz Mobile Cellular Boutique" u="1"/>
        <s v="Lytronic Mobile LLC" u="1"/>
        <s v="Flex Communication LLC" u="1"/>
        <s v="J Nelson Communications" u="1"/>
        <s v="Liberty and Wood Wireless" u="1"/>
        <s v="RITMO MUSICAL" u="1"/>
        <s v="Gadget Central" u="1"/>
        <s v="B Mobile L.L.C." u="1"/>
        <s v="Wireless of Pontiac" u="1"/>
        <s v="Dazzle Associates" u="1"/>
        <s v="NB Net Solutions 12" u="1"/>
        <s v="Lowes Pay N Save" u="1"/>
        <s v="No Limit Wireless - Michigan Ave." u="1"/>
        <s v="Mamas Store" u="1"/>
        <s v="UNI Enterprises-Cicero" u="1"/>
        <s v="A to Z Lexington" u="1"/>
        <s v="Noor 3501 LLC" u="1"/>
        <s v="Lifes Ventures L.A." u="1"/>
        <s v="One Stop Mobile" u="1"/>
        <s v="Wireless Empire of NY Inc." u="1"/>
        <s v="Allied Communications - Euclid Ave" u="1"/>
        <s v="Computer Business" u="1"/>
        <s v="Corporate Communications- Rocky River" u="1"/>
        <s v="AIT" u="1"/>
        <s v="Cell=X=Press Wireless" u="1"/>
        <s v="Ez wireless Cleveland" u="1"/>
        <s v="University Computer and Mobiles" u="1"/>
        <s v="Atlantic Comm" u="1"/>
        <s v="Avanza Multiservicios" u="1"/>
        <s v="Sal Communications" u="1"/>
        <s v="Fluffy Sam LLC" u="1"/>
        <s v="Community Advantage Network- Des Plaines" u="1"/>
        <s v="One Globe Communication" u="1"/>
        <s v="99 GROCERY LLC" u="1"/>
        <s v="SAT Communications" u="1"/>
        <s v="Allied Communications - North Bechtle" u="1"/>
        <s v="AM Jewelry" u="1"/>
        <s v="Park City Wireless" u="1"/>
        <s v="VE Wireless- Kingston" u="1"/>
        <s v="Mariela Communications" u="1"/>
        <s v="Legacy Wireless, LLC" u="1"/>
        <s v="New Age Wireless" u="1"/>
        <s v="MobiStop Wireless Inc" u="1"/>
        <s v="New Center Boost" u="1"/>
        <s v="Uno Wireless" u="1"/>
        <s v="EXTRAVOICE WIRELESS LLC" u="1"/>
        <s v="Fortune Mobile Services, Inc" u="1"/>
        <s v="Cellphone World" u="1"/>
        <s v="Mega Cellulares" u="1"/>
        <s v="AS Gifts Collection" u="1"/>
        <s v="Wireless World 5" u="1"/>
        <s v="Dareen Communciations Inc" u="1"/>
        <s v="BKJ. INC." u="1"/>
        <s v="629 Front Street LLC dba Cellular District" u="1"/>
        <s v="Star Wireless Services Inc" u="1"/>
        <s v="Rochester Cellular" u="1"/>
        <s v="Mobile Center-Beachway" u="1"/>
        <s v="Robby Communications" u="1"/>
        <s v="Plaza Cell" u="1"/>
        <s v="Os Cellular and Smoke" u="1"/>
        <s v="Jersey City Heights Wireless Inc." u="1"/>
        <s v="Wireless Center Pineville" u="1"/>
        <s v="ATA Wireless" u="1"/>
        <s v="Wireless Superstore" u="1"/>
        <s v="AM WESTSIDE MINI MARKET" u="1"/>
        <s v="RT Latino Company LLC" u="1"/>
        <s v="ATF Wireless" u="1"/>
        <s v="In Out Wireless" u="1"/>
        <s v="Festus Wireless" u="1"/>
        <s v="Unlimited Mobile 10" u="1"/>
        <s v="Citywide New Castle" u="1"/>
        <s v="Tee A Wireless" u="1"/>
        <s v="Nortex Wireless Inc." u="1"/>
        <s v="Eastbay Wireless" u="1"/>
        <s v="Ray Wireless" u="1"/>
        <s v="MS Telecom 5000" u="1"/>
        <s v="Raz Wireless" u="1"/>
        <s v="Hoopoe Globel Inc." u="1"/>
        <s v="All American Wireless LLC" u="1"/>
        <s v="YSF" u="1"/>
        <s v="SG Life Corp" u="1"/>
        <s v="Wireless Team" u="1"/>
        <s v="ITG Computers and Wireless" u="1"/>
        <s v="Capital City Wireless" u="1"/>
        <s v="Extreme Wireless Alabama LLC" u="1"/>
        <s v="PrepaidRevolution" u="1"/>
        <s v="Unlimited Mobile 21" u="1"/>
        <s v="Buy Save Electronics" u="1"/>
        <s v="BG Wireless" u="1"/>
        <s v="ECL Group LLC" u="1"/>
        <s v="Variety Express" u="1"/>
        <s v="International Services of Orange County" u="1"/>
        <s v="Electronics Plus" u="1"/>
        <s v="Mobile To Go" u="1"/>
        <s v="Latin Wireless" u="1"/>
        <s v="Satellite Communication" u="1"/>
        <s v="20/20 Mobile Inc" u="1"/>
        <s v="New Wave Rainbow International, Inc." u="1"/>
        <s v="NB Net Solutions 28" u="1"/>
        <s v="Unlimited Mobile 22" u="1"/>
        <s v="Unlimited Mobile 52" u="1"/>
        <s v="Elite Mobile" u="1"/>
        <s v="Master Wireless-JM, Inc" u="1"/>
        <s v="49 Wireless" u="1"/>
        <s v="X-Treme Wireless - Harrisburg" u="1"/>
        <s v="The Wholesale Wireless Store" u="1"/>
        <s v="I Mobile" u="1"/>
        <s v="Falero Comm Inc." u="1"/>
        <s v="123 Connect" u="1"/>
        <s v="Vista PCS Michigan-1903" u="1"/>
        <s v="NB Net Solutions 29" u="1"/>
        <s v="Unlimited Mobile 23" u="1"/>
        <s v="Unlimited Mobile 53" u="1"/>
        <s v="FFP – Max Wireless" u="1"/>
        <s v="Union Wireless 3" u="1"/>
        <s v="Servicios Uno-A, LLC" u="1"/>
        <s v="Allied Communications - Hamilton/Cincy" u="1"/>
        <s v="Full Spot Wireless" u="1"/>
        <s v="CFSC Wisconsin #9" u="1"/>
        <s v="Blue Star Inc Wireless World" u="1"/>
        <s v="CPR Wireless LLC" u="1"/>
        <s v="Video House" u="1"/>
        <s v="1876 Wireless Inc." u="1"/>
        <s v="Digital Wireless" u="1"/>
        <s v="Wireless Two" u="1"/>
        <s v="Indus Trading Inc" u="1"/>
        <s v="Nueva Era Communications" u="1"/>
        <s v="Easy Wireless Store 85" u="1"/>
        <s v="Vikomp Wireless" u="1"/>
        <s v="The Hanifa Corporation" u="1"/>
        <s v="Vista PCS by Wireless Exchange" u="1"/>
        <s v="Solutek Systems LLC" u="1"/>
        <s v="Carzam Cellphones" u="1"/>
        <s v="Unlimited Mobile 25" u="1"/>
        <s v="Highland Connection" u="1"/>
        <s v="Moody Multi Service" u="1"/>
        <s v="Campos Convenience Store" u="1"/>
        <s v="The Phone Depot" u="1"/>
        <s v="IV Wireless Alabama LLC" u="1"/>
        <s v="Trending Wireless LLC" u="1"/>
        <s v="Allied Communications - Linden" u="1"/>
        <s v="S S Cellulars Gits Inc" u="1"/>
        <s v="Mi Publito #5" u="1"/>
        <s v="Max Solutions" u="1"/>
        <s v="Cellular Vision LLC" u="1"/>
        <s v="Harvard Gas" u="1"/>
        <s v="A to Z Savannah 9" u="1"/>
        <s v="35th Cell Connect, Inc." u="1"/>
        <s v="TVECO LLC" u="1"/>
        <s v="Sams Paging" u="1"/>
        <s v="M I Wireless Inc." u="1"/>
        <s v="US Mas Communcations" u="1"/>
        <s v="Wireless Brothers" u="1"/>
        <s v="Wireless Eight" u="1"/>
        <s v="Unlimited Mobile 26" u="1"/>
        <s v="NORCAL AGAPE COMMUNICATIONS" u="1"/>
        <s v="Unlimited Mobile 36" u="1"/>
        <s v="Mr Phone Fix" u="1"/>
        <s v="Direct Electronics" u="1"/>
        <s v="G M Groceries" u="1"/>
        <s v="Vital-Tech Inc" u="1"/>
        <s v="MWE Cellular LLC" u="1"/>
        <s v="Gios Multiservice" u="1"/>
        <s v="Es Wireless" u="1"/>
        <s v="AB Wireless" u="1"/>
        <s v="UPlus Mobile" u="1"/>
        <s v="VLA Communication" u="1"/>
        <s v="Allied Communications- Massillon" u="1"/>
        <s v="Global Multiservice" u="1"/>
        <s v="MSTelecom" u="1"/>
        <s v="Golden Wireless" u="1"/>
        <s v="Unlimited Cellular" u="1"/>
        <s v="ASA Wireless" u="1"/>
        <s v="Unlimited Mobile 27" u="1"/>
        <s v="Ny Community Financial" u="1"/>
        <s v="Wireless Center of Winston Salem" u="1"/>
        <s v="Dexom Wireless" u="1"/>
        <s v="Blink Mobile 87th" u="1"/>
        <s v="Awwad-Wireless" u="1"/>
        <s v="Caseta Express" u="1"/>
        <s v="Expo Pagers Inc." u="1"/>
        <s v="Close Connections 2" u="1"/>
        <s v="Phat Boy" u="1"/>
        <s v="SYED ENTERPRISE" u="1"/>
        <s v="Skynet Wireless" u="1"/>
        <s v="LTE Wireless" u="1"/>
        <s v="Gotem Wireless" u="1"/>
        <s v="PN Wireless 2 Inc." u="1"/>
        <s v="Dreamz Enterprise LLC" u="1"/>
        <s v="Total Wireless" u="1"/>
        <s v="Unlimited Mobile 48" u="1"/>
        <s v="Citywide Connections- Youngstown W Federal St" u="1"/>
        <s v="SDE Wireless" u="1"/>
        <s v="Phones Plus LLC" u="1"/>
        <s v="Broadway Variety" u="1"/>
        <s v="Page Way Wireless" u="1"/>
        <s v="Premier Wireless of Yonkers" u="1"/>
        <s v="Allied Communications- Lima Cable Rd" u="1"/>
        <s v="ML" u="1"/>
        <s v="Like Mobile Inc." u="1"/>
        <s v="Vista PCS Buford - 0408" u="1"/>
        <s v="Pay Go Wireless - Apple Ave" u="1"/>
        <s v="Uztel" u="1"/>
        <s v="Castor Corp" u="1"/>
        <s v="Simply Communications" u="1"/>
        <s v="Xtreme Wireless NY" u="1"/>
        <s v="City Wide Market" u="1"/>
        <s v="39th Broadway Cellular, LLC" u="1"/>
        <s v="Best Call Wireless-Prairie" u="1"/>
        <s v="MG Wireless" u="1"/>
        <s v="Wireless Toyz 233" u="1"/>
        <s v="Unwired dba Phone Pandora" u="1"/>
        <s v="VLA Communications" u="1"/>
        <s v="ANB Sourcing LLC" u="1"/>
        <s v="The Cell Phone Guy" u="1"/>
        <s v="1 Stop Cellular - Metcalf" u="1"/>
        <s v="Broadway Wireless" u="1"/>
        <s v="Cell24Connect" u="1"/>
        <s v="FreeStyle" u="1"/>
        <s v="Real Wireless" u="1"/>
        <s v="Abc # 61" u="1"/>
        <s v="YSF LLC" u="1"/>
        <s v="Pay Go Wireless - Cedar Springs" u="1"/>
        <s v="TONY WIRELESS SOLUTIONS CORP" u="1"/>
        <s v="Wireless Plaza CH Inc" u="1"/>
        <s v="The Wireless Store of Kent" u="1"/>
        <s v="Mobile Comm" u="1"/>
        <s v="Pay Go Wireless-Leonard" u="1"/>
        <s v="Nabali Inc dba The Hook Up" u="1"/>
        <s v="CJ Wireless" u="1"/>
        <s v="D. Mobile Communications 2" u="1"/>
        <s v="A N Communication" u="1"/>
        <s v="Santos Mobile Connection" u="1"/>
        <s v="Allied Communications-Jefferson" u="1"/>
        <s v="Clearcomm Wireless NA/Capital City Wireless" u="1"/>
        <s v="Dharma Wireless" u="1"/>
        <s v="EA Pando Communications" u="1"/>
        <s v="CFSC Wisconsin #7" u="1"/>
        <s v="Voicecom" u="1"/>
        <s v="Easy Wireless Store 70" u="1"/>
        <s v="Salinas Technology" u="1"/>
        <s v="B CELLULAR CORP YABUCOA 10570" u="1"/>
        <s v="Monedita Wireless and Accesories" u="1"/>
        <s v="Nb Net Solutions 6 Inc" u="1"/>
        <s v="Pearl Link" u="1"/>
        <s v="TCS Communication" u="1"/>
        <s v="NB Net Solutions 8 Inc" u="1"/>
        <s v="Warsaw Wireless - Princeton" u="1"/>
        <s v="Raw Styles" u="1"/>
        <s v="Wireless Center" u="1"/>
        <s v="Quality Communications, LLC" u="1"/>
        <s v="Reyes Comm #2" u="1"/>
        <s v="Unlimited Wireless One" u="1"/>
        <s v="Moran Cash Loans" u="1"/>
        <s v="Neocomm" u="1"/>
        <s v="Simple Wireless" u="1"/>
        <s v="Aries Media" u="1"/>
        <s v="MS 5001" u="1"/>
        <s v="Triangle Wireless" u="1"/>
        <s v="Andrew Communications" u="1"/>
        <s v="MS 5002" u="1"/>
        <s v="Highland Wireless" u="1"/>
        <s v="El Korita" u="1"/>
        <s v="New Gen Mobile Robbinsdale" u="1"/>
        <s v="Synergeek Enterprises dba Phone Game Source" u="1"/>
        <s v="Nexcomm" u="1"/>
        <s v="1 Spectrum Solutions Inc" u="1"/>
        <s v="Zacatlan Calling Cards and Cellular" u="1"/>
        <s v="Allied Communications-Hull Street" u="1"/>
        <s v="Multiservicios Latinos" u="1"/>
        <s v="CELLULAR UNLIMITED PONCE 1 10218" u="1"/>
        <s v="Cell Phones Universe" u="1"/>
        <s v="Dollar Transfer" u="1"/>
        <s v="Cellfun" u="1"/>
        <s v="Open Express BAYAMON 1 RIO HONDO" u="1"/>
        <s v="Gilberts Wireless" u="1"/>
        <s v="Habesha Wireless" u="1"/>
        <s v="901 Wireless" u="1"/>
        <s v="Emmas Clothing" u="1"/>
        <s v="Creative Communications" u="1"/>
        <s v="La Fiesta Market" u="1"/>
        <s v="KG Premier" u="1"/>
        <s v="Citywide Connections- Youngstown Belmont Ave" u="1"/>
        <s v="El Nevado" u="1"/>
        <s v="Compu Help" u="1"/>
        <s v="Telecomm Wireless" u="1"/>
        <s v="Incomm" u="1"/>
        <s v="Ivanovs Main Street Market" u="1"/>
        <s v="Shady Dollar inc" u="1"/>
        <s v="Cellular Empire" u="1"/>
        <s v="ER Wireless" u="1"/>
        <s v="Mobilecomm Wireless" u="1"/>
        <s v="Talk Tonez Wireless" u="1"/>
        <s v="PS Wireless" u="1"/>
        <s v="Chiquilin Wireless" u="1"/>
        <s v="Allied Communications Group" u="1"/>
        <s v="Hawthorn Wireless" u="1"/>
        <s v="Southland Communications" u="1"/>
        <s v="Goshen Wireless" u="1"/>
        <s v="Techno Gate" u="1"/>
        <s v="ON POINT MOBILE" u="1"/>
        <s v="Wireless Etc" u="1"/>
        <s v="Wireless Options" u="1"/>
        <s v="Wireless Solutions - San Marcos" u="1"/>
        <s v="7 Days Wireless" u="1"/>
        <s v="Cell-u-Zone" u="1"/>
        <s v="Perrys Cellular" u="1"/>
        <s v="Agua Pura" u="1"/>
        <s v="Keep N Touch Wireless" u="1"/>
        <s v="7th Street Cellular" u="1"/>
        <s v="House of Music" u="1"/>
        <s v="Magic Wireless" u="1"/>
        <s v="PREMIUM WIRELESS of S.I." u="1"/>
        <s v="Joyeria Brenda" u="1"/>
        <s v="Ariannas Cellular" u="1"/>
        <s v="Cel-Tell" u="1"/>
        <s v="Open Express Plaza del Sol" u="1"/>
        <s v="PocketSmart Wireless" u="1"/>
        <s v="Bobs Wireless Center" u="1"/>
        <s v="LNT Communication" u="1"/>
        <s v="Circle D #2-D" u="1"/>
        <s v="East Coast Mobile #7" u="1"/>
        <s v="Utax Wireless" u="1"/>
        <s v="Park Street Market" u="1"/>
        <s v="MTH Comm- Willowick" u="1"/>
        <s v="WIRELESS CENTER OF NC" u="1"/>
        <s v="page Yoly’s Communications" u="1"/>
        <s v="Los Amaya" u="1"/>
        <s v="Exclusive Wireless 3" u="1"/>
        <s v="Central Discount" u="1"/>
        <s v="faraj enterprise" u="1"/>
        <s v="Hash Communications" u="1"/>
        <s v="Mahmood LLC" u="1"/>
        <s v="4 Ever Endeavors" u="1"/>
        <s v="Tresco" u="1"/>
        <s v="White Plains Wireless" u="1"/>
        <s v="Central Express Services" u="1"/>
        <s v="FFP - Davison" u="1"/>
        <s v="Fivestar Enterprises" u="1"/>
        <s v="CellPro #2" u="1"/>
        <s v="Nueva Era Musical Communication" u="1"/>
        <s v="Pinocchios Wireless" u="1"/>
        <s v="Worcester Bling Bling #3" u="1"/>
        <s v="VIP Retail - Penrose" u="1"/>
        <s v="KoZ Repairs" u="1"/>
        <s v="One Stop Shop Wireless" u="1"/>
        <s v="District Cellular - Franklin Park Mall" u="1"/>
        <s v="Tobacco Plus" u="1"/>
        <s v="Max Cellular MA LLC" u="1"/>
        <s v="Valu PCS" u="1"/>
        <s v="Grace Inc" u="1"/>
        <s v="LaPlace Wireless Communications" u="1"/>
        <s v="Rana Wireless" u="1"/>
        <s v="Evergreen AAA Wireless" u="1"/>
        <s v="Archi Homestead" u="1"/>
        <s v="Mobiles Wireless" u="1"/>
        <s v="Unlimited PCS" u="1"/>
        <s v="Mega Electronics" u="1"/>
        <s v="Ang Mobile" u="1"/>
        <s v="Pay My Cell" u="1"/>
        <s v="Wireless Depot 3 LLC" u="1"/>
        <s v="Daulat Hasan Enterprises Inc" u="1"/>
        <s v="Value Wireless Takoma Park" u="1"/>
        <s v="Top Smart Clinic" u="1"/>
        <s v="Union Wireless 4" u="1"/>
        <s v="Easy Wireless Store 65" u="1"/>
        <s v="Easy Wireless Store 66" u="1"/>
        <s v="HMMM , inc" u="1"/>
        <s v="Shenandoah General Store" u="1"/>
        <s v="Raza Wireless" u="1"/>
        <s v="Easy Wireless Store 68" u="1"/>
        <s v="Prince Jewelry LLC" u="1"/>
        <s v="DM Wireless" u="1"/>
        <s v="TeleService" u="1"/>
        <s v="TK Wireless of Ohio" u="1"/>
        <s v="Cell Town" u="1"/>
        <s v="ASAP Wireless Inc" u="1"/>
        <s v="Frontier communication" u="1"/>
        <s v="Wireless Broz 2" u="1"/>
        <s v="Jumping Jack Shoes" u="1"/>
        <s v="HS Wireless, LLC" u="1"/>
        <s v="Rosas Finest Connections" u="1"/>
        <s v="Warsaw Wireless - Pricehill" u="1"/>
        <s v="Cellular Ave" u="1"/>
        <s v="Jet Communication" u="1"/>
        <s v="SELA Wireless" u="1"/>
        <s v="The Office Connection" u="1"/>
        <s v="Daily Communications" u="1"/>
        <s v="A to Z Savannah 5" u="1"/>
        <s v="Grand Wireless Inc." u="1"/>
        <s v="Archi Walnut St" u="1"/>
        <s v="Wireless Connection - Race" u="1"/>
        <s v="Akron Wireless Exchange" u="1"/>
        <s v="Electroworld MD" u="1"/>
        <s v="Wireless More" u="1"/>
        <s v="Okeechobee Wireless" u="1"/>
        <s v="My Choice Wireless 1" u="1"/>
        <s v="CELULARES Y ALGO MAS AÑASCO 10264" u="1"/>
        <s v="United Prepaid Wireless- Parma Snow Rd" u="1"/>
        <s v="Aroo Fullerton Inc" u="1"/>
        <s v="Five Star Cellular" u="1"/>
        <s v="Troost Mart Cellphone" u="1"/>
        <s v="Red Global" u="1"/>
        <s v="Prepaid Plus" u="1"/>
        <s v="Pro Comm Riverside Inc" u="1"/>
        <s v="PR Wireless" u="1"/>
        <s v="LA Wireless" u="1"/>
        <s v="Warsaw Wireless - Newport" u="1"/>
        <s v="Inaya Inc dba Friendly Wireless" u="1"/>
        <s v="M.C. Unlimited Wireless" u="1"/>
        <s v="Best Mobile 4" u="1"/>
        <s v="Smart Mobile" u="1"/>
        <s v="My Wireless Store #1036" u="1"/>
        <s v="S1 Wireless" u="1"/>
        <s v="MONICA PLUS WIRELESS" u="1"/>
        <s v="Movil Wireless Boston" u="1"/>
        <s v="Turney Wireless Inc" u="1"/>
        <s v="Maxtel Wireless" u="1"/>
        <s v="Sky Net Communication" u="1"/>
        <s v="Global Cellfix" u="1"/>
        <s v="Pagers Express" u="1"/>
        <s v="AMA Wireless Of NY Inc" u="1"/>
        <s v="Nationwide Cellular LLC" u="1"/>
        <s v="Simply Communication LLC" u="1"/>
        <s v="American Corner" u="1"/>
        <s v="Keep In Touch Wireless" u="1"/>
        <s v="Cell Plus" u="1"/>
        <s v="CellStar 1" u="1"/>
        <s v="EZ Connect" u="1"/>
        <s v="Ecelulares Corporation" u="1"/>
        <s v="Computer Smartphone Repair" u="1"/>
        <s v="Worthy Wireless Inc" u="1"/>
        <s v="GK Cellular" u="1"/>
        <s v="Kaleo Wireless" u="1"/>
        <s v="Cell Express" u="1"/>
        <s v="Kit Communications" u="1"/>
        <s v="ProWireless" u="1"/>
        <s v="Bristol Wireless" u="1"/>
        <s v="S S Cellular Gifts Inc" u="1"/>
        <s v="Allied Communications- Alliance Union Ave" u="1"/>
        <s v="K-Fashion City" u="1"/>
        <s v="Innovation Wireless LLC" u="1"/>
        <s v="EZ Concepts LLC" u="1"/>
        <s v="ByBey Mobile" u="1"/>
        <s v="Nice Entertainment Group" u="1"/>
        <s v="SRN Communications Inc." u="1"/>
        <s v="Link G Wireless" u="1"/>
        <s v="Mobile to Go DBA Zaid Wireless" u="1"/>
        <s v="Houston Cellular Accessories" u="1"/>
        <s v="Cotswold" u="1"/>
        <s v="Mobile To Go - Prairie" u="1"/>
        <s v="In Style Communications" u="1"/>
        <s v="DL Wireless" u="1"/>
        <s v="EDF Communications Inc." u="1"/>
        <s v="BRW Electronics" u="1"/>
        <s v="iCell Wireless LLC" u="1"/>
        <s v="EWK LLC" u="1"/>
        <s v="Wireless World USA" u="1"/>
        <s v="Spotlight" u="1"/>
        <s v="EM M Services" u="1"/>
        <s v="Riverhead International Calling" u="1"/>
        <s v="Latin-Net Services" u="1"/>
        <s v="Prepaid Wireless" u="1"/>
        <s v="DHK Halsted, Inc." u="1"/>
        <s v="Little Rock Mobile" u="1"/>
        <s v="Mobile Hub Enterprises Inc" u="1"/>
        <s v="Infinity Wireless Services" u="1"/>
        <s v="The Phone Store" u="1"/>
        <s v="Sky Net Communications" u="1"/>
        <s v="Talk EZ Communications" u="1"/>
        <s v="J and O Wireless Inc" u="1"/>
        <s v="Family Wireless" u="1"/>
        <s v="Insta Wireless" u="1"/>
        <s v="Aroo Grand Inc." u="1"/>
        <s v="Hilmar Video Cellular" u="1"/>
        <s v="Cellular4U" u="1"/>
        <s v="Pilsen Cell Phone Accessories" u="1"/>
        <s v="Wireless Hup" u="1"/>
        <s v="Gift Stop" u="1"/>
        <s v="Mobile Quest" u="1"/>
        <s v="The Closet Wireless" u="1"/>
        <s v="Mundo PCS Wireless" u="1"/>
        <s v="X-Treme Wireless - Hamilton" u="1"/>
        <s v="Stop Shop - Centennial" u="1"/>
        <s v="Khan Son Company Inc" u="1"/>
        <s v="RK Cellular and Gifts" u="1"/>
        <s v="Juniors Gas and Go" u="1"/>
        <s v="Allied Communications - 4200 East" u="1"/>
        <s v="Gomez Phone Accessories Plus" u="1"/>
        <s v="Quick Shop Wireless" u="1"/>
        <s v="Magic Cellular" u="1"/>
        <s v="Jabr Jabr Investments LLC" u="1"/>
        <s v="Fone Plus" u="1"/>
        <s v="Elektromex LTD" u="1"/>
        <s v="Ali Sons" u="1"/>
        <s v="Crafton Wireless" u="1"/>
        <s v="Fordham Wireless Mall Inc." u="1"/>
        <s v="Metro Cellular Repair" u="1"/>
        <s v="Citywide Connections- Warren 2815 Youngstown Rd" u="1"/>
        <s v="NYC Cellular Inc." u="1"/>
        <s v="My Wireless Door" u="1"/>
        <s v="Domingos Financial Services" u="1"/>
        <s v="Torres Wireless" u="1"/>
        <s v="Leyla LLC" u="1"/>
        <s v="Lifetime Communications" u="1"/>
        <s v="United Prepaid Wireless- E185th" u="1"/>
        <s v="Sky Wireless TN" u="1"/>
        <s v="Phones Plus SE Inc." u="1"/>
        <s v="Stereo DJ Outlet" u="1"/>
        <s v="Pager Wireless" u="1"/>
        <s v="Use It Again" u="1"/>
        <s v="Wireless Force" u="1"/>
        <s v="Isas Wireless Solutions" u="1"/>
        <s v="NO LIMIT WIRELESS Chicago, LLC" u="1"/>
        <s v="CLC Wireless LLC" u="1"/>
        <s v="Capitan Wireless" u="1"/>
        <s v="Mr. Electronics" u="1"/>
        <s v="Telebeepers Dexter" u="1"/>
        <s v="GM Wireless, LLC" u="1"/>
        <s v="InVision Wireless" u="1"/>
        <s v="Allied Communications - Franklin" u="1"/>
        <s v="Zain Fashions Electronics" u="1"/>
        <s v="Cellular World" u="1"/>
        <s v="Vista PCS Keystone-1901" u="1"/>
        <s v="OMG Telecom of Englewood 1" u="1"/>
        <s v="Kwik Stop" u="1"/>
        <s v="Mobile to Go - Main Street" u="1"/>
        <s v="OMG Telecom of Englewood 2" u="1"/>
        <s v="St. Clair Repair" u="1"/>
        <s v="Easy Wireless Store 43" u="1"/>
        <s v="Easy Wireless Store 44" u="1"/>
        <s v="CELLSMART SAN GERMAN 10458" u="1"/>
        <s v="Easy Wireless Store 45" u="1"/>
        <s v="ECL Group" u="1"/>
        <s v="Wireless Center of Greensboro 2" u="1"/>
        <s v="New Star Liquor and Tobacco" u="1"/>
        <s v="Cellular ER" u="1"/>
        <s v="Lalo Computers" u="1"/>
        <s v="Mobile One Wireless" u="1"/>
        <s v="Corre Caminos Communications" u="1"/>
        <s v="Jamaica Mobile of NY Inc." u="1"/>
        <s v="Express Mobile" u="1"/>
        <s v="B WIRELESS" u="1"/>
        <s v="Union Wireless 5" u="1"/>
        <s v="Wireless Toyz #537" u="1"/>
        <s v="Alrayan LLC" u="1"/>
        <s v="KOG Wireless 2" u="1"/>
        <s v="CFSC Wisconsin #14" u="1"/>
        <s v="Stateline International Inc." u="1"/>
        <s v="A to Z Savannah 1" u="1"/>
        <s v="Simply Mobile" u="1"/>
        <s v="Cellnet Electronics" u="1"/>
        <s v="Go Mobile Wireless" u="1"/>
        <s v="Phone Repair Center Inc" u="1"/>
        <s v="Rider Wireless" u="1"/>
        <s v="Eddies Meat Market" u="1"/>
        <s v="Unlimited Wireless 1403" u="1"/>
        <s v="North Ave Wireless" u="1"/>
        <s v="Mobile Hub - Goshen" u="1"/>
        <s v="El Punto" u="1"/>
        <s v="Cellstar 11" u="1"/>
        <s v="Unik Wireless" u="1"/>
        <s v="Ghanameh Trading Inc" u="1"/>
        <s v="WGM LLC" u="1"/>
        <s v="Cellstar 12" u="1"/>
        <s v="Cell This Wireless LLC" u="1"/>
        <s v="CV Electronics" u="1"/>
        <s v="Sky Cellular" u="1"/>
        <s v="Video Center" u="1"/>
        <s v="Oaxaca Celulares" u="1"/>
        <s v="North Island Mart" u="1"/>
        <s v="Chicago Wireless" u="1"/>
        <s v="TWI California" u="1"/>
        <s v="No Contract" u="1"/>
        <s v="Wireless Works" u="1"/>
        <s v="Comm Depot LLC" u="1"/>
        <s v="Inaya Wireless" u="1"/>
        <s v="White Cloud Services" u="1"/>
        <s v="Amigo Cellular Gift Store" u="1"/>
        <s v="Jessys Wireless" u="1"/>
        <s v="Cybercellulars Inc." u="1"/>
        <s v="La Fiesta Cell Phone" u="1"/>
        <s v="AA Electronics Inc." u="1"/>
        <s v="Bramble Market" u="1"/>
        <s v="VG Addict" u="1"/>
        <s v="Golden Cell" u="1"/>
        <s v="Quick Mart" u="1"/>
        <s v="Grand Wireless Inc" u="1"/>
        <s v="52 Mobile Inc." u="1"/>
        <s v="MWC Cellphones INC" u="1"/>
        <s v="RadioShack DF" u="1"/>
        <s v="Unlimited Wireless - Brandt Pike" u="1"/>
        <s v="Smokers Palace" u="1"/>
        <s v="Blue Wave Wireless" u="1"/>
        <s v="USA Cellular" u="1"/>
        <s v="QT Wireless" u="1"/>
        <s v="Florida Wireless Inc." u="1"/>
        <s v="KJ Electronics" u="1"/>
        <s v="Ridgewood Wireless" u="1"/>
        <s v="Wolverine Wireless" u="1"/>
        <s v="Wireless Deals" u="1"/>
        <s v="ICC Wireless" u="1"/>
        <s v="Extravagant" u="1"/>
        <s v="KW Comm Inc" u="1"/>
        <s v="BST Wireless" u="1"/>
        <s v="StratCom Wireless LLC" u="1"/>
        <s v="A-1 Discount Tobacco Cellular" u="1"/>
        <s v="All Electronics" u="1"/>
        <s v="MTK Wireless" u="1"/>
        <s v="HS Wireless NY Inc" u="1"/>
        <s v="BMWireless" u="1"/>
        <s v="Majestic Wireless" u="1"/>
        <s v="Y3MS WIRELESS" u="1"/>
        <s v="Telepage" u="1"/>
        <s v="Familia Wireless Depot" u="1"/>
        <s v="One Choice Wireless" u="1"/>
        <s v="Wireless Attractions" u="1"/>
        <s v="Wireless Depot Inc" u="1"/>
        <s v="E-Cellular" u="1"/>
        <s v="ABC Cellular # 10" u="1"/>
        <s v="Bronco Service, Inc." u="1"/>
        <s v="Wireless Discount Store" u="1"/>
        <s v="Platino Com Inc." u="1"/>
        <s v="VD Communications TOA ALTA" u="1"/>
        <s v="Wireless Hookup" u="1"/>
        <s v="Wireless Wizard" u="1"/>
        <s v="Mobile To Go LLC- Capitol" u="1"/>
        <s v="Cellular Shakeys" u="1"/>
        <s v="Yazzi Communications" u="1"/>
        <s v="Sonido Musical" u="1"/>
        <s v="P-Wireless" u="1"/>
        <s v="Easy Wireless Store 32" u="1"/>
        <s v="Professional Auto Wireless" u="1"/>
        <s v="Citywide Wireless- Akron Mogadore Rd" u="1"/>
        <s v="Mustafa Communication" u="1"/>
        <s v="Growing Technology" u="1"/>
        <s v="Max Mobile-Oxon Hill" u="1"/>
        <s v="Citywide Steubenville" u="1"/>
        <s v="Easy Wireless Store 36" u="1"/>
        <s v="Easy Wireless Store 37" u="1"/>
        <s v="Mobilstar LLC" u="1"/>
        <s v="True Management" u="1"/>
        <s v="Easy Wireless Store 38" u="1"/>
        <s v="A + Cellular # B39" u="1"/>
        <s v="Above All Wireless" u="1"/>
        <s v="Broadway Express Wireless" u="1"/>
        <s v="Desert Wireless" u="1"/>
        <s v="GYS Communications CATAÑO 10583" u="1"/>
        <s v="B Cellular" u="1"/>
        <s v="Marios Pawn Shop-D" u="1"/>
        <s v="Amazing Wireless" u="1"/>
        <s v="Tu Casa Celular SAN JUAN 10527" u="1"/>
        <s v="Super Cell" u="1"/>
        <s v="El Vequero Elegante" u="1"/>
        <s v="Alqadi Enterprises" u="1"/>
        <s v="Allied Communications- Manchester" u="1"/>
        <s v="Jazz Communications Inc" u="1"/>
        <s v="Cellular Solutions of Miami" u="1"/>
        <s v="Quality Time Communications" u="1"/>
        <s v="Glory Wireless Inc." u="1"/>
        <s v="Deals Plus" u="1"/>
        <s v="Super Center" u="1"/>
        <s v="Wireless Boys-BG" u="1"/>
        <s v="7 Star Wireless Inc" u="1"/>
        <s v="Neocomm- Hull Street" u="1"/>
        <s v="Samos Mobile" u="1"/>
        <s v="I Wireless Solutions LLC" u="1"/>
        <s v="953 Southern Blvd Inc" u="1"/>
        <s v="Lupita Cellular" u="1"/>
        <s v="House Wireless 3" u="1"/>
        <s v="My Wireless Store" u="1"/>
        <s v="AV Communication" u="1"/>
        <s v="Buzz Wireless (Ionia)" u="1"/>
        <s v="Broadway Link" u="1"/>
        <s v="CKI" u="1"/>
        <s v="MJ Connection" u="1"/>
        <s v="Hip Hop Recording" u="1"/>
        <s v="99 Cents Plus" u="1"/>
        <s v="Aha! Wireless" u="1"/>
        <s v="ESL Wireless LLC" u="1"/>
        <s v="Southside Wireless" u="1"/>
        <s v="Get Connected - Madison" u="1"/>
        <s v="B CELLULAR CORP AGUAS BUENAS 10609" u="1"/>
        <s v="La Multi Inc" u="1"/>
        <s v="Miro Inc" u="1"/>
        <s v="Burton Free PHone" u="1"/>
        <s v="State Mobile" u="1"/>
        <s v="ANP Wireless" u="1"/>
        <s v="SI Mobile 4501" u="1"/>
        <s v="Paragon Telecom" u="1"/>
        <s v="Wong Communications" u="1"/>
        <s v="ANS Wireless" u="1"/>
        <s v="Mi Pueblito #8" u="1"/>
        <s v="Dazzle Associates 1" u="1"/>
        <s v="Franklin Wireless" u="1"/>
        <s v="Buhre Link Inc" u="1"/>
        <s v="Wireless Masters" u="1"/>
        <s v="JD Supermarket" u="1"/>
        <s v="Allied Communications-Warwick" u="1"/>
        <s v="Freshcells" u="1"/>
        <s v="Aroo Zion Inc." u="1"/>
        <s v="Raleigh Check Cashing" u="1"/>
        <s v="Evolution Wireless 1" u="1"/>
        <s v="Hyper Cell Inc." u="1"/>
        <s v="Williston Corner Market" u="1"/>
        <s v="Upstate Wireless" u="1"/>
        <s v="RH Wireless Inc." u="1"/>
        <s v="EXTREEM MOBILE FAJARDO 10486" u="1"/>
        <s v="Konnected Wireless" u="1"/>
        <s v="Dazzle Associates 2" u="1"/>
        <s v="Sams Communications" u="1"/>
        <s v="Wireless All Stars" u="1"/>
        <s v="78679 Houston Inc" u="1"/>
        <s v="Mustafa Communications" u="1"/>
        <s v="Mobile To Go - Zaid Wireless" u="1"/>
        <s v="Open Express GUAYNABO 1 STA. MARÍA" u="1"/>
        <s v="Mr Phone" u="1"/>
        <s v="Yabas Cellular" u="1"/>
        <s v="AIT 10 Wireless, LLC" u="1"/>
        <s v="Electroworld 213" u="1"/>
        <s v="Marshfield Technology" u="1"/>
        <s v="Tower Paging And Phones" u="1"/>
        <s v="Direct Tel Wireless" u="1"/>
        <s v="DYSK 4 - 164 E New circle rd" u="1"/>
        <s v="21st century Communications" u="1"/>
        <s v="Forever Wireless Metro" u="1"/>
        <s v="T E Cellular" u="1"/>
        <s v="TCB Wireless" u="1"/>
        <s v="MSM Wireless" u="1"/>
        <s v="Dazzle Associates 3" u="1"/>
        <s v="Miguelangelo Studio Wireless" u="1"/>
        <s v="A M Wireless" u="1"/>
        <s v="MSP Wireless" u="1"/>
        <s v="Shivams Paradise" u="1"/>
        <s v="Pay as You Go Phones" u="1"/>
        <s v="Hala Mobile" u="1"/>
        <s v="Advanced Mobile Communications" u="1"/>
        <s v="Mr. Fix It" u="1"/>
        <s v="Phone Emergency Repair" u="1"/>
        <s v="OM Associated Solutions" u="1"/>
        <s v="Make N Connection Liberty" u="1"/>
        <s v="170 Wireless" u="1"/>
        <s v="City Accessories" u="1"/>
        <s v="SpinWare" u="1"/>
        <s v="Dazzle Associates 4" u="1"/>
        <s v="Fifth Avenue Communication" u="1"/>
        <s v="TCS Wireless" u="1"/>
        <s v="WIRELESS TECH PEÑUELAS 10319" u="1"/>
        <s v="Allied Communications - South High" u="1"/>
        <s v="Mobile World LLC" u="1"/>
        <s v="Hitech Wireless" u="1"/>
        <s v="Mendota Wireless" u="1"/>
        <s v="LJL Communications" u="1"/>
        <s v="WIRED LEZZ" u="1"/>
        <s v="Mi Pueblito" u="1"/>
        <s v="Exclusive Wireless 4" u="1"/>
        <s v="Universal Cellular" u="1"/>
        <s v="United Prepaid Wireless- E152nd" u="1"/>
        <s v="Raza Latina" u="1"/>
        <s v="New Skyline Wireless" u="1"/>
        <s v="Easy Wireless Store 21" u="1"/>
        <s v="Easy Wireless Store 22" u="1"/>
        <s v="YG Wireless" u="1"/>
        <s v="Easy Wireless Store 23" u="1"/>
        <s v="Supertek Wireless" u="1"/>
        <s v="Easy Wireless Store 26" u="1"/>
        <s v="Buzz Wireless - Court St." u="1"/>
        <s v="Cash Plus Of Dundee" u="1"/>
        <s v="Easy Wireless Store 27" u="1"/>
        <s v="NYC APPAREL WIRELESS" u="1"/>
        <s v="America Cell" u="1"/>
        <s v="Ali Son #2" u="1"/>
        <s v="Alabama Cell" u="1"/>
        <s v="Uni-Tel Wireless" u="1"/>
        <s v="Z Wireless of Parma" u="1"/>
        <s v="Page One Wireless" u="1"/>
        <s v="Pacific Express Services LLC" u="1"/>
        <s v="Cariman Services" u="1"/>
        <s v="Palm Beach Wireless" u="1"/>
        <s v="First Mobile USA Inc" u="1"/>
        <s v="Galeria Musical Wireless" u="1"/>
        <s v="No Limit Wireless and Data Inc" u="1"/>
        <s v="Celltronix" u="1"/>
        <s v="Max Mobile Greenbelt" u="1"/>
        <s v="Vital’s Gift Shop Inc" u="1"/>
        <s v="Union Wireless 6" u="1"/>
        <s v="NCS Wireless, LLC" u="1"/>
        <s v="Corporate Brands" u="1"/>
        <s v="DNZ Wireless LLC" u="1"/>
        <s v="Third Coast Unlimited" u="1"/>
        <s v="Goldcity" u="1"/>
        <s v="Moc Mobile" u="1"/>
        <s v="Phones 4 U" u="1"/>
        <s v="United Prepaid Wireless- Brunswick" u="1"/>
        <s v="L and N Wireless" u="1"/>
        <s v="One Stop Wireless, Inc" u="1"/>
        <s v="Zizo Vox Inc" u="1"/>
        <s v="Unlimited Communications" u="1"/>
        <s v="Tmks" u="1"/>
        <s v="Ali and Sons" u="1"/>
        <s v="N Touch Mobile 1" u="1"/>
        <s v="JMG Cellular Service, Inc" u="1"/>
        <s v="Mor Mobile" u="1"/>
        <s v="AMG Wireless" u="1"/>
        <s v="Latino Express" u="1"/>
        <s v="My Wireless - Joy Rd" u="1"/>
        <s v="AMJ Wireless" u="1"/>
        <s v="Patty’s Video" u="1"/>
        <s v="Shaker Wireless" u="1"/>
        <s v="CELLULAR COMMUNICATION RINCON 10353" u="1"/>
        <s v="Allied Communications - 25th St." u="1"/>
        <s v="The Unlimited 4 Wireless And More" u="1"/>
        <s v="Wireless Pros" u="1"/>
        <s v="Citywide Ellwood City" u="1"/>
        <s v="AMT Wireless" u="1"/>
        <s v="Fanelli Boys Inc" u="1"/>
        <s v="My Choice Wireless 2" u="1"/>
        <s v="Mundo latino services" u="1"/>
        <s v="Mr. Wireless" u="1"/>
        <s v="Jay Communications" u="1"/>
        <s v="G Ram" u="1"/>
        <s v="City Cellular - Hatch" u="1"/>
        <s v="Visante Cellular" u="1"/>
        <s v="Serviger Corporation" u="1"/>
        <s v="Allied Communications - S Hawkins" u="1"/>
        <s v="CELLSMART SAN JUAN 1 NORTE" u="1"/>
        <s v="El Patron" u="1"/>
        <s v="Sunset Multiservices" u="1"/>
        <s v="Jennys Food Store" u="1"/>
        <s v="Cellular Vision" u="1"/>
        <s v="Mobile Center Corp" u="1"/>
        <s v="E E Market" u="1"/>
        <s v="My Wireless Inc" u="1"/>
        <s v="Wireless Freedom" u="1"/>
        <s v="American Style Jewelry Electronics" u="1"/>
        <s v="ATS Communication Network" u="1"/>
        <s v="MA Wireless" u="1"/>
        <s v="Sin Limites Wireless" u="1"/>
        <s v="AB Communications" u="1"/>
        <s v="WAWG Communications LLC" u="1"/>
        <s v="Allied Communications-George Wash" u="1"/>
        <s v="Mobile Connection, LLC" u="1"/>
        <s v="Yerberia Jade" u="1"/>
        <s v="Tinas Carry Out" u="1"/>
        <s v="SM Telecom Inc." u="1"/>
        <s v="LG Wireless 1" u="1"/>
        <s v="K K Communications Inc" u="1"/>
        <s v="The Payment Center" u="1"/>
        <s v="Tenda Tech 18 Inc." u="1"/>
        <s v="Servicios Mi Aldea" u="1"/>
        <s v="ANY TIME WIRELESS MESSAGING LLC" u="1"/>
        <s v="Swiss Wireless" u="1"/>
        <s v="Buzz Wireless-Ganson" u="1"/>
        <s v="Open Express AIBONITO 10233" u="1"/>
        <s v="AA Page N Cell" u="1"/>
        <s v="First Line Inc." u="1"/>
        <s v="Airtech Communications" u="1"/>
        <s v="Unique Wireless Communications" u="1"/>
        <s v="CELLSMART - PLAZA LOS PALACIOS SHOPPING" u="1"/>
        <s v="Quarter to Nine Mobile" u="1"/>
        <s v="WIRELESS R US COMPUTER AND PHONE REPAIR" u="1"/>
        <s v="Mobile Connections LLC" u="1"/>
        <s v="L L Wireless" u="1"/>
        <s v="161 Wireless" u="1"/>
        <s v="Master Wireless - Midwest Corp." u="1"/>
        <s v="Silwady Wireless- Terre Haute" u="1"/>
        <s v="SEACREST NEIGHBOUR GROCERY INC" u="1"/>
        <s v="Synergy Express" u="1"/>
        <s v="Smart Repair" u="1"/>
        <s v="Amigos Wireless" u="1"/>
        <s v="Easy Wireless Store 10" u="1"/>
        <s v="Uni Enterprise" u="1"/>
        <s v="City Mobile Inc" u="1"/>
        <s v="Easy Wireless Store 14" u="1"/>
        <s v="City Wide Wireless 2 Inc" u="1"/>
        <s v="Easy Wireless Store 16" u="1"/>
        <s v="Fast Cellular - Plainfield *13331" u="1"/>
        <s v="Cell World" u="1"/>
        <s v="Tienda Frontera Variety" u="1"/>
        <s v="Cellular Market" u="1"/>
        <s v="Cristol Wireless" u="1"/>
        <s v="HY Wireless" u="1"/>
        <s v="One Production" u="1"/>
        <s v="MDBH Mobile 7 Inc" u="1"/>
        <s v="Randell Check Cashing" u="1"/>
        <s v="Wireless Expo" u="1"/>
        <s v="Jet Wireless" u="1"/>
        <s v="Sunset Market" u="1"/>
        <s v="Quick City Wireless" u="1"/>
        <s v="M W Cellphone Inc." u="1"/>
        <s v="OI Wireless" u="1"/>
        <s v="LPW Toyz LLC" u="1"/>
        <s v="Main Connections" u="1"/>
        <s v="Wireless Giant" u="1"/>
        <s v="Vista PCS Alexandria-1501" u="1"/>
        <s v="Computer Corner - Neenah" u="1"/>
        <s v="2 Fast 4 U Motors Inc." u="1"/>
        <s v="Tims Wireless" u="1"/>
        <s v="Game Shop" u="1"/>
        <s v="Get Connect Inc" u="1"/>
        <s v="Telstar Rockaway Communications Corp" u="1"/>
        <s v="Mr Fix It" u="1"/>
        <s v="309 Computer Multi Services" u="1"/>
        <s v="Monta Communications" u="1"/>
        <s v="Gary Wireless" u="1"/>
        <s v="United Prepaid Wireless- Parma" u="1"/>
        <s v="P.B. Wireless" u="1"/>
        <s v="Cell World SR" u="1"/>
        <s v="Unlimited Wireless – New Carlisle" u="1"/>
        <s v="Cybersitio #2" u="1"/>
        <s v="Pager Depot - Osama" u="1"/>
        <s v="Lydig Wireless" u="1"/>
        <s v="InTouch Smartphones" u="1"/>
        <s v="Orbit Express" u="1"/>
        <s v="Limar Mobile Center" u="1"/>
        <s v="Talking Land" u="1"/>
        <s v="My Wireless 1029" u="1"/>
        <s v="Ameer Communications" u="1"/>
        <s v="T S Wireless Inc" u="1"/>
        <s v="175th St Cellular" u="1"/>
        <s v="United Prepaid Wireless- Barberton 2nd St" u="1"/>
        <s v="Fashion Cellular" u="1"/>
        <s v="My Wireless 1039" u="1"/>
        <s v="R S Telecom" u="1"/>
        <s v="Premium Wireless of NJ" u="1"/>
        <s v="26th St. Wireless" u="1"/>
        <s v="Crystal Clear Wireless Netwark 2" u="1"/>
        <s v="All Wireless" u="1"/>
        <s v="Mobile Merchant Inc." u="1"/>
        <s v="Stayfly Wireless" u="1"/>
        <s v="Jaffal" u="1"/>
        <s v="Allied Communications - Lake Rd" u="1"/>
        <s v="East Coast Electronics" u="1"/>
        <s v="Sanz Communications" u="1"/>
        <s v="Brick City" u="1"/>
        <s v="E E Paging" u="1"/>
        <s v="Wireless Phone Repairs LLC" u="1"/>
        <s v="Salam Wireless LLC" u="1"/>
        <s v="J.V.M. Wireless Inc" u="1"/>
        <s v="Wasco Wireless" u="1"/>
        <s v="Ecorse Wireless" u="1"/>
        <s v="Value Wireless Randallstown" u="1"/>
        <s v="MAR 123 Inc" u="1"/>
        <s v="Cell Zone Wireless" u="1"/>
        <s v="Sherman Wireless" u="1"/>
        <s v="Suntell Communications" u="1"/>
        <s v="Corral Western Wear, Inc." u="1"/>
        <s v="American Comm" u="1"/>
        <s v="Bound Brook" u="1"/>
        <s v="Variedades Celulares Envios D" u="1"/>
        <s v="Wireless Outlet" u="1"/>
        <s v="Perfect Wireless Solutions" u="1"/>
        <s v="Value Wireless Cold Spring" u="1"/>
        <s v="Branch Fortune, Inc" u="1"/>
        <s v="AL-Basit Communications" u="1"/>
        <s v="City Wide Wireless" u="1"/>
        <s v="Citywide Connections- Ravenna" u="1"/>
        <s v="Citywide Calcutta" u="1"/>
        <s v="CC Wireless" u="1"/>
        <s v="SmartphoneZ" u="1"/>
        <s v="Unique Wireless Inc" u="1"/>
        <s v="Jay Reece Prepaid" u="1"/>
        <s v="La Casa de la Musica" u="1"/>
        <s v="Servicell Wireless Repair Center Corp" u="1"/>
        <s v="Choice One Telecommuication" u="1"/>
        <s v="Trending Wireless" u="1"/>
        <s v="K-Fashion" u="1"/>
        <s v="WIRELESS OF WORLD" u="1"/>
        <s v="Cel Net of Fulton" u="1"/>
        <s v="GK Cellular Wildwood" u="1"/>
        <s v="Easy Wireless Store 01" u="1"/>
        <s v="Junction Wireless" u="1"/>
        <s v="Marrows Wireless" u="1"/>
        <s v="Easy Wireless Store 04" u="1"/>
        <s v="Cellular Point" u="1"/>
        <s v="Top Notch Communications" u="1"/>
        <s v="Easy Wireless Store 05" u="1"/>
        <s v="Easy Wireless Store 06" u="1"/>
        <s v="Easy Wireless Store 07" u="1"/>
        <s v="NB Net Solutions" u="1"/>
        <s v="Mobile Express Plus" u="1"/>
        <s v="Easy Wireless Store 08" u="1"/>
        <s v="Easy Wireless Store 09" u="1"/>
        <s v="Electronics World 2000" u="1"/>
        <s v="Comlink Wireless" u="1"/>
        <s v="Citywide Connections- Boardman" u="1"/>
        <s v="629 Front Street LLC dba District Cellular" u="1"/>
        <s v="US-Mobile1" u="1"/>
        <s v="Sonora Wireless" u="1"/>
        <s v="Communication Center" u="1"/>
        <s v="Allied Communications - Washington" u="1"/>
        <s v="Golden Merchandise" u="1"/>
        <s v="Nexcel" u="1"/>
        <s v="175 Dyckman Wireless Inc" u="1"/>
        <s v="Cellutions LLC" u="1"/>
        <s v="House of Unlimited" u="1"/>
        <s v="309 Computers #2" u="1"/>
        <s v="Broadway Mini Mart" u="1"/>
        <s v="John R Communications Inc." u="1"/>
        <s v="Anas Services 1" u="1"/>
        <s v="Oscars Cellular’s" u="1"/>
        <s v="KnV Inc" u="1"/>
        <s v="SH Tech Corp CAROLINA - LAGUNA GARDENS" u="1"/>
        <s v="Liberty Company" u="1"/>
        <s v="Prepaid Wireless Inc." u="1"/>
        <s v="Anas Services 2" u="1"/>
        <s v="Phins Communication" u="1"/>
        <s v="Mobile To Go LLC- E North" u="1"/>
        <s v="K Mobile" u="1"/>
        <s v="Tgfm Mobile" u="1"/>
        <s v="Novedades La Costena" u="1"/>
        <s v="Pioneer Wireless" u="1"/>
        <s v="Mobile to Go - 60th" u="1"/>
        <s v="Roosevelts Connect Inc." u="1"/>
        <s v="Fiksd It" u="1"/>
        <s v="La Fiesta Wireless" u="1"/>
        <s v="Aldero, LLC" u="1"/>
        <s v="C Wireless" u="1"/>
        <s v="Union Wireless 7" u="1"/>
        <s v="Vio Wireless" u="1"/>
        <s v="Simple Wireless, LLC" u="1"/>
        <s v="Ecuasur Wireless IIII" u="1"/>
        <s v="ANS Wireless 2" u="1"/>
        <s v="American Wireless UT 1" u="1"/>
        <s v="American Wireless UT 2" u="1"/>
        <s v="VIT Wireless" u="1"/>
        <s v="American Wireless UT 3" u="1"/>
        <s v="American Wireless UT 4" u="1"/>
        <s v="American Wireless UT 5" u="1"/>
        <s v="Ola Bessano LLC" u="1"/>
        <s v="American Wireless UT 6" u="1"/>
        <s v="American Wireless UT 7" u="1"/>
        <s v="American Wireless UT 8" u="1"/>
        <s v="American Wireless UT 9" u="1"/>
        <s v="Krown LLC" u="1"/>
        <s v="Wireless Waterford Inc." u="1"/>
        <s v="Video Latino" u="1"/>
        <s v="Tex-Mex Communications" u="1"/>
        <s v="Summer Sky" u="1"/>
        <s v="Us Cellular" u="1"/>
        <s v="Conexion Latina RL, Corp." u="1"/>
        <s v="Pay Go Wireless - Lakewood" u="1"/>
        <s v="Wireless Nation 2" u="1"/>
        <s v="Prepaid Wireless Inc" u="1"/>
        <s v="Allied Communications- Findlay Tiffin Ave" u="1"/>
        <s v="United Prepaid Wireless- Akron East Ave" u="1"/>
        <s v="Wireless Choice" u="1"/>
        <s v="Unlimit Yourself Wireless Inc" u="1"/>
        <s v="Griffith Associates" u="1"/>
        <s v="Riverstone Wireless" u="1"/>
        <s v="El Chapulin" u="1"/>
        <s v="Mobile Evolution " u="1"/>
        <s v="A I Wireless 2" u="1"/>
        <s v="Bestcom Wireless" u="1"/>
        <s v="BS Wireless - 4835 Poplar Level Rd" u="1"/>
        <s v="Super Wireless McKeesport" u="1"/>
        <s v="Smash Hit Movies Games Electronics" u="1"/>
        <s v="Quest Wireless" u="1"/>
        <s v="Com Horizon International" u="1"/>
        <s v="Mobile Zone" u="1"/>
        <s v="Morales Sons Wireless" u="1"/>
        <s v="Halo Wireless" u="1"/>
        <s v="Keys Connection LLC." u="1"/>
        <s v="Keep In Touch" u="1"/>
        <s v="Shop Rite" u="1"/>
        <s v="GS Wireless" u="1"/>
        <s v="YSF #9" u="1"/>
        <s v="CB Wireless" u="1"/>
        <s v="City Mobile Tobacco" u="1"/>
        <s v="Accessory Planet" u="1"/>
        <s v="Unlimited Mobile" u="1"/>
        <s v="BG Wireless Services" u="1"/>
        <s v="Latinos Wireless" u="1"/>
        <s v="Simple Wireless – Kings Run" u="1"/>
        <s v="Open Express Vega Alta Kiosk" u="1"/>
        <s v="99 Cent Market Matamoros" u="1"/>
        <s v="KS Wireless 200" u="1"/>
        <s v="Global Skyline, Inc." u="1"/>
        <s v="Warsaw Wireless - Verity" u="1"/>
        <s v="Ny Prepaid Wireless" u="1"/>
        <s v="CELLSMART AGUADILLA 10446" u="1"/>
        <s v="Check Cash Plus" u="1"/>
        <s v="District Cellular Talmadge" u="1"/>
        <s v="KS Wireless 201" u="1"/>
        <s v="Grace Wireless LLC" u="1"/>
        <s v="Wireless Technology" u="1"/>
        <s v="Exclusive Wireless" u="1"/>
        <s v="Sallys" u="1"/>
        <s v="One Stop Shop Wireless Corp" u="1"/>
        <s v="Wireless One" u="1"/>
        <s v="AJs Mobilez" u="1"/>
        <s v="CELULARES Y ALGO MAS QUEBRADILLA 10265" u="1"/>
        <s v="JCR Wireless" u="1"/>
        <s v="Zone Multi Service" u="1"/>
        <s v="IT Cellular Group SD IT CAGUAS 10595" u="1"/>
        <s v="Payless Cellular" u="1"/>
        <s v="KS Wireless 203" u="1"/>
        <s v="My Wireless #1035" u="1"/>
        <s v="Migz Wireless Central Falls" u="1"/>
        <s v="El Aguila Inc" u="1"/>
        <s v="KC Mobile Phones Shawnee" u="1"/>
        <s v="OG Wireless" u="1"/>
        <s v="Deans Food Mart" u="1"/>
        <s v="Crane Link" u="1"/>
        <s v="Geek Inside Corp." u="1"/>
        <s v="Point Wireless" u="1"/>
        <s v="KS Wireless 204" u="1"/>
        <s v="Xtra Mobile" u="1"/>
        <s v="BCT" u="1"/>
        <s v="Z S" u="1"/>
        <s v="Rainbow Wireless 1" u="1"/>
        <s v="Avalon Wireless" u="1"/>
        <s v="Wireless Force - Flint" u="1"/>
        <s v="EXTREEM MOBILE SAN ISIDRO CANOVANAS 10530" u="1"/>
        <s v="Forever Wireless Howard" u="1"/>
        <s v="KS Wireless 205" u="1"/>
        <s v="Warsaw Wireless - Lebanon" u="1"/>
        <s v="Voicezone Wireless 1" u="1"/>
        <s v="Cortez Wireless" u="1"/>
        <s v="KS Wireless 206" u="1"/>
        <s v="JBS Food Mart" u="1"/>
        <s v="B Mobile Wireless" u="1"/>
        <s v="CF Mart" u="1"/>
        <s v="Shelton Cells" u="1"/>
        <s v="El Rincon Latino" u="1"/>
        <s v="Pay Go Wireless - Plainwell" u="1"/>
        <s v="WE Cellular Inc" u="1"/>
        <s v="iFixIt" u="1"/>
        <s v="Focus Technologies" u="1"/>
        <s v="305 Wireless LLC" u="1"/>
        <s v="Nationwide Wireless, LLC" u="1"/>
        <s v="The Wireless Store" u="1"/>
        <s v="A-Kecks" u="1"/>
        <s v="Ultimate Wireless LLC" u="1"/>
        <s v="Connective Wireless MA" u="1"/>
        <s v="N Touch Communications" u="1"/>
        <s v="Do More Wireless" u="1"/>
        <s v="5816 Myrtle Wireless Inc" u="1"/>
        <s v="Wireless Mart" u="1"/>
        <s v="HNK, LLC" u="1"/>
        <s v="Best Page Cellular" u="1"/>
        <s v="Wireless Giant of Hazel Park" u="1"/>
        <s v="BB" u="1"/>
        <s v="SIS Group Inc" u="1"/>
        <s v="X-Treme Wireless" u="1"/>
        <s v="Phoenix Unlimited" u="1"/>
        <s v="Allied Communications - Broadway" u="1"/>
        <s v="S H Tech" u="1"/>
        <s v="Wireless Tech II" u="1"/>
        <s v="Ayan Communications, Inc." u="1"/>
        <s v="Global Outsourcing, Inc" u="1"/>
        <s v="CW Cellular, Inc." u="1"/>
        <s v="Conexion Latina PL, Corp." u="1"/>
        <s v="Smalls Lumber Electronics" u="1"/>
        <s v="Zuber 1, Inc." u="1"/>
        <s v="Freez Food Mart LLC" u="1"/>
        <s v="Twins Wireless" u="1"/>
        <s v="MOA Wireless" u="1"/>
        <s v="Textel Wireless Services" u="1"/>
        <s v="EXTREEM MOBILE PONCE 2 10334" u="1"/>
        <s v="Shah Group Bruckner" u="1"/>
        <s v="Moe Wireless" u="1"/>
        <s v="Direct Connect Nextel Phones" u="1"/>
        <s v="X Press Check Cashing" u="1"/>
        <s v="Allied Communications - Twin Aire" u="1"/>
        <s v="Cell 24 Connect 1317" u="1"/>
        <s v="MBS Smoke Cell" u="1"/>
        <s v="120 East 188 St Inc." u="1"/>
        <s v="MV Unlimited Wireless" u="1"/>
        <s v="Evolution Wireless 2" u="1"/>
        <s v="Baycom Etc." u="1"/>
        <s v="Hale Financial" u="1"/>
        <s v="Mobile to Go DBA Granada LLC" u="1"/>
        <s v="Exclusive Electronics" u="1"/>
        <s v="Wireless Connections of Cicero" u="1"/>
        <s v="RS Wireless" u="1"/>
        <s v="Mobile Hub" u="1"/>
        <s v="Quick Stop Wireless" u="1"/>
        <s v="B B Wireless" u="1"/>
        <s v="Galaxy Communications" u="1"/>
        <s v="Solutions Provider" u="1"/>
        <s v="CELULARES Y ALGO MAS MANATI 10196" u="1"/>
        <s v="OMG Telecom of Fairview 2" u="1"/>
        <s v="TWireless LLC" u="1"/>
        <s v="Best Connection" u="1"/>
        <s v="X-treme Wireless Chatterton" u="1"/>
        <s v="Cellutions West Jefferson" u="1"/>
        <s v="Midwest Prepaid Group South Bend Ave" u="1"/>
        <s v="Master Wireless - Clark, Inc." u="1"/>
        <s v="Wireless for U" u="1"/>
        <s v="J Mobile Inc" u="1"/>
        <s v="ABC 1004, inc." u="1"/>
        <s v="OGeeks Wireless Inc" u="1"/>
        <s v="Kiosk Wireless" u="1"/>
        <s v="Joyeria Trejo" u="1"/>
        <s v="We Cell It" u="1"/>
        <s v="Fashion Plaza" u="1"/>
        <s v="Wireless Boys Tiffin" u="1"/>
        <s v="Pay My Cell Phone" u="1"/>
        <s v="The Wireless Shop DBA Park Avenue" u="1"/>
        <s v="Safwan Investments" u="1"/>
        <s v="Escalon 2 Commincations Corp" u="1"/>
        <s v="Carbajal Services" u="1"/>
        <s v="Elite Communications" u="1"/>
        <s v="SI Mobile 8406" u="1"/>
        <s v="Exclusive Wireless 5" u="1"/>
        <s v="Freedom Mobile" u="1"/>
        <s v="67 Wireless" u="1"/>
        <s v="Cellutions Marysville" u="1"/>
        <s v="US Mobile - Silver Spring" u="1"/>
        <s v="Team Mobile" u="1"/>
        <s v="JSM ENTERPRISES GUAYNABO" u="1"/>
        <s v="Steadfast Group Inc" u="1"/>
        <s v="DBJ Marketing Group" u="1"/>
        <s v="Pagecomp 57" u="1"/>
        <s v="Capital Mobile Goose Creek" u="1"/>
        <s v="Servicios el Paisano" u="1"/>
        <s v="D Mobile Communications, Corp." u="1"/>
        <s v="Worcester Bling Bling #4" u="1"/>
        <s v="Lake LA" u="1"/>
        <s v="Wireless Wonders" u="1"/>
        <s v="Owosso Wireless" u="1"/>
        <s v="Universal Wireless Tech" u="1"/>
        <s v="VZ Unlimited Communications" u="1"/>
        <s v="Arora Wireless" u="1"/>
        <s v="Haider 14 Wireless" u="1"/>
        <s v="Shalom Wireless" u="1"/>
        <s v="Pj Wireless" u="1"/>
        <s v="EZ Phone N PC Repairs 2" u="1"/>
        <s v="iFix Wireless" u="1"/>
        <s v="Citywide Uniontown" u="1"/>
        <s v="Mobile One 38 Inc" u="1"/>
        <s v="Buzz Wireless (Coldwater)" u="1"/>
        <s v="San Jose Mexican Store" u="1"/>
        <s v="HS Discounts LLC" u="1"/>
        <s v="Allied Communications- E Market" u="1"/>
        <s v="Citywide Wireless - Meadville" u="1"/>
        <s v="Vista PCS Southfield-2601" u="1"/>
        <s v="Beauty Mania More" u="1"/>
        <s v="Union Wireless 8" u="1"/>
        <s v="Go Smart Wireless" u="1"/>
        <s v="Wireless Boys Woodville" u="1"/>
        <s v="Open Express CAMPO RICO 10552" u="1"/>
        <s v="Direct Wireless" u="1"/>
        <s v="Master Wireless Midwest" u="1"/>
        <s v="Blue Wireless Inc" u="1"/>
        <s v="Tony Wireless Solutions" u="1"/>
        <s v="Forever Wireless" u="1"/>
        <s v="Cellular King" u="1"/>
        <s v="Phone Zone" u="1"/>
        <s v="Bams Smoke Vapes" u="1"/>
        <s v="Everything Cellular" u="1"/>
        <s v="Joyeria Herreras" u="1"/>
        <s v="Ajmart LLC" u="1"/>
        <s v="La Estrella Mexican Store" u="1"/>
        <s v="Mobile To Go LLC- Sunset" u="1"/>
        <s v="Wireless Toyz" u="1"/>
        <s v="Ikontec Solutions" u="1"/>
        <s v="Quick Stop 7400" u="1"/>
        <s v="Burke Ave Wireless" u="1"/>
        <s v="Aroo Zion" u="1"/>
        <s v="Open Express GUAYAMA 10310" u="1"/>
        <s v="Wireless World Communications" u="1"/>
        <s v="Whiting Wireless" u="1"/>
        <s v="Metro Wireless" u="1"/>
        <s v="Universal Wireless 3" u="1"/>
        <s v="My Choice Wireless 3" u="1"/>
        <s v="Gas City" u="1"/>
        <s v="Emmalynn Communications" u="1"/>
        <s v="Izzat Wireless" u="1"/>
        <s v="Archi Wharton" u="1"/>
        <s v="AB Wireless of Brooklyn Inc." u="1"/>
        <s v="YSF #8" u="1"/>
        <s v="Wireless and Gifts" u="1"/>
        <s v="Mission Wireless" u="1"/>
        <s v="All Wireless Supplies" u="1"/>
        <s v="255 E 167 st Inc" u="1"/>
        <s v="Mira Super Store" u="1"/>
        <s v="Waukesha Liquor LLC" u="1"/>
        <s v="MF Communication 2" u="1"/>
        <s v="Hobart Wireless" u="1"/>
        <s v="Advanced Wireless New Bedford" u="1"/>
        <s v="EZ Talk 2" u="1"/>
        <s v="X-Treme Wireless- 3657 Livingston" u="1"/>
        <s v="2S Wireless" u="1"/>
        <s v="Max Mobile-Silver Hill" u="1"/>
        <s v="Xtreme Computer Services" u="1"/>
        <s v="Choice Vapes" u="1"/>
        <s v="A.F.A Beauty" u="1"/>
        <s v="Forever Wireless-" u="1"/>
        <s v="Sams Wireless" u="1"/>
        <s v="MASTER COMMUNICATION AGUADA 10362" u="1"/>
        <s v="JAD Wireless" u="1"/>
        <s v="Express Wireless" u="1"/>
        <s v="Chapala Market" u="1"/>
        <s v="1 Stop Cellular" u="1"/>
        <s v="Top Grid" u="1"/>
        <s v="Dollar Beyond" u="1"/>
        <s v="Digi-Cell Comm" u="1"/>
        <s v="Pirate Pager" u="1"/>
        <s v="Wise Communications" u="1"/>
        <s v="Cellutions River Valley Mall" u="1"/>
        <s v="Hello Mobile" u="1"/>
        <s v="Archi Smithfield St" u="1"/>
        <s v="M A Wireless" u="1"/>
        <s v="New Era Wireless" u="1"/>
        <s v="Mobile PCS Inc." u="1"/>
        <s v="M Company LLC" u="1"/>
        <s v="DD Wireless" u="1"/>
        <s v="MK Cellphones" u="1"/>
        <s v="EXTREEM MOBILE CAPARRA TERRANCE 10518" u="1"/>
        <s v="Terrys TV" u="1"/>
        <s v="El Mundo Phone Company" u="1"/>
        <s v="Citywide Connections- Niles Youngstown Warren Rd" u="1"/>
        <s v="Portillos Wireless Center" u="1"/>
        <s v="Irigoyen Corp" u="1"/>
        <s v="Olathe Cellular" u="1"/>
        <s v="GM Mobile Inc" u="1"/>
        <s v="5 Points Wireless" u="1"/>
        <s v="Silwady Wireless, Inc- Terre Haute" u="1"/>
        <s v="Company 4Zero1" u="1"/>
        <s v="Paisano Wireless" u="1"/>
        <s v="7th Heaven" u="1"/>
        <s v="United Cellular" u="1"/>
        <s v="Wireless Wi Fi World" u="1"/>
        <s v="RX Communications" u="1"/>
        <s v="Allied Communications-Mechanicsville" u="1"/>
        <s v="NG Communications" u="1"/>
        <s v="City Wide Wireless 3 Inc" u="1"/>
        <s v="Gold Iphone Wireless" u="1"/>
        <s v="Fresh Cells" u="1"/>
        <s v="Sanson Communications" u="1"/>
        <s v="Wireless Nation" u="1"/>
        <s v="Tarifi, LLC" u="1"/>
        <s v="TSB DG Store" u="1"/>
        <s v="Monarca Productions" u="1"/>
        <s v="SI Mobile 3300" u="1"/>
        <s v="Electro Wireless" u="1"/>
        <s v="Exclusive Cellular of Jamaica Inc." u="1"/>
        <s v="AHA Wireless" u="1"/>
        <s v="Phones Games Center Inc" u="1"/>
        <s v="Phoneman" u="1"/>
        <s v="Lets talk Cellular" u="1"/>
        <s v="Globosat, Inc" u="1"/>
        <s v="First Class Wireless" u="1"/>
        <s v="Who Paged JD" u="1"/>
        <s v="King Wireless" u="1"/>
        <s v="Yonkers Gifts Wireless Inc" u="1"/>
        <s v="Style N Dial 2 LLC" u="1"/>
        <s v="United Wireless 123 Inc" u="1"/>
        <s v="Mobile Vision Wireless" u="1"/>
        <s v="Hectors Cell Phone Accessories" u="1"/>
        <s v="Wireless Town" u="1"/>
        <s v="EZ Talk" u="1"/>
        <s v="Conexion Latina LG, Corp." u="1"/>
        <s v="Lucys Cellular Phone" u="1"/>
        <s v="American Style Corp" u="1"/>
        <s v="Vista PCS John R-2602" u="1"/>
        <s v="JSM ENTERPRISES BAYAMON 10189" u="1"/>
        <s v="Twins Cellular" u="1"/>
        <s v="Cell Phone Repair Accesories" u="1"/>
        <s v="CELLULAR COMMUNICATION AÑASCO 10592" u="1"/>
        <s v="Wireless Central" u="1"/>
        <s v="Migdady Wireless Inc." u="1"/>
        <s v="Bethel Cellular" u="1"/>
        <s v="Loco Wireless" u="1"/>
        <s v="BG Wireless 4 LLC" u="1"/>
        <s v="MMG Wireless" u="1"/>
        <s v="AS CELLULARS" u="1"/>
        <s v="3787 Broadway Wireless Inc." u="1"/>
        <s v="MML Wireless" u="1"/>
        <s v="Delancey Mobile" u="1"/>
        <s v="Labelle Dept Store" u="1"/>
        <s v="Pay Go Wireless - Riverview" u="1"/>
        <s v="Elite Mobile Inc" u="1"/>
        <s v="Telephonica" u="1"/>
        <s v="US Mobile - Tick Tock" u="1"/>
        <s v="Hitec Phones LLC" u="1"/>
        <s v="Fordham Cellular" u="1"/>
        <s v="ITech Computer Iphone Repair" u="1"/>
        <s v="Cellular 4 Less" u="1"/>
        <s v="Max Wireless LLC" u="1"/>
        <s v="El Vecino 3" u="1"/>
        <s v="CPA Wireless" u="1"/>
        <s v="AC DISCOUNT" u="1"/>
        <s v="South Park Cell Shop" u="1"/>
        <s v="Cell Phone Island" u="1"/>
        <s v="NB Net Solution 29" u="1"/>
        <s v="Wired For Less" u="1"/>
        <s v="Jonono Inc." u="1"/>
        <s v="Expo Wireless- Cedar" u="1"/>
        <s v="Citywide Connections- Salem" u="1"/>
        <s v="116 Wireless" u="1"/>
        <s v="Citywide Connections- Warren West Market St" u="1"/>
        <s v="Wireless Boys-Byrne" u="1"/>
        <s v="Universal Communications" u="1"/>
        <s v="Buzz Wireless" u="1"/>
        <s v="Cellphone 4U" u="1"/>
        <s v="Zunos Jewelry and Wireless" u="1"/>
        <s v="OMG Telecom of Fairview 1" u="1"/>
        <s v="1064 Wireless" u="1"/>
        <s v="E City Tobacco Inc" u="1"/>
        <s v="Apex Wireless" u="1"/>
        <s v="Citywide Butler" u="1"/>
        <s v="WIT LLC-61Florissant" u="1"/>
        <s v="El Gallo Wireless" u="1"/>
        <s v="DC Wireless" u="1"/>
        <s v="Wireless Touch Three, Inc." u="1"/>
        <s v="Phone Store 7" u="1"/>
        <s v="Open Express TOA BAJA 1 LEVITTOWN" u="1"/>
        <s v="JRE SI Wireless 3" u="1"/>
        <s v="252 Wireless" u="1"/>
        <s v="CE Communications" u="1"/>
        <s v="SmartEz Prepaid" u="1"/>
        <s v="Mobile Air" u="1"/>
        <s v="E Wireless 4 U Services" u="1"/>
        <s v="Mobile to Go - North Avenue" u="1"/>
        <s v="Habla Sin Limites" u="1"/>
        <s v="Angleton Wireless" u="1"/>
        <s v="Washington Wireless 118" u="1"/>
        <s v="LAS COMADRES" u="1"/>
        <s v="MZ Multi Services" u="1"/>
        <s v="Vista PCS by PK Telecom" u="1"/>
        <s v="Hola Cellular" u="1"/>
        <s v="Perrys Greenfield" u="1"/>
        <s v="RMT Wireless Zone" u="1"/>
        <s v="The New Evolution Wireless" u="1"/>
        <s v="Discoteca Gloria" u="1"/>
        <s v="Tu Voz Mobile LLC" u="1"/>
        <s v="JM Enterprises, LLC" u="1"/>
        <s v="Pelican Communication" u="1"/>
        <s v="EZ Wireless Gifts" u="1"/>
        <s v="Mobile To Go LLCs- Appleton" u="1"/>
        <s v="Family Mart" u="1"/>
        <s v="All Phone Toys" u="1"/>
        <s v="A to Z Cellular #12" u="1"/>
        <s v="Lake Drive Hardware" u="1"/>
        <s v="Pitkin Ave Wireless Corp" u="1"/>
        <s v="Texas Communications" u="1"/>
        <s v="SPEED DIAL PONCE 10226" u="1"/>
        <s v="JSE Mart" u="1"/>
        <s v="East Carolina Wireless Inc" u="1"/>
        <s v="Mobile Hub Inc" u="1"/>
        <s v="Foxwest Group" u="1"/>
        <s v="Global Communications" u="1"/>
        <s v="Austin Mobile Solutions" u="1"/>
        <s v="N.V Celulares and Accesorios" u="1"/>
        <s v="Citywide Coraopolis" u="1"/>
        <s v="Hot Stop Wireless" u="1"/>
        <s v="Pay Go Wireless" u="1"/>
        <s v="REWAJ INC" u="1"/>
        <s v="Sam Tech Electronics LLC" u="1"/>
        <s v="Wireless Solutions Of New England" u="1"/>
        <s v="Best Game Cellular Repair" u="1"/>
        <s v="Cellular Xperts-WC2" u="1"/>
        <s v="Portillos Wireless centers" u="1"/>
        <s v="RadioShack K506" u="1"/>
        <s v="Fivestar Enterprise T.A LLC" u="1"/>
        <s v="Sycamore Mobile" u="1"/>
        <s v="Valley Wireless" u="1"/>
        <s v="Tresco Mobile Group, LLC" u="1"/>
        <s v="Allied Communications - W Broad" u="1"/>
        <s v="Bismil Nationwide Inc" u="1"/>
        <s v="Express Cellular Mas" u="1"/>
        <s v="Open Express VEGA BAJA - LAS VEGAS MALL" u="1"/>
        <s v="Allied Communications- Canton 12th Street" u="1"/>
        <s v="Segno Mobile" u="1"/>
        <s v="Youngstown Wireless" u="1"/>
        <s v="Union Wireless 9" u="1"/>
        <s v="Wireless Plus" u="1"/>
        <s v="Adga Communications" u="1"/>
        <s v="Anas Wireless" u="1"/>
        <s v="Pebs Smokes Things" u="1"/>
        <s v="Max Mobile- Dix St" u="1"/>
        <s v="Infinity Communications #6" u="1"/>
        <s v="Endless Electronics Cell Pro #2" u="1"/>
        <s v="Touch Wireless" u="1"/>
        <s v="Infinity Communications #7" u="1"/>
        <s v="Infinity Communications #8" u="1"/>
        <s v="CELLSMART BO PINAS TOA ALTA 10516" u="1"/>
        <s v="Trading Phones Inc" u="1"/>
        <s v="ABs Accessories" u="1"/>
        <s v="Cellular Xpress" u="1"/>
        <s v="GPM Communications 2" u="1"/>
        <s v="Digi-Tech Wireless Inc." u="1"/>
        <s v="GO Wireless" u="1"/>
        <s v="YSF #7" u="1"/>
        <s v="ABI Communications" u="1"/>
        <s v="MDBH 5 INC" u="1"/>
        <s v="EASY WIRELESS SERVICE CORP" u="1"/>
        <s v="Infinity Wireless" u="1"/>
        <s v="Wireless Express" u="1"/>
        <s v="Future Wireless Alabama" u="1"/>
        <s v="The Tech Group" u="1"/>
        <s v="Elizabloom Wireless" u="1"/>
        <s v="Hueneme Cellular" u="1"/>
        <s v="Woodson Wireless Discount" u="1"/>
        <s v="Smart Communications" u="1"/>
        <s v="Archi East Liberty" u="1"/>
        <s v="Ace Mobile" u="1"/>
        <s v="Vista PCS Locust Hill-1503" u="1"/>
        <s v="Got U Wireless" u="1"/>
        <s v="Unlimited Phones 4 Less" u="1"/>
        <s v="Mobile Fixations" u="1"/>
        <s v="$1 Store" u="1"/>
        <s v="Digital USA" u="1"/>
        <s v="Silwady Wireless- MC" u="1"/>
        <s v="24-7 Wireless" u="1"/>
        <s v="Bullard Wireless" u="1"/>
        <s v="Fast Cellular-Franklin *13330" u="1"/>
        <s v="IV Wireless Alabama" u="1"/>
        <s v="HS Wireless" u="1"/>
        <s v="Linwood Liquor LLC" u="1"/>
        <s v="Wireless Six" u="1"/>
        <s v="Power Mobile" u="1"/>
        <s v="Mobile Sound of Brenham" u="1"/>
        <s v="DYSK 2 - 208 Legends Lane" u="1"/>
        <s v="NB Net Solutions Inc." u="1"/>
        <s v="Mawi 1 Wireless" u="1"/>
        <s v="Falero Communication" u="1"/>
        <s v="Smooth Wireless" u="1"/>
        <s v="Joyeria Torres Inc" u="1"/>
        <s v="Essel Communications" u="1"/>
        <s v="241 Wireless" u="1"/>
        <s v="Freedom Mobile Wireless" u="1"/>
        <s v="Sonic Wireless" u="1"/>
        <s v="Pay Go Wireless - Muskegon" u="1"/>
        <s v="LPW Toyz" u="1"/>
        <s v="Imperio Wireless 3" u="1"/>
        <s v="Citywide Wireless- Akron Wedgewood Dr" u="1"/>
        <s v="Wireless Nation- Storer" u="1"/>
        <s v="Mission Wireless Woodstock" u="1"/>
        <s v="Cellular Mart 2" u="1"/>
        <s v="Corporate Communications- Puritas" u="1"/>
        <s v="American Beauty Outlet" u="1"/>
        <s v="Gismo Wireless Inc." u="1"/>
        <s v="District Cellular Secor" u="1"/>
        <s v="Cellular Mart 3" u="1"/>
        <s v="Servicios Directos" u="1"/>
        <s v="Tu Voz Mobile Express" u="1"/>
        <s v="Mobile Wireless" u="1"/>
        <s v="Alvin Falcon Inc." u="1"/>
        <s v="Lakeview Wireless Inc" u="1"/>
        <s v="New Gen Mobile Holdings LLC" u="1"/>
        <s v="Allied Communications - Elyria" u="1"/>
        <s v="Smith Cellular, LLC" u="1"/>
        <s v="Sunshine Market Inc" u="1"/>
        <s v="AM Wireless Inc" u="1"/>
        <s v="Mobile to Go - Clark St" u="1"/>
        <s v="Compucel" u="1"/>
        <s v="Cellular Mart 4" u="1"/>
        <s v="Citywide Monaca" u="1"/>
        <s v="Master Wireless Touhy, Inc." u="1"/>
        <s v="Open Express 65 INF SHOPPING CENTER" u="1"/>
        <s v="Cellcomp Plus Inc." u="1"/>
        <s v="24K Wireless" u="1"/>
        <s v="iWireless" u="1"/>
        <s v="Cellular plus Communications" u="1"/>
        <s v="Phone Geeks" u="1"/>
        <s v="Topcell Communications" u="1"/>
        <s v="Neovision Wireless 2" u="1"/>
        <s v="World of Wireless" u="1"/>
        <s v="Pulaski Wireless Inc." u="1"/>
        <s v="More Wireless" u="1"/>
        <s v="Main Connection" u="1"/>
        <s v="Discount Mart" u="1"/>
        <s v="Bayan Convenience Inc" u="1"/>
        <s v="Torrington Mobile" u="1"/>
        <s v="The Tech Group LLC #2" u="1"/>
        <s v="Concept Wireless" u="1"/>
        <s v="DNA Communications" u="1"/>
        <s v="Rinconcito Latino" u="1"/>
        <s v="Galaxy Mobile" u="1"/>
        <s v="2 Way Wireless" u="1"/>
        <s v="Sparks" u="1"/>
        <s v="Voicezone Wireless 2" u="1"/>
        <s v="iFix" u="1"/>
        <s v="Allied Communications-Mercury" u="1"/>
        <s v="Super Sound Communications" u="1"/>
        <s v="Protocol Business Group" u="1"/>
        <s v="Azzi Services Inc." u="1"/>
        <s v="Lock City Wireless" u="1"/>
        <s v="One Stop DBA One Stop Wireless" u="1"/>
        <s v="LINCOLN WIRELESS" u="1"/>
        <s v="Buy Save Electronics 2" u="1"/>
        <s v="Latin Music and Video" u="1"/>
        <s v="Cellstar Wireless" u="1"/>
        <s v="Discoteca Aguilar" u="1"/>
        <s v="Fusion Siratal Trading" u="1"/>
        <s v="Wireless For You Bayonne" u="1"/>
        <s v="Wireless Center of Asheville" u="1"/>
        <s v="Old Town Cellular" u="1"/>
        <s v="MKC Wireless" u="1"/>
        <s v="UPDATE MOBILE INC." u="1"/>
        <s v="MKE Wireless" u="1"/>
        <s v="Tower Phones" u="1"/>
        <s v="Mobile to Go - Broadway" u="1"/>
        <s v="Central Pa Wireless" u="1"/>
        <s v="Alpha Wireless" u="1"/>
        <s v="Extravagant Wireless" u="1"/>
        <s v="Active Wireless" u="1"/>
        <s v="Cellular NT" u="1"/>
        <s v="AAA Communications" u="1"/>
        <s v="Citywide Bloomfield" u="1"/>
        <s v="Henry and Josh Inc-dba Pay and Go" u="1"/>
        <s v="Sierra Satellite" u="1"/>
        <s v="Kastobon Communications Inc" u="1"/>
        <s v="Mobile Hub-Wells" u="1"/>
        <s v="Star 5 Wireless" u="1"/>
        <s v="Odyssey Cellular" u="1"/>
        <s v="Wireless Connect- Fern" u="1"/>
        <s v="Phones Etc." u="1"/>
        <s v="Central Illinois Mobile LLC" u="1"/>
        <s v="Bonillas Wireless and Multiservices" u="1"/>
        <s v="1 Stop Tobacco and Cellular" u="1"/>
        <s v="Cell Techs" u="1"/>
        <s v="123 Wireless # 2" u="1"/>
        <s v="Wireless Media" u="1"/>
        <s v="Envios Xpress And Services" u="1"/>
        <s v="New Wave Wireless-Conway" u="1"/>
        <s v="Camera Shoppe" u="1"/>
        <s v="J M Pretoleum" u="1"/>
        <s v="Wireless Freedom V Corporation" u="1"/>
        <s v="Majestik Solutions" u="1"/>
        <s v="Zander Phones Inc." u="1"/>
        <s v="Plaza Mobile" u="1"/>
        <s v="Stop N Go Food Store" u="1"/>
        <s v="Downey Wireless" u="1"/>
        <s v="Vista PCS Paris Pike-1502" u="1"/>
        <s v="Sky 176th" u="1"/>
        <s v="Cellstar LLC" u="1"/>
        <s v="J Lowry C Coates Communications LLC" u="1"/>
        <s v="Fast Cellular LLC" u="1"/>
        <s v="NCS Wireless LLC" u="1"/>
        <s v="Simply Wireless, LLC" u="1"/>
        <s v="MSBW Wireless" u="1"/>
        <s v="Visomi Wireless" u="1"/>
        <s v="Pearsall wireless" u="1"/>
        <s v="Evolution Wireless 3" u="1"/>
        <s v="Best Mobile 3" u="1"/>
        <s v="NB Network Solutions 2" u="1"/>
        <s v="IV Wireless MS 4" u="1"/>
        <s v="JJ telecomm" u="1"/>
        <s v="ML 2" u="1"/>
        <s v="Dream Team Wireless" u="1"/>
        <s v="SS Wireless" u="1"/>
        <s v="Mundo Mobile" u="1"/>
        <s v="113 Dyckman Wireless Inc" u="1"/>
        <s v="MI Electronics" u="1"/>
        <s v="Livonia Wireless" u="1"/>
        <s v="Telecom Wireless, Inc." u="1"/>
        <s v="Topcell 2, LLC" u="1"/>
        <s v="iCell Wireless" u="1"/>
        <s v="SYS Solutions Corp" u="1"/>
        <s v="C E Wireless" u="1"/>
        <s v="C F Wireless" u="1"/>
        <s v="Sam Cellular" u="1"/>
        <s v="Xtreme Wireless 2" u="1"/>
        <s v="MA Mobility" u="1"/>
        <s v="C J Wireless" u="1"/>
        <s v="1 East Tremont Wireless" u="1"/>
        <s v="Mobile Tec" u="1"/>
        <s v="Wireless Tech" u="1"/>
        <s v="IV Wireless" u="1"/>
        <s v="US Mobile - Washington" u="1"/>
        <s v="TT Fiber Services" u="1"/>
        <s v="Envios Mundial Corp" u="1"/>
        <s v="Silwady Wireless Inc - Hobart" u="1"/>
        <s v="Fivestar Enterprise" u="1"/>
        <s v="Stevens Cell Phone Repairs Accessories" u="1"/>
        <s v="Value Wireless" u="1"/>
        <s v="UNLIMITED WIRELESS ASHLEY LLC" u="1"/>
        <s v="VHA Retail LLC" u="1"/>
        <s v="FigFlo Wireless" u="1"/>
        <s v="PAGE EXPRESS" u="1"/>
        <s v="Universal Mobile" u="1"/>
        <s v="Five Star Wireless" u="1"/>
        <s v="Boom Wireless" u="1"/>
        <s v="AEM Wireless" u="1"/>
        <s v="Exclusive Wireless 6" u="1"/>
        <s v="AEN Wireless" u="1"/>
        <s v="Harrison Avenue Wireless" u="1"/>
        <s v="NCP" u="1"/>
        <s v="Best Deal Wireless llc." u="1"/>
        <s v="Sound Advice" u="1"/>
        <s v="AB Wireless Center" u="1"/>
        <s v="Dave Electronics" u="1"/>
        <s v="Cells4Less" u="1"/>
        <s v="Citywide Washington" u="1"/>
        <s v="KP CELLULAR 2 OF NY INC." u="1"/>
        <s v="Fix It Wireless" u="1"/>
        <s v="La Casa del Cellular" u="1"/>
        <s v="AAA Wireless Inc 4" u="1"/>
        <s v="New Wireless 2 Inc." u="1"/>
        <s v="Wonder Wireless" u="1"/>
        <s v="Adams Market" u="1"/>
        <s v="Cell Max" u="1"/>
        <s v="Garmo Comm" u="1"/>
        <s v="Tienda Mexicana" u="1"/>
        <s v="Jifi Cellphone" u="1"/>
        <s v="Infinitemark Wireless" u="1"/>
        <s v="Fone Techs" u="1"/>
        <s v="YSF #6" u="1"/>
        <s v="New Dollar World Plus" u="1"/>
        <s v="Phones Games" u="1"/>
        <s v="Wireless y Mas" u="1"/>
        <s v="Aces Wireless LLC" u="1"/>
        <s v="AS Cellular" u="1"/>
        <s v="MVP Tech Group" u="1"/>
        <s v="CMG Wireless" u="1"/>
        <s v="Page Only Wireless" u="1"/>
        <s v="Robles Enterprises USA, LLC" u="1"/>
        <s v="Casa Comm" u="1"/>
        <s v="BRIGHTON CELLULAR TECH INC" u="1"/>
        <s v="American Style Electronics Corp" u="1"/>
        <s v="Allied Communications - Hamilton" u="1"/>
        <s v="Balbuena Travel 2" u="1"/>
        <s v="United Prepaid Wireless- Pearl Rd" u="1"/>
        <s v="Nour Cell Phone Inc" u="1"/>
        <s v="Channelside Food Mart" u="1"/>
        <s v="Golden Star Electronics" u="1"/>
        <s v="Mobile to Go LLC - Appleton" u="1"/>
        <s v="Norwalk Cellular" u="1"/>
        <s v="Jeffrey Communications" u="1"/>
        <s v="My Choice Wireless 4" u="1"/>
        <s v="Milwaukee Wireless" u="1"/>
        <s v="Android Wireless and Repair" u="1"/>
        <s v="Mobile To Go - Moe Wireless" u="1"/>
        <s v="InstaPhix" u="1"/>
        <s v="Hello Wireless Inc" u="1"/>
        <s v="Jazz Communications" u="1"/>
        <s v="North Main Wireless" u="1"/>
        <s v="Warsaw Wireless - Kenard" u="1"/>
        <s v="A M BEST" u="1"/>
        <s v="VIP Wireless - Norwood" u="1"/>
        <s v="The X" u="1"/>
        <s v="JR Wireless Communication INC" u="1"/>
        <s v="No Limit Wireless Chicago LLC" u="1"/>
        <s v="Cellular Extreme" u="1"/>
        <s v="Click Communication" u="1"/>
        <s v="East Coast Mobile, LLC" u="1"/>
        <s v="Buzz Wireless - Bay City" u="1"/>
        <s v="La Jerezana" u="1"/>
        <s v="Tu Mobile" u="1"/>
        <s v="Quality Communications" u="1"/>
        <s v="Gotham Wireless" u="1"/>
        <s v="SR Wireless" u="1"/>
        <s v="Square Wireless Repair Corp" u="1"/>
        <s v="2g’s Deli Market" u="1"/>
        <s v="Open Express VEGA ALTA" u="1"/>
        <s v="F.T.R. Wireless" u="1"/>
        <s v="New East Wireless Inc" u="1"/>
        <s v="Gas Save" u="1"/>
        <s v="DC Multiservices and wireless" u="1"/>
        <s v="Stop N Shop" u="1"/>
        <s v="Wigo Telecom" u="1"/>
        <s v="Wireless Cellular" u="1"/>
        <s v="Tobacco More" u="1"/>
        <s v="Phone Booth" u="1"/>
        <s v="SPEED DIAL GUAYAMA 2 10242" u="1"/>
        <s v="Got -2- Go Wireless" u="1"/>
        <s v="Kam Wireless" u="1"/>
        <s v="Tele-Mundo Communications Services III, Inc." u="1"/>
        <s v="Stay Connected" u="1"/>
        <s v="MS Telecom" u="1"/>
        <s v="Bell Wireless LLC" u="1"/>
        <s v="Smoke Signals LLC" u="1"/>
        <s v="PHONEHUB" u="1"/>
        <s v="N I Wireless" u="1"/>
        <s v="Blue Wireless" u="1"/>
        <s v="Cellective Communications" u="1"/>
        <s v="360 Wireless" u="1"/>
        <s v="Prime Wireless" u="1"/>
        <s v="Mayfield Coventry Inc" u="1"/>
        <s v="Worcester Bling Bling" u="1"/>
        <s v="Maya Trading" u="1"/>
        <s v="Space Communications" u="1"/>
        <s v="United Prepaid Wireless- Babbitt Rd" u="1"/>
        <s v="Warsaw Wireless - Salem" u="1"/>
        <s v="Booja Wireless" u="1"/>
        <s v="Silwady Wireless, Inc" u="1"/>
        <s v="Nationwide Cellular" u="1"/>
        <s v="Wireless Three" u="1"/>
        <s v="Discount Station" u="1"/>
        <s v="Cell Wide" u="1"/>
        <s v="Prepaid Communications LLC" u="1"/>
        <s v="KW Comm" u="1"/>
        <s v="MDBH 3" u="1"/>
        <s v="NYPW #10" u="1"/>
        <s v="NYPW" u="1"/>
        <s v="Graciotti Enterprises" u="1"/>
        <s v="Expo Computer Wireless" u="1"/>
        <s v="UZ WIRELESS" u="1"/>
        <s v="Casa Corona" u="1"/>
        <s v="Mia Wireless" u="1"/>
        <s v="Fifth Ave Communications" u="1"/>
        <s v="B Mobile" u="1"/>
        <s v="Cellutions Delaware" u="1"/>
        <s v="Best Buy Mobile Inc." u="1"/>
        <s v="Mobile To Go LLC- Douglas" u="1"/>
        <s v="A S Digital Photo Cell" u="1"/>
        <s v="Madaba Inc dba Unlimited Wireless" u="1"/>
        <s v="New Way Wireless" u="1"/>
        <s v="Innovation Wireless" u="1"/>
        <s v="Mailbox More" u="1"/>
        <s v="RBW Solutions Inc." u="1"/>
        <s v="Cyber Wireless" u="1"/>
        <s v="KP Wireless 3" u="1"/>
        <s v="Allcell Wireless" u="1"/>
        <s v="MCWireless" u="1"/>
        <s v="Fone Zone" u="1"/>
        <s v="356 West Wireless Inc." u="1"/>
        <s v="MA Wireless- South Euclid" u="1"/>
        <s v="Platino Mobile" u="1"/>
        <s v="Sunrise Wireless" u="1"/>
        <s v="Riverview Grocery" u="1"/>
        <s v="FIT Wireless (Marion)" u="1"/>
        <s v="Fastalk Wireless Imlay City LLC" u="1"/>
        <s v="Any Way Mobile 6" u="1"/>
        <s v="JD Communication" u="1"/>
        <s v="Mitad Del Mundo" u="1"/>
        <s v="Newhall Services" u="1"/>
        <s v="Global Mobile" u="1"/>
        <s v="Celltek Connect" u="1"/>
        <s v="Allied Communications-Finlay" u="1"/>
        <s v="Quick Stop 9718" u="1"/>
        <s v="Candi Cane Wireless" u="1"/>
        <s v="Wireless Boys - Monroe" u="1"/>
        <s v="Wireless for Less" u="1"/>
        <s v="Global Wireless 26" u="1"/>
        <s v="BOSS WIRELESS" u="1"/>
        <s v="Infinity Communication" u="1"/>
        <s v="Beauty Point" u="1"/>
        <s v="Unlimited Prepaid Wireless - Lincoln Park" u="1"/>
        <s v="Allied Communications-Little Creek" u="1"/>
        <s v="Mobile Center- Broadway" u="1"/>
        <s v="Technomobile Inc" u="1"/>
        <s v="US Mail and Cellular" u="1"/>
        <s v="UCON Wireless" u="1"/>
        <s v="MD Porjects LLC" u="1"/>
        <s v="Page West" u="1"/>
        <s v="Beeper Express" u="1"/>
        <s v="PC Corner" u="1"/>
        <s v="Choice Dollar and You" u="1"/>
        <s v="AA Mobile Wireless LLC" u="1"/>
        <s v="260 Brook Ave" u="1"/>
        <s v="LIKI wireless" u="1"/>
        <s v="Telecom Castor" u="1"/>
        <s v="Push Wireless Inc" u="1"/>
        <s v="Cell 24 Connect 8004" u="1"/>
        <s v="Mobile Plus" u="1"/>
        <s v="DK Telecomm - Western, Inc." u="1"/>
        <s v="Arteagas Agency LLC" u="1"/>
        <s v="Phone Repair Shop" u="1"/>
        <s v="508a Willis Ave Inc" u="1"/>
        <s v="Worldlink Wireless" u="1"/>
        <s v="Hobby Wireless Corp" u="1"/>
        <s v="Cellutions - London" u="1"/>
        <s v="Anton Cellular and Plus" u="1"/>
        <s v="Union Wireless 12" u="1"/>
        <s v="Expo Wireless- Pearl" u="1"/>
        <s v="Show Me Technology Wappingers" u="1"/>
        <s v="Infante Wireless" u="1"/>
        <s v="7 Days Cellular 2" u="1"/>
        <s v="Lincoln Way Wireless Inc" u="1"/>
        <s v="Pro Group Cellular" u="1"/>
        <s v="Cellstar 9" u="1"/>
        <s v="Open Express CAROLINA 10136" u="1"/>
        <s v="Krome Mail Station Inc" u="1"/>
        <s v="MC Foods Store" u="1"/>
        <s v="Clear Water SSB LLC" u="1"/>
        <s v="A G Cellular" u="1"/>
        <s v="Seaside Wireless" u="1"/>
        <s v="Push Wireless Inc." u="1"/>
        <s v="Mobilecomm International" u="1"/>
        <s v="City Wide Wireless Inc" u="1"/>
        <s v="A S Cellular" u="1"/>
        <s v="Cellular Plus 3" u="1"/>
        <s v="METRO Mall Store" u="1"/>
        <s v="Mobile To Go LLC- Teutonia" u="1"/>
        <s v="Warsaw Wireless - Hopple" u="1"/>
        <s v="Variety and Cell Phone Center" u="1"/>
        <s v="Orion Electronics NYC" u="1"/>
        <s v="Power Mobile USA" u="1"/>
        <s v="Bestcom-Waukegan" u="1"/>
        <s v="JAD Foods LLC" u="1"/>
        <s v="Fix 4 Less" u="1"/>
        <s v="All Tech RX" u="1"/>
        <s v="New Wireless Gifts" u="1"/>
        <s v="A to Z Statesboro" u="1"/>
        <s v="NYPW #12" u="1"/>
        <s v="Wireless Hotshot" u="1"/>
        <s v="Citywide Wireless" u="1"/>
        <s v="Mobile Tech" u="1"/>
        <s v="Cellulares Max" u="1"/>
        <s v="M W Cellphone Inc dba Mobile 1 Wireless" u="1"/>
        <s v="Accessory World" u="1"/>
        <s v="SRM Wireless, Inc." u="1"/>
        <s v="Mundo Wireless RI" u="1"/>
        <s v="American Wireless Solutions" u="1"/>
        <s v="Speedy Communication#1" u="1"/>
        <s v="Comercial Busigo, Inc" u="1"/>
        <s v="MS Omphalos" u="1"/>
        <s v="USA Cellular Inc" u="1"/>
        <s v="Musi Ritmo" u="1"/>
        <s v="Tienda Gloria" u="1"/>
        <s v="Open Express MANATI 10198" u="1"/>
        <s v="Smith Cellular" u="1"/>
        <s v="GK Wireless" u="1"/>
        <s v="Ice Wireless Inc" u="1"/>
        <s v="YSF #5" u="1"/>
        <s v="Bins Wireless, Inc" u="1"/>
        <s v="Cybercellulars" u="1"/>
        <s v="Cells 4 Less" u="1"/>
        <s v="Bellevue Wireless" u="1"/>
        <s v="Bronx World Wireless" u="1"/>
        <s v="25th Wireless" u="1"/>
        <s v="Jenna Cellular" u="1"/>
        <s v="Jeffersonville Mobile" u="1"/>
        <s v="E Wireless" u="1"/>
        <s v="Troy Dairy Food" u="1"/>
        <s v="GM Cell" u="1"/>
        <s v="MJS Express Inc." u="1"/>
        <s v="Cibao Paging" u="1"/>
        <s v="Monterrey Communications" u="1"/>
        <s v="Clearwater SSB LLC" u="1"/>
        <s v="Xtreme Wireless" u="1"/>
        <s v="JC Communication" u="1"/>
        <s v="Dependable RF" u="1"/>
        <s v="Multiservicios Guadalajara" u="1"/>
        <s v="Gecko Communications" u="1"/>
        <s v="Wireless Toyz #160" u="1"/>
        <s v="Silwady Wireless, INC- Lake Station" u="1"/>
        <s v="Community Wireless LLC" u="1"/>
        <s v="Del Rio Communications" u="1"/>
        <s v="Super Dollar Store" u="1"/>
        <s v="3rd Ave Mobile" u="1"/>
        <s v="Prepaid Wireless 2 - 5620 Preston Hwy" u="1"/>
        <s v="Handy Spot" u="1"/>
        <s v="Taiz Wireless" u="1"/>
        <s v="Pay Go - Madison" u="1"/>
        <s v="MS Telecomm 6003" u="1"/>
        <s v="Tu Voz Mobile #5" u="1"/>
        <s v="All Access Wireless" u="1"/>
        <s v="Serene Wave" u="1"/>
        <s v="United Prepaid Wireless- E222nd Euclid" u="1"/>
        <s v="Freedom Wireless" u="1"/>
        <s v="JJUSA" u="1"/>
        <s v="Best Mobile Indy LLC" u="1"/>
        <s v="WGM Leonard" u="1"/>
        <s v="Unlimited Talk Inc." u="1"/>
        <s v="Compu Cell" u="1"/>
        <s v="NYPW #13" u="1"/>
        <s v="Roc No Limit Wireless Inc" u="1"/>
        <s v="208 Wireless" u="1"/>
        <s v="Dream Communications" u="1"/>
        <s v="Atlantic Wireless Service" u="1"/>
        <s v="Get it Fixed LLC" u="1"/>
        <s v="Rock Nation Inc." u="1"/>
        <s v="All Musical Electronics" u="1"/>
        <s v="Dot Wireless" u="1"/>
        <s v="Conexion Latina BL, Corp" u="1"/>
        <s v="Lago Dollar Wireless" u="1"/>
        <s v="MSP Wireless- orange" u="1"/>
        <s v="Clewiston Wireless" u="1"/>
        <s v="Masali Wireless" u="1"/>
        <s v="Union Wireless 10" u="1"/>
        <s v="CELLSMART WESTERN PLAZA MAYAGUEZ 10558" u="1"/>
        <s v="IS Wireless" u="1"/>
        <s v="A1 Wireless" u="1"/>
        <s v="3571 Broadway Inc" u="1"/>
        <s v="Brady Mart" u="1"/>
        <s v="ABC Wireless" u="1"/>
        <s v="JT Accesorios" u="1"/>
        <s v="TT Wireless" u="1"/>
        <s v="5724 Wireless Inc." u="1"/>
        <s v="Master Wireless - St James" u="1"/>
        <s v="Jeannette Wireless" u="1"/>
        <s v="Del Paso Wireless" u="1"/>
        <s v="El Chapulin d/b/a El Comercial Mexico" u="1"/>
        <s v="Future Communication" u="1"/>
        <s v="Audio Zone" u="1"/>
        <s v="CV Wireless Corp" u="1"/>
        <s v="165 Nagle Wireless Inc" u="1"/>
        <s v="The Corner Store" u="1"/>
        <s v="Mobile To Go LLC - 7330 Capitol" u="1"/>
        <s v="Downtown Wireless LLC" u="1"/>
        <s v="IWIRELESS PASEOS 10524" u="1"/>
        <s v="New Life .99 Cent" u="1"/>
        <s v="Coneccion Latina FP Corp" u="1"/>
        <s v="Wireless Connection" u="1"/>
        <s v="speedy mobile" u="1"/>
        <s v="Mayport Wireless" u="1"/>
        <s v="America PCS" u="1"/>
        <s v="Windy City Mobile" u="1"/>
        <s v="Jackson Heights Music and Wireless Inc." u="1"/>
        <s v="A to Z Cellular of SC, Inc" u="1"/>
        <s v="Airport Market" u="1"/>
        <s v="Expert Wireless RI" u="1"/>
        <s v="B CELLULAR CORP SAN LORENZO 10566" u="1"/>
        <s v="HIW Ashland, Inc." u="1"/>
        <s v="Wireless +1 - 3500" u="1"/>
        <s v="Pelham Wireless" u="1"/>
        <s v="BFJ Wireless" u="1"/>
        <s v="EzDs Wireless" u="1"/>
        <s v="NYPW #14" u="1"/>
        <s v="Lico Wireless" u="1"/>
        <s v="Serenity Wireless" u="1"/>
        <s v="Talk More, LLC" u="1"/>
        <s v="A to Z Kings Mountain" u="1"/>
        <s v="Cellular Talk, Inc." u="1"/>
        <s v="A I Computer and Cell Phones" u="1"/>
        <s v="Archi Verona" u="1"/>
        <s v="Allied Communications- Findlay N Main St" u="1"/>
        <s v="Discoteca la Taxquena" u="1"/>
        <s v="Cell Phone Zone 2" u="1"/>
        <s v="Cushing Electronics" u="1"/>
        <s v="OMG Telecom 09" u="1"/>
        <s v="Wireless Toyz 502" u="1"/>
        <s v="City Wide Wireless #5 Inc." u="1"/>
        <s v="Allied Communications - W. 3rd St." u="1"/>
        <s v="Westchester Wireless" u="1"/>
        <s v="ATS Communications Network" u="1"/>
        <s v="Phones-R-Us" u="1"/>
        <s v="Carolina Wireless" u="1"/>
        <s v="MS telecomm" u="1"/>
        <s v="Wireless General 3" u="1"/>
        <s v="PYP ENTERPRISES, INC. DBA yeye communications" u="1"/>
        <s v="RK Wireless" u="1"/>
        <s v="B CELLULAR CORP JUNCOS 10568" u="1"/>
        <s v="Wireless Link, Inc" u="1"/>
        <s v="The Phone Zone" u="1"/>
        <s v="P Wireless" u="1"/>
        <s v="Kit Cellular" u="1"/>
        <s v="A V Wireless Inc" u="1"/>
        <s v="Mobile World" u="1"/>
        <s v="Neo Comm" u="1"/>
        <s v="Primetime" u="1"/>
        <s v="142 Wireless Co" u="1"/>
        <s v="Tienda Sontay" u="1"/>
        <s v="Voicelink Wireless" u="1"/>
        <s v="WORLD CELLULAR INC ARECIBO 10378" u="1"/>
        <s v="Universal Communications, Inc." u="1"/>
        <s v="Oxnard Wireless" u="1"/>
        <s v="Cellular Capitol" u="1"/>
        <s v="Brunswick Communications" u="1"/>
        <s v="Universal Wireless" u="1"/>
        <s v="Alo Cellular" u="1"/>
        <s v="My Choice Wireless" u="1"/>
        <s v="National Communications" u="1"/>
        <s v="FarRock Wireless" u="1"/>
        <s v="RS Investment Holdings, LLC" u="1"/>
        <s v="New Gen Mobile Shakopee" u="1"/>
        <s v="Bap Communications" u="1"/>
        <s v="Mobile Express Plus #5" u="1"/>
        <s v="No Limit Wireless - 69th" u="1"/>
        <s v="Zizovox LLC" u="1"/>
        <s v="Phones 2 Go" u="1"/>
        <s v="Dominic Wireless" u="1"/>
        <s v="BUYFIXSELLPHONE" u="1"/>
        <s v="Mobile Phones and Repair Center, LLC" u="1"/>
        <s v="New Cut Wireless 1" u="1"/>
        <s v="New Cut Wireless 2" u="1"/>
        <s v="New Cut Wireless 3" u="1"/>
        <s v="New Cut Wireless 4" u="1"/>
        <s v="New Cut Wireless 5" u="1"/>
        <s v="New Cut Wireless 6" u="1"/>
        <s v="NYPW #15" u="1"/>
        <s v="A International" u="1"/>
        <s v="Nashville Wireless Plus" u="1"/>
        <s v="Wireless Touch" u="1"/>
        <s v="ATS Communications (Northwood)" u="1"/>
        <s v="Abc #25 T.T." u="1"/>
        <s v="Wireless Image" u="1"/>
        <s v="LBC Cellular #2" u="1"/>
        <s v="Wireless Link Inc" u="1"/>
        <s v="Evolution Wireless 4" u="1"/>
        <s v="A to Z Shelby 1" u="1"/>
        <s v="IV Wireless MS 6" u="1"/>
        <s v="Motion Mobile" u="1"/>
        <s v="Greens Wireless" u="1"/>
        <s v="Eddie G LLC" u="1"/>
        <s v="Aqua Cell" u="1"/>
        <s v="A to Z Shelby 2" u="1"/>
        <s v="All-In Inc." u="1"/>
        <s v="De Todos Wireless" u="1"/>
        <s v="721 E Tremont Inc" u="1"/>
        <s v="Mega Saver" u="1"/>
        <s v="LBC Wireless" u="1"/>
        <s v="Dazzle Telecom 2" u="1"/>
        <s v="3363 Broadway Wireless" u="1"/>
        <s v="Unlimited Wireless Lebanon" u="1"/>
        <s v="A to Z Shelby 3" u="1"/>
        <s v="LV and SH" u="1"/>
        <s v="Zodiac Sports" u="1"/>
        <s v="Abc Choice" u="1"/>
        <s v="Global Wireless" u="1"/>
        <s v="Coachella Valley Wireless" u="1"/>
        <s v="AAU Wireless" u="1"/>
        <s v="Wireless Boys-Reynolds" u="1"/>
        <s v="Mobile Spot" u="1"/>
        <s v="Unlimited Prepay Wireless" u="1"/>
        <s v="Phone Exchange Repair" u="1"/>
        <s v="Allied Communications - Post Road" u="1"/>
        <s v="ARF Marketing" u="1"/>
        <s v="Mecca Fashion LLC" u="1"/>
        <s v="Compu Phone" u="1"/>
        <s v="New England Wireless" u="1"/>
        <s v="Bee Wireless" u="1"/>
        <s v="Fastalk Wireless" u="1"/>
        <s v="AMZ Wireless Inc" u="1"/>
        <s v="Joyeria Brenda 2" u="1"/>
        <s v="Venice Wireless Solutions" u="1"/>
        <s v="Aroo Kedzie Inc" u="1"/>
        <s v="Forward Slash Wireless" u="1"/>
        <s v="Phone Pros" u="1"/>
        <s v="The Tech Group #2" u="1"/>
        <s v="Expo Wireless" u="1"/>
        <s v="Citinet Solutions LLC" u="1"/>
        <s v="Wireless Four" u="1"/>
        <s v="C and F Wireless LLC" u="1"/>
        <s v="OKC Mobile" u="1"/>
        <s v="NYPW #16" u="1"/>
        <s v="Nicks Market" u="1"/>
        <s v="Lucky Gadgets Communications" u="1"/>
        <s v="Loyola Wireless" u="1"/>
        <s v="Allied Communications-Petersburg" u="1"/>
        <s v="Phonetronic Shop" u="1"/>
        <s v="PC Cell 2" u="1"/>
        <s v="YSF #4" u="1"/>
        <s v="Dazzle Convenience LLC" u="1"/>
        <s v="Azteca Wireless" u="1"/>
        <s v="Pay Go Wireless - Lake Michigan" u="1"/>
        <s v="Minc Wireless" u="1"/>
        <s v="Advantage Cellular" u="1"/>
        <s v="Rob Wireless LLC" u="1"/>
        <s v="Powered Wireless" u="1"/>
        <s v="Martinez Communications" u="1"/>
        <s v="Best Call Wireless-Antioch" u="1"/>
        <s v="Abarca Multi Servicios" u="1"/>
        <s v="Costa Azul Travel" u="1"/>
        <s v="7 Days Cellular" u="1"/>
        <s v="Saaz Tech Corp." u="1"/>
        <s v="Cell World and Tobacco" u="1"/>
        <s v="Mobile To Go LLC- Fondulac" u="1"/>
        <s v="Wireless Advantage" u="1"/>
        <s v="Fastalk Wireless Davison North" u="1"/>
        <s v="E One Wireless" u="1"/>
        <s v="Force Wireless" u="1"/>
        <s v="Lycan Wireless" u="1"/>
        <s v="Smart Business Connection" u="1"/>
        <s v="Nation Cellnet" u="1"/>
        <s v="Clear Connect Cellular" u="1"/>
        <s v="Hooked Up Wireless" u="1"/>
        <s v="Mobile to Go Cudahy" u="1"/>
        <s v="United Prepaid Wireless- Brunswick Center Rd" u="1"/>
        <s v="Salem Enterprises" u="1"/>
        <s v="SN Wireless" u="1"/>
        <s v="Ormak" u="1"/>
        <s v="Mobile to Go - 27th" u="1"/>
        <s v="Mobile to Go dba Hani Wireless" u="1"/>
        <s v="Best Call Liberty" u="1"/>
        <s v="Allied Communications - Lee Rd." u="1"/>
        <s v="Circle D Food Mart" u="1"/>
        <s v="Allied Communications - Florence" u="1"/>
        <s v="Value Wireless Hamilton" u="1"/>
        <s v="Rodriguez Communications" u="1"/>
        <s v="Brookline Wireless" u="1"/>
        <s v="My Choice Wireless 5" u="1"/>
        <s v="Brick City 5" u="1"/>
        <s v="Endless Wireless" u="1"/>
        <s v="AM Cell Phone Repair Accessories" u="1"/>
        <s v="Cellular Max" u="1"/>
        <s v="Vista PCS Covington-0401" u="1"/>
        <s v="Chagos Satellite" u="1"/>
        <s v="IQ Wireless" u="1"/>
        <s v="AM Communications, LLC" u="1"/>
        <s v="AYR MOBILE WIRELESS SERVICES LTD." u="1"/>
        <s v="Pagers+ Inc." u="1"/>
        <s v="Cell Phone City" u="1"/>
        <s v="Rutledge Market" u="1"/>
        <s v="Point Solutions Inc." u="1"/>
        <s v="I Wireless - 4332" u="1"/>
        <s v="DP Carrier Inc" u="1"/>
        <s v="Mundo Ilimitido" u="1"/>
        <s v="Digital 2000" u="1"/>
        <s v="Wirelesstree Corp" u="1"/>
        <s v="PC Cell" u="1"/>
        <s v="Speed Wireless" u="1"/>
        <s v="Crystalview Systems" u="1"/>
        <s v="Unlimited Air" u="1"/>
        <s v="Blink Mobile- Wentworth" u="1"/>
        <s v="Pro Wireless" u="1"/>
        <s v="Phones Plus Inc" u="1"/>
        <s v="WAWG Communications" u="1"/>
        <s v="Franklin Mini Mall Corp" u="1"/>
        <s v="District Cellular - Lagrange" u="1"/>
        <s v="Mobile One" u="1"/>
        <s v="327 E 149th Street Inc" u="1"/>
        <s v="Buy Save" u="1"/>
        <s v="United Prepaid Wireless- Brooklyn" u="1"/>
        <s v="The Phone Center" u="1"/>
        <s v="Air Time" u="1"/>
        <s v="Powerlink" u="1"/>
        <s v="CLD Sales Services" u="1"/>
        <s v="Omni Communications" u="1"/>
        <s v="Randall Wireless" u="1"/>
        <s v="AM Wireless Inc." u="1"/>
        <s v="FIT Wireless LLC" u="1"/>
        <s v="7th Heaven 2" u="1"/>
        <s v="I M Mobile LLC" u="1"/>
        <s v="Open Express SALINAS 10311" u="1"/>
        <s v="86 Wireless" u="1"/>
        <s v="Ring Connect - Olive" u="1"/>
        <s v="Cell One Communications" u="1"/>
        <s v="Accessorie" u="1"/>
        <s v="Super Mobile" u="1"/>
        <s v="Allied Communications- E Prospect" u="1"/>
        <s v="FPP Communication" u="1"/>
        <s v="Justis Convenient Store Inc" u="1"/>
        <s v="Cellular Zone" u="1"/>
        <s v="At Skipper" u="1"/>
        <s v="Telebeepers 941 Providence" u="1"/>
        <s v="Capital Discount" u="1"/>
        <s v="Citywide Wireless- Kent" u="1"/>
        <s v="GH Wireless" u="1"/>
        <s v="High Tech Wireless World Corp." u="1"/>
        <s v="Smart Mobile Solutions" u="1"/>
        <s v="ABC Choice Halsted, Inc." u="1"/>
        <s v="Alonzos Communications" u="1"/>
        <s v="Soluciones Integrales 4 You" u="1"/>
        <s v="Fam Wireless, LLC" u="1"/>
        <s v="Intelligent Communications" u="1"/>
        <s v="RI Wireless" u="1"/>
        <s v="Boost Mobile" u="1"/>
        <s v="FixItAll LLC" u="1"/>
        <s v="47th St Cellular, Inc." u="1"/>
        <s v="Allied Communications - Lafayette" u="1"/>
        <s v="The Cellular Shop" u="1"/>
        <s v="MT. Prospect Cellular" u="1"/>
        <s v="Wireless Connection By Torres-Santana#2" u="1"/>
        <s v="Conexion Latina BV Corp" u="1"/>
        <s v="Mundotech Multiservices Inc." u="1"/>
        <s v="Bluestar Diamond" u="1"/>
        <s v="WORLD CELLULAR INC TOA ALTA" u="1"/>
        <s v="Syracuse City Wireless" u="1"/>
        <s v="Fiesta Mobile" u="1"/>
        <s v="Golden Wireless 3" u="1"/>
        <s v="Cellulares Conexion" u="1"/>
        <s v="Cellstar" u="1"/>
        <s v="MA Wireless- Warrensville" u="1"/>
        <s v="HQ WIreless Llc" u="1"/>
        <s v="Wireless Toyz 526" u="1"/>
        <s v="Hala Mobile Center" u="1"/>
        <s v="Deep Enterprises Inc dba Centerpoint Wireless" u="1"/>
        <s v="Just Wireless 4" u="1"/>
        <s v="Rafa Superstores Inc" u="1"/>
        <s v="Miah Wireless" u="1"/>
        <s v="Bravo Wireless-Kendallville" u="1"/>
        <s v="VHA Retail North" u="1"/>
        <s v="Midwest Wireless - Villa Park Inc" u="1"/>
        <s v="Grace Wireless" u="1"/>
        <s v="Montes Wireless" u="1"/>
        <s v="US Mobile - Patapsco" u="1"/>
        <s v="AJs Cellular" u="1"/>
        <s v="Brick City #9" u="1"/>
        <s v="OMG Telecom 03" u="1"/>
        <s v="A to Z Cellular 4 Inc" u="1"/>
        <s v="Barrio Antiguo" u="1"/>
        <s v="Latino Wireless" u="1"/>
        <s v="La Pachanga" u="1"/>
        <s v="Tu Centro Mobile" u="1"/>
        <s v="Bashir Wireless" u="1"/>
        <s v="Electronics To Go" u="1"/>
        <s v="Shaheen Wireless" u="1"/>
        <s v="Velasco Wireless" u="1"/>
        <s v="Fadi Khalil" u="1"/>
        <s v="Tops in Cellulars" u="1"/>
        <s v="Baratos Wireless Inc." u="1"/>
        <s v="Pay Go Wireless - Air Page" u="1"/>
        <s v="Cellstar 8" u="1"/>
        <s v="Cellphone Wholesale" u="1"/>
        <s v="Jazz Wireless" u="1"/>
        <s v="EPA Wireless" u="1"/>
        <s v="Cellular Mart Plus" u="1"/>
        <s v="Central Washington Wireless" u="1"/>
        <s v="Pilsen Cellular" u="1"/>
        <s v="La Victoria" u="1"/>
        <s v="Smart Business Connections" u="1"/>
        <s v="Wireless Boys - Laskey" u="1"/>
        <s v="H R Paging" u="1"/>
        <s v="315 Wireless" u="1"/>
        <s v="Allied Communications-Liberty" u="1"/>
        <s v="Wireless by E and J" u="1"/>
        <s v="Max mobile" u="1"/>
        <s v="Z S Cellular Inc." u="1"/>
        <s v="Wireless Connect" u="1"/>
        <s v="DCOT Communication" u="1"/>
        <s v="NoContract Group" u="1"/>
        <s v="Bits Bytes USA" u="1"/>
        <s v="DYSK 1 - 126 Burt rd" u="1"/>
        <s v="Shop Kwik Wireless" u="1"/>
        <s v="Cell Flavors" u="1"/>
        <s v="Pro Comm Budget Mobile" u="1"/>
        <s v="SuSu Inc" u="1"/>
        <s v="Planeta Wireless" u="1"/>
        <s v="FC Wireless" u="1"/>
        <s v="Mobile Hackers USA" u="1"/>
        <s v="Dazzle Telecom 3" u="1"/>
        <s v="Noria Wireless" u="1"/>
        <s v="Su Casita Servicios" u="1"/>
        <s v="Mt. Morris Wireless" u="1"/>
        <s v="Speak Easy Partners dba The Phone Booth-" u="1"/>
        <s v="MK Wireless Inc" u="1"/>
        <s v="Buzz Wireless - Hazel Park" u="1"/>
        <s v="Tonys Wireless" u="1"/>
        <s v="CellXpress and Services" u="1"/>
        <s v="Best Com Wireless" u="1"/>
        <s v="Mars Wireless #2" u="1"/>
        <s v="New Mobile" u="1"/>
        <s v="Johnny’s Mini-Mart" u="1"/>
        <s v="MVP Tech Group #2" u="1"/>
        <s v="Open Express SAN JUAN 1 BO OBRERO" u="1"/>
        <s v="Jerome Wireless" u="1"/>
        <s v="Bravo Mobile" u="1"/>
        <s v="Parkchester Stop Wireless" u="1"/>
        <s v="Tele-Mundo Communications" u="1"/>
        <s v="One Touch Wireless, Inc." u="1"/>
        <s v="The Phone Booth LLC" u="1"/>
        <s v="Acapulco Records Video" u="1"/>
        <s v="GG Wireless" u="1"/>
        <s v="YSF #3" u="1"/>
        <s v="ER Wireless Melrose Park" u="1"/>
        <s v="Superior Cellular LLC" u="1"/>
        <s v="Dollar Stop" u="1"/>
        <s v="Best Deal Mobile" u="1"/>
        <s v="Alvin Wireless Inc." u="1"/>
        <s v="Apple Food Mart Inc" u="1"/>
        <s v="Your Electronics Source" u="1"/>
        <s v="Santiago Communications COROZAL 10559" u="1"/>
        <s v="Charlies Wireless" u="1"/>
        <s v="Discount Smokes Gifts" u="1"/>
        <s v="Bravo Wireless - Mishawaka" u="1"/>
        <s v="Wireless Unlimited" u="1"/>
        <s v="Atlantic Telecom" u="1"/>
        <s v="Mundos Cellular" u="1"/>
        <s v="Citywide Beaver Falls" u="1"/>
        <s v="Galaxy Service Center Corp." u="1"/>
        <s v="Wireless Toyz 524" u="1"/>
        <s v="Jannah Corp" u="1"/>
        <s v="Adam Wireless" u="1"/>
        <s v="FIT Wireless #3" u="1"/>
        <s v="Tech Kare Mobile Inc" u="1"/>
        <s v="Don Lucho Mini Market" u="1"/>
        <s v="Video Centro Mobile" u="1"/>
        <s v="28 East Wireless Inc" u="1"/>
        <s v="Tu Voz Mobile" u="1"/>
        <s v="On the Run Wireless" u="1"/>
        <s v="American Wireless UT 10" u="1"/>
        <s v="Nays Wireless Center" u="1"/>
        <s v="Premier Brand" u="1"/>
        <s v="WIRECOM" u="1"/>
        <s v="Utica Mobile" u="1"/>
        <s v="So Fresh Hip Hip Closet (Boughton Rd.)" u="1"/>
        <s v="Unlimited Wireless Inc" u="1"/>
        <s v="RM Variety Shop LLC" u="1"/>
        <s v="Fox Communications" u="1"/>
        <s v="Digital Cellular" u="1"/>
        <s v="Premier Communications 1 #2" u="1"/>
        <s v="One Stop Cellular- Langley Park" u="1"/>
        <s v="Unlimited Talk Boost" u="1"/>
        <s v="Bilal Wireless" u="1"/>
        <s v="Apple Android Accessories and Phone Plans" u="1"/>
        <s v="Always Something Enterprises LLC" u="1"/>
        <s v="MS Telecomm 6005" u="1"/>
        <s v="Allied Communication Group" u="1"/>
        <s v="Quick Cellular" u="1"/>
        <s v="Beta Wireless" u="1"/>
        <s v="Kestos Tech Wholesale" u="1"/>
        <s v="Buzz Wireles" u="1"/>
        <s v="Nashua Multi Services" u="1"/>
        <s v="Ez Com Chicago" u="1"/>
        <s v="Wireless World 786" u="1"/>
        <s v="Simple Solutions" u="1"/>
        <s v="CELLSMART BAYAMON DRIVE-IN PLAZA" u="1"/>
        <s v="Main St. Wireless" u="1"/>
        <s v="Pay Go Battle Creek 2" u="1"/>
        <s v="Upper Falls Market" u="1"/>
        <s v="New Image Communication" u="1"/>
        <s v="Mobile Chat" u="1"/>
        <s v="US Mobile" u="1"/>
        <s v="3407 Jerome Cellular Tech" u="1"/>
        <s v="Evolution Wireless" u="1"/>
        <s v="Unimobil Corp" u="1"/>
        <s v="GTA Mobile" u="1"/>
        <s v="American Wireless UT 11" u="1"/>
        <s v="Wireless World" u="1"/>
        <s v="Wireless Waves LLC" u="1"/>
        <s v="Falero Communications" u="1"/>
        <s v="Accessories 4 U" u="1"/>
        <s v="ABCD Mobile" u="1"/>
        <s v="Alicia Jimenez Rescate Y Cellulares" u="1"/>
        <s v="Wireless Tec Solutions Inc" u="1"/>
        <s v="Keller Wireless" u="1"/>
        <s v="Rays more" u="1"/>
        <s v="J Wireless LLC" u="1"/>
        <s v="Square Wireless Plus" u="1"/>
        <s v="EXTREEM MOBILE RALPH FW JUNCOS 10512" u="1"/>
        <s v="Tu Mobile - Castor" u="1"/>
        <s v="A to Z Cellular 3 #14" u="1"/>
        <s v="It’s On Wireless" u="1"/>
        <s v="OMG Telecom of Palisades Park" u="1"/>
        <s v="JS Wireless" u="1"/>
        <s v="Best Call Wireless-Lees Summit" u="1"/>
        <s v="Midwest Prepaid Group Mishawaka" u="1"/>
        <s v="Allied Communications - Troy" u="1"/>
        <s v="Cellular City" u="1"/>
        <s v="New Citi Wireless" u="1"/>
        <s v="American Wireless UT 12" u="1"/>
        <s v="Corporate Communications-Fairview Park" u="1"/>
        <s v="Simple Wireless 1" u="1"/>
        <s v="Wireless Shop 13" u="1"/>
        <s v="Wireless Communication" u="1"/>
        <s v="RITS LLC" u="1"/>
        <s v="Warsaw Wireless - Middletown" u="1"/>
        <s v="Citywide Hermitage" u="1"/>
        <s v="585 Wireless" u="1"/>
        <s v="Real Cellular" u="1"/>
        <s v="Stratus Communications" u="1"/>
        <s v="Cellular Xperts" u="1"/>
        <s v="Leap Wireless" u="1"/>
        <s v="GWP Wireless" u="1"/>
        <s v="AZ Wireless" u="1"/>
        <s v="Save More" u="1"/>
        <s v="Emmanuel Multiservices" u="1"/>
        <s v="Lexington Cellular" u="1"/>
        <s v="Laconia Wireless" u="1"/>
        <s v="TOP COM, INC" u="1"/>
        <s v="Boo Boo Wireless" u="1"/>
        <s v="SAT Innovations" u="1"/>
        <s v="North Broad Wireless" u="1"/>
        <s v="Uptown Wireless Phone Center" u="1"/>
        <s v="Warsaw Wireless - Hamilton" u="1"/>
        <s v="ABC Cellular, Inc. #4" u="1"/>
        <s v="Hindi Wireless" u="1"/>
        <s v="United Prepaid Wireless- W106th Lorain" u="1"/>
        <s v="Wireless Supply" u="1"/>
        <s v="Wireless Tech Solutions" u="1"/>
        <s v="Incomm Wireless Inc." u="1"/>
        <s v="Southland Communications LLC" u="1"/>
        <s v="GA Power Cell" u="1"/>
        <s v="Advance Telecom" u="1"/>
        <s v="Check Cash Depot" u="1"/>
        <s v="Wireless Cellular 3" u="1"/>
        <s v="Unlimited Wireless Hamilton" u="1"/>
        <s v="SK Wireless" u="1"/>
        <s v="East Star Wireless" u="1"/>
        <s v="New Era Communications" u="1"/>
        <s v="Lupitas Wireless" u="1"/>
        <s v="RMR Wireless Inc." u="1"/>
        <s v="Elite Wireless" u="1"/>
        <s v="Wireless Edge" u="1"/>
        <s v="Coatesville Wireless" u="1"/>
        <s v="MA Wireless- Maple Hts" u="1"/>
        <s v="Waukesha Wireless" u="1"/>
        <s v="PAGE NORTH INC" u="1"/>
        <s v="Sanchez Services" u="1"/>
        <s v="D.F. Records" u="1"/>
        <s v="Mega Wireless" u="1"/>
        <s v="Paterson Electric" u="1"/>
        <s v="Unimobile LLC" u="1"/>
        <s v="Mr Millennium Communication" u="1"/>
        <s v="Lseven Wireless" u="1"/>
        <s v="KTR, Inc" u="1"/>
        <s v="Lincoln Communications, Inc." u="1"/>
        <s v="Wireless Cell Tech" u="1"/>
        <s v="Shades Total Wireless" u="1"/>
        <s v="Titan Connection" u="1"/>
        <s v="Fox Communications 5" u="1"/>
        <s v="UR Mobile" u="1"/>
        <s v="Poco Loco Inc" u="1"/>
        <s v="iSmart Inc" u="1"/>
        <s v="Bronco Services" u="1"/>
        <s v="B-Mobile- Broad" u="1"/>
        <s v="Citywide Connections- Youngstown Gypsy Ln" u="1"/>
        <s v="Universal Wireless Plus 3" u="1"/>
        <s v="Cell Techs 2" u="1"/>
        <s v="A and J Cellular Accessories" u="1"/>
        <s v="MBC Cellular Inc." u="1"/>
        <s v="ENK Wireless" u="1"/>
        <s v="Monarca Market" u="1"/>
        <s v="Hartland Connection -Glasgow" u="1"/>
        <s v="WIRELESS SHACK" u="1"/>
        <s v="D Mobile Communications II Inc" u="1"/>
        <s v="EZA Mexicano" u="1"/>
        <s v="Fivestar Enterprise TA LLC" u="1"/>
        <s v="City Outlet" u="1"/>
        <s v="Cell Active" u="1"/>
        <s v="Discount Wireless" u="1"/>
        <s v="Five Points Cellular" u="1"/>
        <s v="Fiesta Wireless" u="1"/>
        <s v="Xpress Mobile Naples" u="1"/>
        <s v="JL Communications of Courtlandt Manor" u="1"/>
        <s v="Sams Audio" u="1"/>
        <s v="At Skippers" u="1"/>
        <s v="JR Wireless" u="1"/>
        <s v="I Sky Wireless" u="1"/>
        <s v="Hot Spot Wireless" u="1"/>
        <s v="New Age Communciations" u="1"/>
        <s v="Tonys Cellular" u="1"/>
        <s v="Evolution Wireless 5" u="1"/>
        <s v="Star Comm" u="1"/>
        <s v="Young Rich LLC" u="1"/>
        <s v="Cell 24 Connect" u="1"/>
        <s v="IV Wireless MS 8" u="1"/>
        <s v="US wireless" u="1"/>
        <s v="Zona Mobile" u="1"/>
        <s v="Image Communications" u="1"/>
        <s v="Oscarins Computer Inc" u="1"/>
        <s v="AMR Group" u="1"/>
        <s v="CellMax Jax" u="1"/>
        <s v="King’s Wireless Plus" u="1"/>
        <s v="New Gen Mobile Holdings, LLC" u="1"/>
        <s v="Vecino" u="1"/>
        <s v="Extreme Wireless" u="1"/>
        <s v="Citywide Connections- Warren Parkman Rd" u="1"/>
        <s v="Mars Wireless #3" u="1"/>
        <s v="Get Connect #3" u="1"/>
        <s v="PCS Wireless Nassau Inc" u="1"/>
        <s v="GE Wireless" u="1"/>
        <s v="YSF #2" u="1"/>
        <s v="Wireless Depot - Puritan" u="1"/>
        <s v="Nanos Cellular DBA 123 wireless" u="1"/>
        <s v="Torrington Wireless" u="1"/>
        <s v="EZ Tell - Inside HEB" u="1"/>
        <s v="Jiminez Communication" u="1"/>
        <s v="Fast Cellular" u="1"/>
        <s v="CEC Wireless" u="1"/>
        <s v="Utax Wireless 1" u="1"/>
        <s v="Wireless One(Inside HEB)" u="1"/>
        <s v="SI Mobile" u="1"/>
        <s v="1400 Cellular, Inc" u="1"/>
        <s v="Hot Spot Wireless Inc" u="1"/>
        <s v="Karma Wireless" u="1"/>
        <s v="Community Advantage" u="1"/>
        <s v="7912 Exchange, Inc" u="1"/>
        <s v="Cocoa Cellular" u="1"/>
        <s v="New Wave Wireless" u="1"/>
        <s v="Utax Wireless 2" u="1"/>
        <s v="The Tech Spot" u="1"/>
        <s v="IM Wireless and Gifts" u="1"/>
        <s v="Cellular M.A.P. One" u="1"/>
        <s v="Monas Wireless Supply" u="1"/>
        <s v="Zone Wireless" u="1"/>
        <s v="Suncoast Wireless" u="1"/>
        <s v="Custom Wireless" u="1"/>
        <s v="Utax Wireless 3" u="1"/>
        <s v="Genys Cellular" u="1"/>
        <s v="We Are Wireless" u="1"/>
        <s v="Western Wireless Inc" u="1"/>
        <s v="Brothers United" u="1"/>
        <s v="TR BLOCK" u="1"/>
        <s v="United Prepaid Wireless- Lorain Pearl Ave" u="1"/>
        <s v="Cellular Factory" u="1"/>
        <s v="SRN Communications- N. Highland" u="1"/>
        <s v="FFP – GO GO Wireless" u="1"/>
        <s v="Cellphone Mobile BAYAMON" u="1"/>
        <s v="Villard Foodtown" u="1"/>
        <s v="Omega Video" u="1"/>
        <s v="Wireless Plusz" u="1"/>
        <s v="FJ Services Inc" u="1"/>
        <s v="Connection Wireless" u="1"/>
        <s v="Platinum Cellular LLC" u="1"/>
        <s v="M M Wireless INC" u="1"/>
        <s v="Elprimo Wireless" u="1"/>
        <s v="FastTel Inc" u="1"/>
        <s v="Orange Wireless" u="1"/>
        <s v="The Phone Center-Sumter" u="1"/>
        <s v="As Cellular and Accessories" u="1"/>
        <s v="Starz Wireless" u="1"/>
        <s v="D.T. Cellular" u="1"/>
        <s v="Phone Shack 2" u="1"/>
        <s v="I.M. Wireless" u="1"/>
        <s v="Mobile HQ" u="1"/>
        <s v="J L Multiservices" u="1"/>
        <s v="Wireless Depot" u="1"/>
        <s v="A+ Wireless" u="1"/>
        <s v="Continental Electronics 2" u="1"/>
        <s v="Santana Tax Service" u="1"/>
        <s v="I.S. Wireless" u="1"/>
        <s v="Talk More LLC" u="1"/>
        <s v="All Care Communication LLC" u="1"/>
      </sharedItems>
    </cacheField>
    <cacheField name="STORE_NUMBER" numFmtId="0">
      <sharedItems containsString="0" containsBlank="1" containsNumber="1" containsInteger="1" minValue="3" maxValue="16"/>
    </cacheField>
    <cacheField name="ADDRESS" numFmtId="0">
      <sharedItems count="8000">
        <s v="165-01 Jamaica ave"/>
        <s v="160-05 Jamaica Avenue"/>
        <s v="16614 Jamaica Ave"/>
        <s v="14802 Jamaica Ave"/>
        <s v="43 S 4th Ave"/>
        <s v="429 S. Broadway"/>
        <s v="784 4th Ave"/>
        <s v="577 Main Street"/>
        <s v="526 Fulton St."/>
        <s v="435 Fulton St"/>
        <s v="214 New Main St"/>
        <s v="5407 4th Ave"/>
        <s v="254 1R Grand Ave"/>
        <s v="143 Main St"/>
        <s v="407 Main St"/>
        <s v="210 W Main St"/>
        <s v="51 Pershing Dr"/>
        <s v="1020 Fairfield Ave"/>
        <s v="2177 Boston Ave"/>
        <s v="175 Triangle Street"/>
        <s v="1152 Dixwell Ave"/>
        <s v="60 Newtown Rd"/>
        <s v="414 W Main St"/>
        <s v="120 E 188th St"/>
        <s v="2479 Grand Concourse"/>
        <s v="2636 University Ave"/>
        <s v="2366 Grand Concourse"/>
        <s v="32 Bedford Park Blvd"/>
        <s v="721 E Tremont Ave"/>
        <s v="563 E Tremont Ave"/>
        <s v="375 E 188th St"/>
        <s v="544 East Fordham Rd"/>
        <s v="2121 Grand Concourse"/>
        <s v="873 E Tremont Ave"/>
        <s v="120 W 228th St"/>
        <s v="71 E Kingsbridge Rd"/>
        <s v="1 East Tremont Ave"/>
        <s v="1757 University Ave"/>
        <s v="1767 Southern Blvd"/>
        <s v="172 E 174th St"/>
        <s v="61 Pine Aire Dr Ste C"/>
        <s v="267 2nd Ave"/>
        <s v="235 Utica Ave # 4"/>
        <s v="1037-A Nostrand Ave"/>
        <s v="1824 Nostrand Ave"/>
        <s v="303 Utica Ave"/>
        <s v="1938 Nostrand Ave"/>
        <s v="3011 Church Ave"/>
        <s v="316 Ralph Ave"/>
        <s v="1707 Broadway"/>
        <s v="1600 South Main St"/>
        <s v="982 Bennington St"/>
        <s v="576 Boston Post Rd E"/>
        <s v="413 Broadway"/>
        <s v="414 Rantoul St"/>
        <s v="65 Meridian St."/>
        <s v="533 Medford St"/>
        <s v="789 Main St"/>
        <s v="682 Main Street"/>
        <s v="1124 Brighton Ave"/>
        <s v="895 Lisbon St"/>
        <s v="364 Elm St"/>
        <s v="312 St John Street"/>
        <s v="655 Elizabeth Ave"/>
        <s v="1079 North Ave"/>
        <s v="187 Elmora Ave"/>
        <s v="22 S Harrison St"/>
        <s v="408 North Broad Street"/>
        <s v="429A Central Ave"/>
        <s v="1179 Springfield Ave"/>
        <s v="2820 John F Kennedy Blvd"/>
        <s v="439 Central Ave"/>
        <s v="429 Elizabeth Ave"/>
        <s v="591 Central Ave"/>
        <s v="47 Central Ave"/>
        <s v="30 Mall Dr W"/>
        <s v="323 Main Street"/>
        <s v="511 Rahway Ave"/>
        <s v="29 E Milton Ave"/>
        <s v="990 Springfield Avenue"/>
        <s v="711 Newark ave"/>
        <s v="802 Broadway"/>
        <s v="1 Mill Rd"/>
        <s v="10313 Roosevelt Ave"/>
        <s v="144-36A Northern Blvd"/>
        <s v="3186B 21st St"/>
        <s v="4710 Broadway"/>
        <s v="160-07 Northern Blvd"/>
        <s v="121-14 15th avenue"/>
        <s v="87-72 Sutphin Blvd"/>
        <s v="6713 Fresh Pond Rd"/>
        <s v="9205 Jamaica Ave"/>
        <s v="21-16 36th Ave"/>
        <s v="82-06 Roosevelt Ave"/>
        <s v="45-11 Greenpoint Ave"/>
        <s v="7316 A Roosevelt Ave."/>
        <s v="97-11 57th Ave"/>
        <s v="58-16 Myrtle Ave"/>
        <s v="103-20 Roosevelt Ave."/>
        <s v="91-12 37th Ave"/>
        <s v="579 Burnside Ave"/>
        <s v="67 Park St"/>
        <s v="639 Park st"/>
        <s v="247 Main St."/>
        <s v="35 Main St"/>
        <s v="1068 S Broad St"/>
        <s v="7624 13th Ave"/>
        <s v="482 Blue Hill Ave"/>
        <s v="248 Bowdoin street"/>
        <s v="180 North Main St"/>
        <s v="683 Canterbury Street"/>
        <s v="373 Centre St."/>
        <s v="562 Washington St"/>
        <s v="1491 Saint Nicholas Ave"/>
        <s v="3469 Broadway"/>
        <s v="175 Dyckman St."/>
        <s v="1381 St Nicholas Ave"/>
        <s v="165 Nagle Ave"/>
        <s v="3637 Broadway"/>
        <s v="4149 Broadway"/>
        <s v="1234 St. Nicholas Ave"/>
        <s v="113 Dyckman St"/>
        <s v="542 West 207th street"/>
        <s v="3897 Broadway"/>
        <s v="1614 St Nicholas"/>
        <s v="3787 Broadway"/>
        <s v="3363 Broadway"/>
        <s v="356 W.145th St."/>
        <s v="2035 Amsterdam Ave."/>
        <s v="4236 Broadway"/>
        <s v="569 W 207th St."/>
        <s v="2482 Adam Clayton Powell Jr. Blvd"/>
        <s v="200 W. 145th St."/>
        <s v="2798 8th ave"/>
        <s v="21 Union Street"/>
        <s v="259 1/2 Main St"/>
        <s v="3914 Bergenline Ave"/>
        <s v="7021 Bergenline Ave"/>
        <s v="1004 Summit Ave"/>
        <s v="123 Main St"/>
        <s v="420 32nd Street"/>
        <s v="291 market street"/>
        <s v="580 Marshall St"/>
        <s v="2104a Kennedy Blvd"/>
        <s v="187 Main St"/>
        <s v="4520 Bergenline Ave"/>
        <s v="1119 sUMMIT AVE"/>
        <s v="954 Main St"/>
        <s v="241 Edgartown Vineyard Haven Rd"/>
        <s v="1203 Church St."/>
        <s v="57 Old South Rd"/>
        <s v="124 Main St"/>
        <s v="114 Tallman Street"/>
        <s v="238 2nd St"/>
        <s v="167B French St"/>
        <s v="984 Lakewood Road"/>
        <s v="2 Ashwood ave"/>
        <s v="2791 Brick Mall # 207"/>
        <s v="1408 1/2 Highway 33"/>
        <s v="250 Woodbridge Center Drive"/>
        <s v="1846 Hooper Ave"/>
        <s v="2520 US Highway 22 East"/>
        <s v="615 Main St"/>
        <s v="34 E Main St."/>
        <s v="71 East Railroad Avenue"/>
        <s v="198 Buckelew Ave"/>
        <s v="1537 Atlantic Ave."/>
        <s v="9730 Seaview Ave"/>
        <s v="2042B Rockaway Parkway"/>
        <s v="2802 Avenue U"/>
        <s v="1692 Pitkin Ave"/>
        <s v="1316 Coney Island Ave"/>
        <s v="953 Southern Blvd"/>
        <s v="508a Willis Ave"/>
        <s v="2855 3rd Ave"/>
        <s v="223 E. 167th Street"/>
        <s v="304 E 149th St"/>
        <s v="94 E 161st St"/>
        <s v="1181 Webster Avenue"/>
        <s v="3023 3rd Avenue"/>
        <s v="6 E 167th St"/>
        <s v="327 E 149th St"/>
        <s v="255 E 167th St"/>
        <s v="612 Castlehill Ave"/>
        <s v="1047 Westchester Ave"/>
        <s v="454b E 149th Street"/>
        <s v="10 East Mt Eden Ave"/>
        <s v="382 E 161st St"/>
        <s v="16 W 125th Street"/>
        <s v="157 E 116th St"/>
        <s v="211 East 116th Street"/>
        <s v="501 1/2 West 125th St"/>
        <s v="2085 Lexington Avenue"/>
        <s v="28E 125th Street"/>
        <s v="197D Madison Street"/>
        <s v="2012 2nd Ave"/>
        <s v="924 Columbus Ave"/>
        <s v="271 W 125th St"/>
        <s v="1003 Columbus Avenue"/>
        <s v="2134 3rd Avenue"/>
        <s v="1876 Lexington Ave"/>
        <s v="105 Lenox Ave"/>
        <s v="717 Allerton Ave"/>
        <s v="1261 Castle Hill Ave"/>
        <s v="4305B White Plains Rd"/>
        <s v="3461 Boston Rd"/>
        <s v="2448 Williamsbridge Rd."/>
        <s v="3540 White Plains Rd"/>
        <s v="1618 Westchester Ave"/>
        <s v="4187 White Plains Rd"/>
        <s v="1505 Westchester Ave"/>
        <s v="1556 Westchester Ave"/>
        <s v="2043B Bartow Ave"/>
        <s v="3407 Jerome Ave"/>
        <s v="4735 White Plains Rd"/>
        <s v="75 Westchester Square"/>
        <s v="3932 White Plains Rd"/>
        <s v="667 Allerton Avenue"/>
        <s v="1545B Westchester Ave"/>
        <s v="359 S. Orange Avenue"/>
        <s v="556 Bloomfield Ave # 8"/>
        <s v="506 Springfield Ave"/>
        <s v="702 Chancellor Ave"/>
        <s v="191 Bloomfield Avenue"/>
        <s v="382 Bloomfield Ave"/>
        <s v="20 Pacific Street"/>
        <s v="543 Central Avenue"/>
        <s v="273 New York Ave"/>
        <s v="570 Broadway"/>
        <s v="30 Wilson Avenue"/>
        <s v="204 Ferry Street"/>
        <s v="386 Washington Ave"/>
        <s v="107 Franklin Stree"/>
        <s v="296 Main St"/>
        <s v="946 S Orange Ave"/>
        <s v="30 Broadway"/>
        <s v="257 Ferry St."/>
        <s v="1156 Main Avenue"/>
        <s v="248 Lakeview Ave"/>
        <s v="329A Roseville Ave"/>
        <s v="17 Main St"/>
        <s v="159 Bloomfield Ave"/>
        <s v="1045 Park St Ste 104"/>
        <s v="74 Beekman Ave"/>
        <s v="31 Main Street"/>
        <s v="98 East Post Rd."/>
        <s v="345 Lexington Ave"/>
        <s v="30 S Main Street"/>
        <s v="100 Main St"/>
        <s v="646 Main st"/>
        <s v="2001 south rd"/>
        <s v="105 North Division St"/>
        <s v="152 N. Main st"/>
        <s v="51 Burnett Blvd"/>
        <s v="1582 Route 9"/>
        <s v="1863 Main St."/>
        <s v="391 Manville Rd"/>
        <s v="182 S Lexington Ave"/>
        <s v="403 Main Street"/>
        <s v="188 Main Street"/>
        <s v="8718 Sepulveda Blvd" u="1"/>
        <s v="3781 D S Nova Rd" u="1"/>
        <s v="1048 San Fernando Rd" u="1"/>
        <s v="2721 8th Ave" u="1"/>
        <s v="614 Walnut Avenue" u="1"/>
        <s v="2579 Ennalls Ave" u="1"/>
        <s v="9451 S Ashland ave" u="1"/>
        <s v="41 E State St" u="1"/>
        <s v="8355 Spencer Highway" u="1"/>
        <s v="1940 W Indian School Rd. #7" u="1"/>
        <s v="9494 Hammerly Blvd" u="1"/>
        <s v="4460 W Walnut Ste 100" u="1"/>
        <s v="4009 N 23rd St." u="1"/>
        <s v="7375 El Camino Real." u="1"/>
        <s v="956 E Little Creek Rd Unit 23" u="1"/>
        <s v="4300 N. Tryon" u="1"/>
        <s v="5334 Ross Ave" u="1"/>
        <s v="11115 Grand Ave Ste 1" u="1"/>
        <s v="501 E. 4Th Street" u="1"/>
        <s v="2223 Cherry Rd" u="1"/>
        <s v="89-25 Queens Blvd" u="1"/>
        <s v="412C N Valley Mills Dr" u="1"/>
        <s v="420 E Main St" u="1"/>
        <s v="2400 E Waco Drive" u="1"/>
        <s v="7945 103rd St Ste 7" u="1"/>
        <s v="7859 Palm River Rd." u="1"/>
        <s v="423 E Main St" u="1"/>
        <s v="3119 S 3Rd St" u="1"/>
        <s v="50 Holyoke St" u="1"/>
        <s v="101 W Romeo Rd" u="1"/>
        <s v="2220 1/2 E Cesar E Chavez Ave" u="1"/>
        <s v="876 Hampton Rd" u="1"/>
        <s v="49130 Pontiac Trl" u="1"/>
        <s v="816 S Main St" u="1"/>
        <s v="15915 S Post Oak" u="1"/>
        <s v="2142 Frayser Blvd" u="1"/>
        <s v="1230 E County Line Rd" u="1"/>
        <s v="3217 N Prince St" u="1"/>
        <s v="2012 Noble Street" u="1"/>
        <s v="3320 Silas Creek Parkway" u="1"/>
        <s v="2997 W Commercial Blvd" u="1"/>
        <s v="429 E Main St" u="1"/>
        <s v="1830 Fulton Ave" u="1"/>
        <s v="319 Decatur Pike" u="1"/>
        <s v="4332 Glenway Ave" u="1"/>
        <s v="Ponce Town Center Carr. #2 KM 257.4" u="1"/>
        <s v="401 Chili Ave" u="1"/>
        <s v="1800 W Flagler St" u="1"/>
        <s v="1433 NW Louisiana Ave" u="1"/>
        <s v="2136 Eakin Rd Unit E" u="1"/>
        <s v="6080 Highway 42" u="1"/>
        <s v="3156 Western Ave" u="1"/>
        <s v="2428 Whipple Rd # 101" u="1"/>
        <s v="18537 W Dixie Hwy" u="1"/>
        <s v="7039 Taft St" u="1"/>
        <s v="207 W. 103rd St" u="1"/>
        <s v="591 N Eastern Avenue Ste 150" u="1"/>
        <s v="1401 SE Maynard Rd" u="1"/>
        <s v="2127 Boundary St. Ste. 6" u="1"/>
        <s v="109 E. Diamond Ave" u="1"/>
        <s v="3859 Union Road" u="1"/>
        <s v="653 E Foothill Blvd" u="1"/>
        <s v="2435 N. Sherman Dr. Ste. 8" u="1"/>
        <s v="5401 S. Wentworth Ave" u="1"/>
        <s v="10933 Superior Ave" u="1"/>
        <s v="447 Donner Ave" u="1"/>
        <s v="15537 Schoolcraft" u="1"/>
        <s v="874 W Sherman" u="1"/>
        <s v="17-69 River Road" u="1"/>
        <s v="1077 Virginia Beach Blvd. Unit 115" u="1"/>
        <s v="922 S Broadway St" u="1"/>
        <s v="49 W Maryland St Unit E17" u="1"/>
        <s v="6534 Us Hwy 6" u="1"/>
        <s v="809 NW 37th Ave" u="1"/>
        <s v="3003A Johnson St" u="1"/>
        <s v="1724 East Carl Albert Parkway" u="1"/>
        <s v="1103 Morgan Blvd" u="1"/>
        <s v="2142 N Main St" u="1"/>
        <s v="3355 Deans Bridge Rd" u="1"/>
        <s v="1118 Grand Ave" u="1"/>
        <s v="1604 Mall Drive" u="1"/>
        <s v="1825 Pine Avenue" u="1"/>
        <s v="5002 S. Walnut St" u="1"/>
        <s v="207 Sonny Dr" u="1"/>
        <s v="450 Niagara Street" u="1"/>
        <s v="3803 25th Ave" u="1"/>
        <s v="605 N. Jefferson" u="1"/>
        <s v="689 E Tremont Ave" u="1"/>
        <s v="1512 Ambassador Caffery" u="1"/>
        <s v="6806 Fruitridge Road" u="1"/>
        <s v="10 E Whites Bridge Ave" u="1"/>
        <s v="7850 W. Vernor" u="1"/>
        <s v="515 W Oakland Park Blvd" u="1"/>
        <s v="5000B Delmar Blvd" u="1"/>
        <s v="6800 Olive Blvd Unit D" u="1"/>
        <s v="570 Douglas Avenue" u="1"/>
        <s v="2669 Sullivant Ave" u="1"/>
        <s v="2673 Del Rosa Ave" u="1"/>
        <s v="10026 Long Point Rd" u="1"/>
        <s v="2805 South High Street" u="1"/>
        <s v="323 E College Way" u="1"/>
        <s v="4500 W. Burleigh Street" u="1"/>
        <s v="502 W Calton Rd" u="1"/>
        <s v="9837 Cortana Pl Spc E-13" u="1"/>
        <s v="691 Richmond Rd K4" u="1"/>
        <s v="2525 McHenry Ave" u="1"/>
        <s v="1788 University Ave" u="1"/>
        <s v="1981 W Lumsden Rd" u="1"/>
        <s v="220 W 1st St" u="1"/>
        <s v="107 North Main St" u="1"/>
        <s v="2912 Woodville Rd" u="1"/>
        <s v="1001 N 3rd St" u="1"/>
        <s v="10755 N Loop Dr" u="1"/>
        <s v="407 W Belt Ave" u="1"/>
        <s v="2882 W Walnut" u="1"/>
        <s v="1197 W. Frontage road" u="1"/>
        <s v="16 Central Avenue" u="1"/>
        <s v="39-80 61st Street" u="1"/>
        <s v="527 Charles Avenue" u="1"/>
        <s v="1784 Quentin Rd" u="1"/>
        <s v="4311 W Waters Ave" u="1"/>
        <s v="1620 N School St # G1A" u="1"/>
        <s v="76 Belvedere St" u="1"/>
        <s v="692 Walnut Ave" u="1"/>
        <s v="2016 S 320th St #L" u="1"/>
        <s v="3232 W Illinois Ave Ste 200" u="1"/>
        <s v="4607 E Mississippi Ave Ste E" u="1"/>
        <s v="904 Dixie Hwy" u="1"/>
        <s v="306 Main St" u="1"/>
        <s v="3101 S Western, Ste 2" u="1"/>
        <s v="568 Lyell Ave" u="1"/>
        <s v="1202 S. High St" u="1"/>
        <s v="1563 W Pico Blvd" u="1"/>
        <s v="5713 Germantown Ave" u="1"/>
        <s v="10427 Pacific Ave South" u="1"/>
        <s v="6200 Eastern Ave" u="1"/>
        <s v="11160 Veirs Mill RD" u="1"/>
        <s v="3280 S Waverly Rd" u="1"/>
        <s v="918-B Randolph St" u="1"/>
        <s v="2722 Atlantic Ave" u="1"/>
        <s v="6220 Eastern Ave" u="1"/>
        <s v="7154 Maynardville Pike" u="1"/>
        <s v="4340 Gus Thomasson Rd Ste E" u="1"/>
        <s v="2553 Gessner Rd Ste C" u="1"/>
        <s v="1020 N. 9th Avenue" u="1"/>
        <s v="4626 Watt Ave" u="1"/>
        <s v="150 Lincoln Blvd" u="1"/>
        <s v="2218 Mishawaka Ave Ste A" u="1"/>
        <s v="1000 N. Miami Blvd Suite 121" u="1"/>
        <s v="2180 Lobdell Blvd" u="1"/>
        <s v="30 Consumer Center Dr" u="1"/>
        <s v="510 Park Street" u="1"/>
        <s v="1212 N Beach Street" u="1"/>
        <s v="1303 N Federal Ave" u="1"/>
        <s v="3621 S Noland Rd" u="1"/>
        <s v="6901 Security Blvd" u="1"/>
        <s v="1229 W. 37th Ave" u="1"/>
        <s v="15524 SW 72nd St" u="1"/>
        <s v="13940 Ramona Blvd" u="1"/>
        <s v="1801 Peck St" u="1"/>
        <s v="3140 W Indian School, Rd" u="1"/>
        <s v="25 W Broadway St." u="1"/>
        <s v="1251 South Galena Ave" u="1"/>
        <s v="7243 N Michigan Rd" u="1"/>
        <s v="4633 American Way Plaza" u="1"/>
        <s v="273 GA-53 #2" u="1"/>
        <s v="343 E. 79th St" u="1"/>
        <s v="440 Main St" u="1"/>
        <s v="156A Dyckman St" u="1"/>
        <s v="470 Lewis Avenue" u="1"/>
        <s v="3935 W Lawrence Ave" u="1"/>
        <s v="136A Winter St" u="1"/>
        <s v="220 W. 5th St" u="1"/>
        <s v="1500 E Abram st" u="1"/>
        <s v="104 1/2 W 39th St" u="1"/>
        <s v="1145 S Tamiami Trail" u="1"/>
        <s v="12893 Harbor Blvd" u="1"/>
        <s v="900 Thornton Rd" u="1"/>
        <s v="124 N. Halsted St." u="1"/>
        <s v="A8 Calle Jesus T Pinero" u="1"/>
        <s v="6416 N 76th St" u="1"/>
        <s v="138 Gallatin Pike S" u="1"/>
        <s v="1799 N Germantown Parkway" u="1"/>
        <s v="3848 Lapeer Rd" u="1"/>
        <s v="2105 Edison Hwy Spc 86" u="1"/>
        <s v="2080 N Main St" u="1"/>
        <s v="851 N Salina St" u="1"/>
        <s v="1568 Northridge Shopping Center" u="1"/>
        <s v="1 Wade Sq" u="1"/>
        <s v="11881 Bissonnet" u="1"/>
        <s v="901 E Plaza Blvd" u="1"/>
        <s v="8109 S Ashland Ave" u="1"/>
        <s v="2835 Louisville Rd" u="1"/>
        <s v="4927 Lafayette Street" u="1"/>
        <s v="1917 E California Ave" u="1"/>
        <s v="7500 W. Lake Mead Bl" u="1"/>
        <s v="5100 US HWY 98 unit #6" u="1"/>
        <s v="1240 W 8th St" u="1"/>
        <s v="106 Laurel Mall" u="1"/>
        <s v="12584 Westheimer Rd." u="1"/>
        <s v="11013 Market St" u="1"/>
        <s v="451 Collins St" u="1"/>
        <s v="233 Broadway" u="1"/>
        <s v="535-B S. Frazier" u="1"/>
        <s v="2 South Main Street" u="1"/>
        <s v="1020 E. Monte Vista Ave. Ste A" u="1"/>
        <s v="7120 Denison" u="1"/>
        <s v="1720 S McCall Rd" u="1"/>
        <s v="920 N Willis" u="1"/>
        <s v="4127 East 131st Street" u="1"/>
        <s v="3701 St. Lawrence Avenue" u="1"/>
        <s v="2460 N Marks Ave" u="1"/>
        <s v="1869 N. Market St" u="1"/>
        <s v="2813 N Commerce St." u="1"/>
        <s v="6338 26th St" u="1"/>
        <s v="10 Ave Laguna" u="1"/>
        <s v="16307 Halsted st" u="1"/>
        <s v="1901 W William Cannon, #109" u="1"/>
        <s v="1020 W Grand Ave" u="1"/>
        <s v="1611 N Pace Blvd Ste D" u="1"/>
        <s v="6210 Charlotte Pike Suite B" u="1"/>
        <s v="4106 Meadowdale Blvd" u="1"/>
        <s v="557 N McLean Boulevard" u="1"/>
        <s v="11123 Long Beach Blvd" u="1"/>
        <s v="550 N. Cities Service Hwy" u="1"/>
        <s v="5700 Jefferson Davis Hwy Unit C33" u="1"/>
        <s v="7355 Lankershim Blvd" u="1"/>
        <s v="912 S Jackson St" u="1"/>
        <s v="4137 S Carrollton Ave." u="1"/>
        <s v="10930 Valley Mall" u="1"/>
        <s v="5126 NE Antioch Rd" u="1"/>
        <s v="19100 Van Dyke" u="1"/>
        <s v="930 N. Long Beach Blvd" u="1"/>
        <s v="4616 W. Burleigh Street" u="1"/>
        <s v="525 W Pioneer Pkwy Ste. 551" u="1"/>
        <s v="439A Sheldon Rd" u="1"/>
        <s v="571 E 187th St" u="1"/>
        <s v="823 Kerlin Street" u="1"/>
        <s v="5100 S. Central Ave" u="1"/>
        <s v="401 E Lakewood Ave" u="1"/>
        <s v="1920 Westminster St" u="1"/>
        <s v="587 Main St" u="1"/>
        <s v="303 Bay Park Sq" u="1"/>
        <s v="3087 NW 64th Ave" u="1"/>
        <s v="576 E 187th St" u="1"/>
        <s v="3545 W Dunlap Ave" u="1"/>
        <s v="2308 Macdonald Ave" u="1"/>
        <s v="Centro Gran Caribe Mall State Road #2 KM 29.7 Espinosa Ward" u="1"/>
        <s v="5716 Hollister Ave Unit 102" u="1"/>
        <s v="71 54th St SW" u="1"/>
        <s v="443 N 7th St" u="1"/>
        <s v="13416 Telegraph Road" u="1"/>
        <s v="651 Carlyle Ave Ste F" u="1"/>
        <s v="103B Kaliste Saloom Rd" u="1"/>
        <s v="3332 W McDowell Rd Ste 102" u="1"/>
        <s v="2511 Federal Street" u="1"/>
        <s v="5502 Blanco Rd" u="1"/>
        <s v="1306 Hilltop Mall Rd." u="1"/>
        <s v="1 Carr 402" u="1"/>
        <s v="1908 E Michigan Avenue" u="1"/>
        <s v="513 S. Reed Rd" u="1"/>
        <s v="312 E Young Ave Ste F" u="1"/>
        <s v="1321 W. South Airport Rd" u="1"/>
        <s v="105 S. Federal Highway, Ste #4" u="1"/>
        <s v="2049 Charleston Town Center" u="1"/>
        <s v="13841 Cypress North Houston" u="1"/>
        <s v="5891 S Military Trl Ste A-5" u="1"/>
        <s v="65A Westchester Square" u="1"/>
        <s v="1720 College St." u="1"/>
        <s v="2122 S Central Ave" u="1"/>
        <s v="7655 Granby St" u="1"/>
        <s v="1234 Plainfield Ave NE" u="1"/>
        <s v="4350 Airport Rd. #11" u="1"/>
        <s v="2921 E. Kivett Drive" u="1"/>
        <s v="1400 Market St" u="1"/>
        <s v="525 Shallowford Rd #103" u="1"/>
        <s v="544 Conestoga Pkwy" u="1"/>
        <s v="2160 S. Garnett Rd. Ste. A1" u="1"/>
        <s v="93 E 161st St" u="1"/>
        <s v="18037 FM 529" u="1"/>
        <s v="2036 Victory Blvd" u="1"/>
        <s v="4712 US Highway 17 N" u="1"/>
        <s v="627 East 169th St" u="1"/>
        <s v="8638 Baymeadows Rd" u="1"/>
        <s v="2420 Highway 6 S" u="1"/>
        <s v="140 W Main St" u="1"/>
        <s v="12019 Beach Blvd" u="1"/>
        <s v="10001 W Bellfort Suite H" u="1"/>
        <s v="1296 Copley Rd." u="1"/>
        <s v="1554 West Willow Street" u="1"/>
        <s v="3962 Warrensville Center Rd" u="1"/>
        <s v="3639 E Belmont Ave" u="1"/>
        <s v="2305 W. Edison Street" u="1"/>
        <s v="1332 SW 17th St" u="1"/>
        <s v="1617 E. Anaheim St." u="1"/>
        <s v="1004 W 5Th Ave" u="1"/>
        <s v="100 E Nolana Ave" u="1"/>
        <s v="11328 Okeechobee Blvd" u="1"/>
        <s v="10515 St. Clair Avenue" u="1"/>
        <s v="1105 S. Glendale Ave." u="1"/>
        <s v="5959 Triangle Town Blvd Ste K-251" u="1"/>
        <s v="5800 Cheviot Rd" u="1"/>
        <s v="1307 Hilltop Mall Rd." u="1"/>
        <s v="7640 State Ave" u="1"/>
        <s v="5320 Brentwood Stair Rd" u="1"/>
        <s v="378 Bedford Park Blvd" u="1"/>
        <s v="114 N Gaffey St" u="1"/>
        <s v="5775D Godfrey Rd" u="1"/>
        <s v="411 Smithfield St." u="1"/>
        <s v="2014 Jewella Ave" u="1"/>
        <s v="2334 University Blvd" u="1"/>
        <s v="16657 Arrow Blvd" u="1"/>
        <s v="15 Central Avenue" u="1"/>
        <s v="2736 Plank Rd" u="1"/>
        <s v="301 E Broadway Ave" u="1"/>
        <s v="1900 E. Anderson Lane #102" u="1"/>
        <s v="56216 M-51 South" u="1"/>
        <s v="15530 Puritan" u="1"/>
        <s v="651 Terry Pkwy." u="1"/>
        <s v="10113 Hammerly Blvd" u="1"/>
        <s v="5001 Union Blvd" u="1"/>
        <s v="914 Erskine Plaza" u="1"/>
        <s v="4655 Nolensville Pike" u="1"/>
        <s v="2119 Culebra Rd # 101" u="1"/>
        <s v="1936 W Southern Ave Ste 101" u="1"/>
        <s v="604 Richmond Rd" u="1"/>
        <s v="190 W Lehigh Ave" u="1"/>
        <s v="1519 SW 29th Street" u="1"/>
        <s v="316 S Telegraph Rd" u="1"/>
        <s v="605 E. Landis ave" u="1"/>
        <s v="14910 Perris Blvd" u="1"/>
        <s v="5707 Germantown Ave" u="1"/>
        <s v="3924 13th Ave" u="1"/>
        <s v="66 Airport Plz" u="1"/>
        <s v="5287 Highway 95" u="1"/>
        <s v="132 Featherbed Lane" u="1"/>
        <s v="120 Point Plaza" u="1"/>
        <s v="21 S George St" u="1"/>
        <s v="701 S. Stemmons Freeway Ste 115" u="1"/>
        <s v="21704 Van Dyke" u="1"/>
        <s v="1104 Nw Park St" u="1"/>
        <s v="2076 White Ln" u="1"/>
        <s v="1 State Street" u="1"/>
        <s v="2984 Panola Rd Ste 800" u="1"/>
        <s v="311 Del Prado Blvd" u="1"/>
        <s v="2838 Waughtown St" u="1"/>
        <s v="3500 E Amarillo Blvd" u="1"/>
        <s v="78 Westchester Square" u="1"/>
        <s v="5860 Lewis Ave" u="1"/>
        <s v="1905 Center Ave" u="1"/>
        <s v="7052 S. Western Ave" u="1"/>
        <s v="495 Union St Spc 6504" u="1"/>
        <s v="1023 State Highway 361 STE D" u="1"/>
        <s v="539 West Butler St" u="1"/>
        <s v="9846 East 21st St." u="1"/>
        <s v="11207-B E. U.S.Highway 24" u="1"/>
        <s v="1276 E Dundee Rd" u="1"/>
        <s v="1509 S. State Rd" u="1"/>
        <s v="2122 W Broadway Ave" u="1"/>
        <s v="238 5th Avenue" u="1"/>
        <s v="707 N Ashley St" u="1"/>
        <s v="2772 Greensboro Rd" u="1"/>
        <s v="10311 Causeway Blvd" u="1"/>
        <s v="5910 Scott St Ste N" u="1"/>
        <s v="120 Northwood Drive Suite 115" u="1"/>
        <s v="433 Main St" u="1"/>
        <s v="771 W 19th St" u="1"/>
        <s v="909 E Market St" u="1"/>
        <s v="708 Greens Rd" u="1"/>
        <s v="80 E 98th St" u="1"/>
        <s v="2424 Jacksboro Hwy" u="1"/>
        <s v="1665 W Carson St" u="1"/>
        <s v="6011 N. Teutonia Ave." u="1"/>
        <s v="740 Richmond Rd" u="1"/>
        <s v="2519 Webster Ave" u="1"/>
        <s v="9103 Halls Ferry Rd" u="1"/>
        <s v="10341-B Club Creek Dr" u="1"/>
        <s v="8282 Spring Valley Rd # 40" u="1"/>
        <s v="11974 Lebanon Rd Ste 114" u="1"/>
        <s v="7707 SW US Highway 85" u="1"/>
        <s v="1014 N. Shadeland Avenue" u="1"/>
        <s v="5800 Caniff" u="1"/>
        <s v="11922 Hamilton Ave" u="1"/>
        <s v="23 Hovatter Drive" u="1"/>
        <s v="2900 West Kings highway" u="1"/>
        <s v="9301 Bissonnet" u="1"/>
        <s v="2051 Harkrider St" u="1"/>
        <s v="566-C Carriage House Dr" u="1"/>
        <s v="5430 River Rd N" u="1"/>
        <s v="224 Morganton Blvd." u="1"/>
        <s v="1655 Boston Rd" u="1"/>
        <s v="1685 W Valencia Rd" u="1"/>
        <s v="2022 Grand Ave Unit A" u="1"/>
        <s v="526 Hamilton Ave" u="1"/>
        <s v="2449 Memorial Dr" u="1"/>
        <s v="226 Broadway" u="1"/>
        <s v="501 1/2 W Moore Ave" u="1"/>
        <s v="2730 S. Maryland Pkwy" u="1"/>
        <s v="105 E James Campbell Blvd" u="1"/>
        <s v="1674 Whitten Rd" u="1"/>
        <s v="1320 North Federal Highway" u="1"/>
        <s v="645 W. Florence Ave" u="1"/>
        <s v="3977 White Plains Rd." u="1"/>
        <s v="4180 E 4Th Ave" u="1"/>
        <s v="1575 Military Hwy 281, Ste 109" u="1"/>
        <s v="5308 13th Avenue" u="1"/>
        <s v="3501 E Amarillo Blvd" u="1"/>
        <s v="209 N Texas Ave" u="1"/>
        <s v="2342 E. Stop 11 Road" u="1"/>
        <s v="4403 Black Horse Pike" u="1"/>
        <s v="2151 W Patapsco Avenue." u="1"/>
        <s v="2533 3rd St" u="1"/>
        <s v="1822 E Lake Street" u="1"/>
        <s v="4398 Palm Beach Blvd" u="1"/>
        <s v="10763 Glenoaks Blvd" u="1"/>
        <s v="655 Lancaster Ave" u="1"/>
        <s v="4715 Broadway" u="1"/>
        <s v="8733 Whittier Blvd" u="1"/>
        <s v="1403 Orange Ave" u="1"/>
        <s v="5203 Cortez Rd W Ste 4" u="1"/>
        <s v="901 S. Alvarado St" u="1"/>
        <s v="8505 Airline Dr" u="1"/>
        <s v="17249 Valley Blvd" u="1"/>
        <s v="200 Ave Rafael Cordero STE 102" u="1"/>
        <s v="613 Livonia Ave." u="1"/>
        <s v="1200 Business 190 Ste 14" u="1"/>
        <s v="360 Eggert Rd" u="1"/>
        <s v="2001 Washington St" u="1"/>
        <s v="2031 South Bend Ave" u="1"/>
        <s v="555 County Dr" u="1"/>
        <s v="6006 Broad St" u="1"/>
        <s v="3131 Cherry St" u="1"/>
        <s v="5945 Balboa Avenue" u="1"/>
        <s v="2030 Little York Rd., Ste E" u="1"/>
        <s v="870 Parsons Ave" u="1"/>
        <s v="4064 Forest Hill Blvd" u="1"/>
        <s v="Yauco Plaza 1 Shopping Center" u="1"/>
        <s v="1534 Malvern" u="1"/>
        <s v="12049 Beach Blvd" u="1"/>
        <s v="558 El Dorado Blvd" u="1"/>
        <s v="4418 Chapman Highway" u="1"/>
        <s v="678 N. Wilson Way #4" u="1"/>
        <s v="364 Broadway" u="1"/>
        <s v="4714 Louetta Rd" u="1"/>
        <s v="1104 N Prospect Ave" u="1"/>
        <s v="497 Rantoul St" u="1"/>
        <s v="2515 Broad River Rd" u="1"/>
        <s v="3302 Avenue H Suite #102" u="1"/>
        <s v="20 West Washington Street" u="1"/>
        <s v="675 N. Broadway" u="1"/>
        <s v="5901 S Kedzie" u="1"/>
        <s v="888 Quincy St." u="1"/>
        <s v="2327 S. Goldenrod Rd" u="1"/>
        <s v="3487 W 10th St" u="1"/>
        <s v="21612 Roscoe Blvd" u="1"/>
        <s v="8416 Federal Blvd" u="1"/>
        <s v="344 Stroud Mall Rd Ste 720" u="1"/>
        <s v="323B S Yonge St" u="1"/>
        <s v="5302 Slide Road Suite D" u="1"/>
        <s v="825 28th street" u="1"/>
        <s v="1443 Freedom Boulevard" u="1"/>
        <s v="930 23rd St." u="1"/>
        <s v="2510 SW 10TH Ave" u="1"/>
        <s v="14686 NW 7th Ave" u="1"/>
        <s v="1210 Phoenix St., Ste 8" u="1"/>
        <s v="330 Brownsville Rd" u="1"/>
        <s v="6324 Springfield Plaza" u="1"/>
        <s v="4072 Lancaster ave" u="1"/>
        <s v="3350 Cleveland Ave Ste 1956" u="1"/>
        <s v="11340 Quail Roost Dr" u="1"/>
        <s v="3720 Boiling Springs Rd Ste D" u="1"/>
        <s v="163 Court St" u="1"/>
        <s v="1014 Ferris Ave" u="1"/>
        <s v="300 Calle Colon" u="1"/>
        <s v="57530 Gratiot Ave" u="1"/>
        <s v="244 South Dirksen Parkway" u="1"/>
        <s v="3574 Holland Road, Suite 100" u="1"/>
        <s v="1212 Brooklyn Ave" u="1"/>
        <s v="828 N Main St" u="1"/>
        <s v="829 N Main St" u="1"/>
        <s v="1159 N Farnsworth Ave" u="1"/>
        <s v="1202 Uvalde Rd" u="1"/>
        <s v="2001 N Broadway St" u="1"/>
        <s v="5218A E Truman Rd" u="1"/>
        <s v="5306 Chamberlayne Rd" u="1"/>
        <s v="3502 W Main Ave Ste 6" u="1"/>
        <s v="3912 Harlem Ave" u="1"/>
        <s v="4209 Highland Rd" u="1"/>
        <s v="874 291 Highway" u="1"/>
        <s v="4220 Guide Meridian" u="1"/>
        <s v="973 Harrisburg Pike" u="1"/>
        <s v="1928 Skibo Rd" u="1"/>
        <s v="9105 Halls Ferry Rd" u="1"/>
        <s v="1061 S. High St" u="1"/>
        <s v="324 W Expway 83" u="1"/>
        <s v="1212 Hall Avenue" u="1"/>
        <s v="36 Cornwell Drive" u="1"/>
        <s v="5400 Queens Chapel Rd" u="1"/>
        <s v="288 Utica Avenue" u="1"/>
        <s v="8 16th Ave" u="1"/>
        <s v="2284 Murfreesboro Pike # 11" u="1"/>
        <s v="21523 Sherman Way" u="1"/>
        <s v="12849 Vanowen st" u="1"/>
        <s v="8332 Sepulveda Blvd" u="1"/>
        <s v="101 S Cooper" u="1"/>
        <s v="5137 W. Division St" u="1"/>
        <s v="5001 Harrisburg Blvd" u="1"/>
        <s v="220 N Centennial St" u="1"/>
        <s v="10150 Beach Blvd Ste 8" u="1"/>
        <s v="2740 Valwood Pkwy #108" u="1"/>
        <s v="1332 S Plano Rd" u="1"/>
        <s v="2000 Avondale Dr. Ste R" u="1"/>
        <s v="3502 N Nebraska Ave" u="1"/>
        <s v="135 E. Main St" u="1"/>
        <s v="1758 Green Oaks Rd" u="1"/>
        <s v="4140 Jonesboro Rd Ste 500D" u="1"/>
        <s v="4260 Saviers Rd" u="1"/>
        <s v="4354 W Fullerton Ave" u="1"/>
        <s v="14200 E Alameda Ave" u="1"/>
        <s v="114 S Washington Hwy" u="1"/>
        <s v="184 Marion Oaks Blvd" u="1"/>
        <s v="825 W. Valley Blvd" u="1"/>
        <s v="5351 Madison Ave" u="1"/>
        <s v="3400 Union Ave" u="1"/>
        <s v="711 W Indiantown Rd" u="1"/>
        <s v="902 W Kimberly Road suite 12" u="1"/>
        <s v="9515 SE 82nd Ave" u="1"/>
        <s v="3343 Midway Mall Ste 1" u="1"/>
        <s v="9745 Lorain Ave" u="1"/>
        <s v="2787 E Del Amo Blvd" u="1"/>
        <s v="11 Calle Geronimo Martinez" u="1"/>
        <s v="102 W Main St." u="1"/>
        <s v="10 S Havana St" u="1"/>
        <s v="760 Hawthorne Ave" u="1"/>
        <s v="5930 South Main Street" u="1"/>
        <s v="201 W Arrowood Rd Ste F" u="1"/>
        <s v="376 North Cleveland Street" u="1"/>
        <s v="455 S Bibb Ave" u="1"/>
        <s v="322 E Brown Rd." u="1"/>
        <s v="1295 Mount Vernon Ave Ste 100" u="1"/>
        <s v="II13 Calle Main Urb Alturas de Rio Grande" u="1"/>
        <s v="2061 Cienaga St" u="1"/>
        <s v="10935-C North Main St" u="1"/>
        <s v="3150 Plainfield Ave NE Suite A" u="1"/>
        <s v="5511 S Lindbergh Blvd" u="1"/>
        <s v="800 S Wayside" u="1"/>
        <s v="1896 Brice Rd" u="1"/>
        <s v="9742 W 133rd Ave" u="1"/>
        <s v="5694 Rising Sun Ave" u="1"/>
        <s v="5746 Western Ave" u="1"/>
        <s v="5859 Compton Ave" u="1"/>
        <s v="448 N Farmersville Blvd" u="1"/>
        <s v="1206 Lomita Blvd" u="1"/>
        <s v="23 Calle Barbosa" u="1"/>
        <s v="20524 Van Dyke St" u="1"/>
        <s v="1301 W Lincoln Ave" u="1"/>
        <s v="6876 Middlebelt Road" u="1"/>
        <s v="6522 Skillman St" u="1"/>
        <s v="3405 White Horse Rd Ste D" u="1"/>
        <s v="12638 Jefferson Ave" u="1"/>
        <s v="2976 Cleveland Ave Ste C" u="1"/>
        <s v="29128 Hoover Rd" u="1"/>
        <s v="18479 N US Highway 41" u="1"/>
        <s v="2009 73rd Avenue" u="1"/>
        <s v="4044 Lancaster Ave" u="1"/>
        <s v="339 Green Springs Hwy" u="1"/>
        <s v="3638 Saviers Rd." u="1"/>
        <s v="2200 Trenton Rd" u="1"/>
        <s v="7330 Gall Blvd Spc 12" u="1"/>
        <s v="1827 14th St. West" u="1"/>
        <s v="7207 3rd Avenue" u="1"/>
        <s v="3527 W Burleigh St" u="1"/>
        <s v="7451 Gratiot Ave." u="1"/>
        <s v="5634 Weber Rd" u="1"/>
        <s v="3570 Memorial Dr" u="1"/>
        <s v="1130E Suffolk Ave" u="1"/>
        <s v="937 S Imperial Ave" u="1"/>
        <s v="3016 E College Ave" u="1"/>
        <s v="4218 N Sheridan Rd" u="1"/>
        <s v="2480 8th Ave" u="1"/>
        <s v="1480 Brittain Rd" u="1"/>
        <s v="430 W Holt Ave" u="1"/>
        <s v="12035 Antoine Dr" u="1"/>
        <s v="1028 E Taft Ave" u="1"/>
        <s v="414 N State College Blvd" u="1"/>
        <s v="1950 Columbia Ave W" u="1"/>
        <s v="755 International Blvd" u="1"/>
        <s v="808 N. Euclid Ave" u="1"/>
        <s v="4401 E 10th Street Ste. 14" u="1"/>
        <s v="908 E. Broad Ave" u="1"/>
        <s v="763 W 69th St" u="1"/>
        <s v="17420 Hall Road" u="1"/>
        <s v="6332 Telephone Rd" u="1"/>
        <s v="402 E Ohio Street" u="1"/>
        <s v="5226 A Baltimore National Pike" u="1"/>
        <s v="5300 45th St Ste C" u="1"/>
        <s v="915 South St. Ste G" u="1"/>
        <s v="214 Broadway" u="1"/>
        <s v="1074 W 6th St" u="1"/>
        <s v="2155 S Sheridan" u="1"/>
        <s v="455 W. Boughton Rd." u="1"/>
        <s v="6531 Little River Turnpike" u="1"/>
        <s v="9531 Q St." u="1"/>
        <s v="1251 Baldwin Ave" u="1"/>
        <s v="5117 Dorchester Rd." u="1"/>
        <s v="1239 Homestead Road N" u="1"/>
        <s v="1601 Sioux Dr. Ste 10" u="1"/>
        <s v="5270 Corunna Rd" u="1"/>
        <s v="1015 W Frontage Rd" u="1"/>
        <s v="2085 Washington Crossing" u="1"/>
        <s v="985 East 174th St." u="1"/>
        <s v="4128 Chester Ave #B" u="1"/>
        <s v="6285 Oxon Hill RD" u="1"/>
        <s v="6396 E. 82nd St" u="1"/>
        <s v="4305 Natural Bridge Ave" u="1"/>
        <s v="103 Fulton Ave" u="1"/>
        <s v="2180 W. Lake St" u="1"/>
        <s v="375 North St." u="1"/>
        <s v="12335-H Georgia Ave" u="1"/>
        <s v="3315 Center Rd" u="1"/>
        <s v="5660 North Springboro Pike" u="1"/>
        <s v="901D South Park St" u="1"/>
        <s v="1 Miracle Mile Dr" u="1"/>
        <s v="3024 Wade Hampton Blvd" u="1"/>
        <s v="26541 Bouquet Canyon Rd" u="1"/>
        <s v="715 Front Street" u="1"/>
        <s v="25170 Interstate 45 N" u="1"/>
        <s v="1111 S 10th St" u="1"/>
        <s v="3708 W. Diversey Ave." u="1"/>
        <s v="823 S. Park Ave." u="1"/>
        <s v="1303 Market St" u="1"/>
        <s v="5034 Airport Pulling Rd. N." u="1"/>
        <s v="14632 W Dixie Highway" u="1"/>
        <s v="219 N 32nd St" u="1"/>
        <s v="858 S. Boulder Highway" u="1"/>
        <s v="602 W Pacific Coast Hwy" u="1"/>
        <s v="596 Highway 61" u="1"/>
        <s v="6116 Jefferson Ave. Unit D" u="1"/>
        <s v="2105 W Mile 3 Rd Unit 6" u="1"/>
        <s v="1218 North Main Street" u="1"/>
        <s v="1225 High St. Ste D" u="1"/>
        <s v="3929 B Victory Blvd" u="1"/>
        <s v="5608 Pershing Ave" u="1"/>
        <s v="1360 Missouri Ave N" u="1"/>
        <s v="1647 S Cicero Ave Ste A" u="1"/>
        <s v="1432 W. Locust St. Suite 300" u="1"/>
        <s v="1310 Hanover Ave" u="1"/>
        <s v="4234 Miller Road" u="1"/>
        <s v="716 Harry Sauner Rd" u="1"/>
        <s v="2470 W 8th St" u="1"/>
        <s v="1103 Chalkstone Ave" u="1"/>
        <s v="14215 Coit Rd Suite 120" u="1"/>
        <s v="1486 W Whittier Blvd" u="1"/>
        <s v="1122 Oliver Rd" u="1"/>
        <s v="359 Broadway" u="1"/>
        <s v="16770 Lakeshore Dr." u="1"/>
        <s v="881 Thornton Parkway" u="1"/>
        <s v="4280 West 130th St" u="1"/>
        <s v="2602 Madison Avenue" u="1"/>
        <s v="2215 Red Bluff" u="1"/>
        <s v="1729 Tilghman St" u="1"/>
        <s v="1624 W Jefferson St" u="1"/>
        <s v="3801 Us Hwy 301" u="1"/>
        <s v="860 Elizabeth Ave" u="1"/>
        <s v="2000 Wharton Street" u="1"/>
        <s v="8665 Rosa Park Blvd" u="1"/>
        <s v="175 Calle Ramon E. Betances" u="1"/>
        <s v="3410 Concord Rd" u="1"/>
        <s v="6309 19th St" u="1"/>
        <s v="11611 Aldine Westfield Rd" u="1"/>
        <s v="3530 Sullivant Ave" u="1"/>
        <s v="611 W Jefferson Blvd" u="1"/>
        <s v="12400 Almeda Rd." u="1"/>
        <s v="403C N. Duncan Bypass" u="1"/>
        <s v="456 Belmont Avenue" u="1"/>
        <s v="1223 7th Ave" u="1"/>
        <s v="1706 S 4th St" u="1"/>
        <s v="2540 SE 122nd Ave" u="1"/>
        <s v="413 Park Avenue" u="1"/>
        <s v="6200 Telephone Rd" u="1"/>
        <s v="2 N Route 73" u="1"/>
        <s v="810 East Grover St" u="1"/>
        <s v="3133 Lorna Rd Suite 102" u="1"/>
        <s v="1201 Washington Street" u="1"/>
        <s v="37519 Harper Ave" u="1"/>
        <s v="817 Gate City Blvd." u="1"/>
        <s v="16001 Kedzie Ave" u="1"/>
        <s v="7816 South Freeway" u="1"/>
        <s v="711 Georges Rd # A" u="1"/>
        <s v="73 Calle Palmer" u="1"/>
        <s v="403 N. Main St" u="1"/>
        <s v="153 Meghan Circle" u="1"/>
        <s v="495 Broadway" u="1"/>
        <s v="563 University Blvd" u="1"/>
        <s v="6701 N Tryon St Ste T" u="1"/>
        <s v="2244 N. Sherwood Forest Dr" u="1"/>
        <s v="18069 Triangle Shopping Plz # A" u="1"/>
        <s v="6212 Dr Martin Luther King Dr Ste E" u="1"/>
        <s v="498 Broadway" u="1"/>
        <s v="1230 Demorest Rd" u="1"/>
        <s v="2850 Niles St" u="1"/>
        <s v="9885 W Colfax Avenue" u="1"/>
        <s v="803 W. Chicago Avenue" u="1"/>
        <s v="2500 SW 29th Street" u="1"/>
        <s v="8148 Calumet Ave" u="1"/>
        <s v="6640 Security Blvd" u="1"/>
        <s v="829A Adams Avenue" u="1"/>
        <s v="1702 East Main Street" u="1"/>
        <s v="3733 Farmington Dr. Ste A" u="1"/>
        <s v="2741 Martin Luther King Jr Ave SE" u="1"/>
        <s v="8643 S. Cottage Grove" u="1"/>
        <s v="11709 Rosecrans Ave" u="1"/>
        <s v="11231 Bissonnet St" u="1"/>
        <s v="16958 Bear Valley Rd" u="1"/>
        <s v="2002 E. Fletcher Ave. Ste-G" u="1"/>
        <s v="2323 Wirt Rd" u="1"/>
        <s v="2726 Davie Blvd" u="1"/>
        <s v="305 9th Street" u="1"/>
        <s v="2974 N Alma School Rd" u="1"/>
        <s v="8320 Fm 1960" u="1"/>
        <s v="9934 Sierra Ave" u="1"/>
        <s v="13519 Northwest Fwy" u="1"/>
        <s v="222 N Point Blvd" u="1"/>
        <s v="3935 Winston Ave" u="1"/>
        <s v="56 Main St." u="1"/>
        <s v="1505 Eleanor Ave." u="1"/>
        <s v="1604 Madison Street" u="1"/>
        <s v="1333 Poindexter Street" u="1"/>
        <s v="3442 S Halsted St" u="1"/>
        <s v="1040 E 162nd St" u="1"/>
        <s v="1498 South Park" u="1"/>
        <s v="2208 E Monument St" u="1"/>
        <s v="3015 Waughtown Street" u="1"/>
        <s v="7900 Ritchie Hwy Fl 1" u="1"/>
        <s v="126 Burt Rd." u="1"/>
        <s v="6020 Ave Roberto Sanchez Vilella" u="1"/>
        <s v="2930 US 27 S" u="1"/>
        <s v="701 S Arizona Ave" u="1"/>
        <s v="10131-05 San Jose Blvd" u="1"/>
        <s v="11445 Garland Rd" u="1"/>
        <s v="10683 Merritt St" u="1"/>
        <s v="6059 Stellhorn Road" u="1"/>
        <s v="51 Ave North Main" u="1"/>
        <s v="3832B Liberty Heights Avenue" u="1"/>
        <s v="2106 31st Ct" u="1"/>
        <s v="820 H St. N.E." u="1"/>
        <s v="4029 Frayser Raleigh RD" u="1"/>
        <s v="832 Southwest Blvd" u="1"/>
        <s v="12009 Northwest Freeway" u="1"/>
        <s v="500 Broad St" u="1"/>
        <s v="10159 Two Notch Rd" u="1"/>
        <s v="1652 N. Goldenrod Rd" u="1"/>
        <s v="11703 E Colfax Ave" u="1"/>
        <s v="10223 University City Blvd Ste B" u="1"/>
        <s v="1100 E Walnut Ave" u="1"/>
        <s v="819 Strickland" u="1"/>
        <s v="1439 E. Franklin" u="1"/>
        <s v="724 East 187th St." u="1"/>
        <s v="145 E Hillsboro Blvd" u="1"/>
        <s v="12309 E Colonial Dr" u="1"/>
        <s v="1756 Columbia Road NW" u="1"/>
        <s v="2900 Clear Acre Ln #K" u="1"/>
        <s v="1800 Liberty St" u="1"/>
        <s v="5319 Clinton Hwy" u="1"/>
        <s v="20721 Wyoming" u="1"/>
        <s v="1280 S IH 35 Ste 300" u="1"/>
        <s v="1401 E. Fayette St" u="1"/>
        <s v="1133 S. Vermont Ave" u="1"/>
        <s v="1939 3rd Ave" u="1"/>
        <s v="5741 Nolensville Pike" u="1"/>
        <s v="101 West College Street" u="1"/>
        <s v="400 N 9th Street" u="1"/>
        <s v="7002 Marbach Rd" u="1"/>
        <s v="884B E Oakland Park Blvd" u="1"/>
        <s v="402 W Fleming Drive Ste E" u="1"/>
        <s v="4437 Cypress Creek Pkwy" u="1"/>
        <s v="8201 South Tamiami Trail" u="1"/>
        <s v="45-950 Kamehameha Highway Unit 1" u="1"/>
        <s v="2601 Independence Ave" u="1"/>
        <s v="685 W Base Line St" u="1"/>
        <s v="8928 Maple" u="1"/>
        <s v="685 Mason Ave" u="1"/>
        <s v="122 N Gilbert St" u="1"/>
        <s v="17535 AIRLINE HIGHWAY" u="1"/>
        <s v="109 W Coombs" u="1"/>
        <s v="2517 Putty Hill Ave" u="1"/>
        <s v="5730 Buford Hwy Ste J" u="1"/>
        <s v="1020 FM 1960 Rd W" u="1"/>
        <s v="1775 Columbia Ave E" u="1"/>
        <s v="3300 Grant Line Rd Ste 90" u="1"/>
        <s v="5900 Renwick Dr" u="1"/>
        <s v="50 Carr 123" u="1"/>
        <s v="20205 Saticoy St." u="1"/>
        <s v="908 Highway 28 Byp" u="1"/>
        <s v="2416 NW 27th Ave" u="1"/>
        <s v="39 Kimberly Ave" u="1"/>
        <s v="1870 Providence Blvd" u="1"/>
        <s v="1714 E McFadden Ave" u="1"/>
        <s v="446 East Wyoming Avenue" u="1"/>
        <s v="5340 S Kedzie Avenue" u="1"/>
        <s v="268 S I 35 E" u="1"/>
        <s v="402 Patton Ave" u="1"/>
        <s v="213 A East Central Ave" u="1"/>
        <s v="15128 Harlan Road" u="1"/>
        <s v="8055 Woodward Ave." u="1"/>
        <s v="19310 SE Stark St" u="1"/>
        <s v="2528 8th Ave" u="1"/>
        <s v="2302 E County Line Rd" u="1"/>
        <s v="6188A Ambleside Dr" u="1"/>
        <s v="2850 Prince St" u="1"/>
        <s v="809 North Mildred St. Suite 10" u="1"/>
        <s v="132 Court Street" u="1"/>
        <s v="69 Carleton Ave" u="1"/>
        <s v="847 W Miller Rd" u="1"/>
        <s v="600 Tuckahoe Rd" u="1"/>
        <s v="2200 Panama Lane Suite 104" u="1"/>
        <s v="111 E. Grand Ave." u="1"/>
        <s v="2200 W War Memorial Dr" u="1"/>
        <s v="6501 Grape Rd" u="1"/>
        <s v="3000 S. Pulaski Rd." u="1"/>
        <s v="2436 US Highway 92 East" u="1"/>
        <s v="3712-A Mechanicsville Turnpike" u="1"/>
        <s v="612 Lincoln Avenue" u="1"/>
        <s v="2641 N Milwaukee Ave" u="1"/>
        <s v="3777 White Plains Rd." u="1"/>
        <s v="6910 Capitol St" u="1"/>
        <s v="5241 33rd St E" u="1"/>
        <s v="6739 Clinton Hwy" u="1"/>
        <s v="218 Aldine Bender" u="1"/>
        <s v="701 W. Avenue K" u="1"/>
        <s v="17561 Kedzie Ave" u="1"/>
        <s v="4405 W Saginaw Hwy" u="1"/>
        <s v="71 Congress Street" u="1"/>
        <s v="620 Barnes Blvd" u="1"/>
        <s v="1505 W. 81st Ave." u="1"/>
        <s v="11101 Baltimore Ave" u="1"/>
        <s v="1285 Stratford Ave" u="1"/>
        <s v="881 Western Ave" u="1"/>
        <s v="9461 Central Ave" u="1"/>
        <s v="2000 North Neil St Unit 300" u="1"/>
        <s v="5500 Trumans Marketplace Dr" u="1"/>
        <s v="9419 Kempwood Dr" u="1"/>
        <s v="701 The Boulevard" u="1"/>
        <s v="1860 Centre Avenue" u="1"/>
        <s v="1501 W Ehringhaus St" u="1"/>
        <s v="2592 Murfreesboro Pike" u="1"/>
        <s v="929 McDuff Ave S Ste 106" u="1"/>
        <s v="3253 Mercer University Dr. #500" u="1"/>
        <s v="3600 Frederica St." u="1"/>
        <s v="2713 Blaine St #200" u="1"/>
        <s v="628 Barnes Blvd" u="1"/>
        <s v="613 E Abram St" u="1"/>
        <s v="1051 Uvalde Rd" u="1"/>
        <s v="2013 W 6th St." u="1"/>
        <s v="4117 W Waters Ave" u="1"/>
        <s v="3065 Tulare St" u="1"/>
        <s v="1336 N Galloway" u="1"/>
        <s v="15037 E Colfax, Unit N" u="1"/>
        <s v="7171 Airline Hwy Ste. 4" u="1"/>
        <s v="1503 Market St." u="1"/>
        <s v="963 Richards Road" u="1"/>
        <s v="147 Munroe Street" u="1"/>
        <s v="3286 Fulton Street" u="1"/>
        <s v="118 Fairmont Pkwy" u="1"/>
        <s v="5155 Calhoun Memorial Hwy Ste W" u="1"/>
        <s v="824 E Winona Ave" u="1"/>
        <s v="615 1/2 Central Center" u="1"/>
        <s v="15048 Bear Valley Rd" u="1"/>
        <s v="91245 66th Ave" u="1"/>
        <s v="1211 W St Marys Rd" u="1"/>
        <s v="9890 South Maryland Parkway" u="1"/>
        <s v="322 E. Broad St" u="1"/>
        <s v="4525 Rigsby Ave Ste 108" u="1"/>
        <s v="3802 S Gessner Rd Ste 600" u="1"/>
        <s v="901 G Lucinda Ave" u="1"/>
        <s v="11818 Airline Dr" u="1"/>
        <s v="1725 G Street Ste. A" u="1"/>
        <s v="586 Marschall Rd" u="1"/>
        <s v="830 North Grand Ave E" u="1"/>
        <s v="6708 Arlington, Blvd" u="1"/>
        <s v="3010 South University" u="1"/>
        <s v="6506 Cermak Rd" u="1"/>
        <s v="9469 W Atlantic Blvd" u="1"/>
        <s v="6661 Long Beach Blvd" u="1"/>
        <s v="1452 N. Broad St. Ste B" u="1"/>
        <s v="2502 7th Ave" u="1"/>
        <s v="Belz Factory Outlets World, 18400 State Road 3, Bario Pueblo" u="1"/>
        <s v="4870 Floyd Rd. Suite #20" u="1"/>
        <s v="5520 Watt Ave" u="1"/>
        <s v="681 E 187th St" u="1"/>
        <s v="612 East 99th St" u="1"/>
        <s v="7500 49th St N" u="1"/>
        <s v="2501 Palm Avenue" u="1"/>
        <s v="1737 Columbia Road NW." u="1"/>
        <s v="3401 w. Stan Schlueter Loop" u="1"/>
        <s v="20553 SW Tualatin Valley Highway" u="1"/>
        <s v="2406 8th Ave" u="1"/>
        <s v="1171 Silas Creek Pkwy" u="1"/>
        <s v="275 NE 28th ST" u="1"/>
        <s v="2312 Maple Ave" u="1"/>
        <s v="8610 Irvington Blvd" u="1"/>
        <s v="16820 N Cave Creek Road" u="1"/>
        <s v="481 Broadway" u="1"/>
        <s v="5600 Mykawa Rd." u="1"/>
        <s v="11078 Veterans Memorial" u="1"/>
        <s v="4211 Carr 693" u="1"/>
        <s v="3501 Paxton St Spc A-11" u="1"/>
        <s v="734 N Sylvania Ave" u="1"/>
        <s v="2506 E Cesar E Chavez Ave" u="1"/>
        <s v="1722 S 8th St" u="1"/>
        <s v="14045 FM 2100 Rd, Suite 190" u="1"/>
        <s v="28 Bay Shore Rd" u="1"/>
        <s v="960 Goodman Rd East" u="1"/>
        <s v="3716 W.T. Harris Blvd, Ste H" u="1"/>
        <s v="100 Canterbury Street" u="1"/>
        <s v="229 West Cocoa Beach Causeway" u="1"/>
        <s v="435 Osborn Ave" u="1"/>
        <s v="182 Ave Barbosa" u="1"/>
        <s v="6740 Reseda Blvd" u="1"/>
        <s v="606 Quincy St" u="1"/>
        <s v="11210 North Freeway" u="1"/>
        <s v="180 W Peckham Lane" u="1"/>
        <s v="2404 South Horner Blvd" u="1"/>
        <s v="2050 Webster Ave" u="1"/>
        <s v="150 Dyckman St" u="1"/>
        <s v="2086 E. Osceola Parkway" u="1"/>
        <s v="1409 Merritt Blvd" u="1"/>
        <s v="305 W. Arbor Vitae St." u="1"/>
        <s v="691 E Chicago" u="1"/>
        <s v="177 Cove St" u="1"/>
        <s v="5225 N Dixie Hwy" u="1"/>
        <s v="5950 Airline Hwy" u="1"/>
        <s v="8416 Lankershim Blvd" u="1"/>
        <s v="68420 Ramon Rd" u="1"/>
        <s v="2136 William St" u="1"/>
        <s v="860 Buckhead Dr" u="1"/>
        <s v="8715 Old Kings Rd. S." u="1"/>
        <s v="2682 Belvidere Rd" u="1"/>
        <s v="3620 Ashley Phosphate Rd Ste 1" u="1"/>
        <s v="8150 SW 8th St Ste 116" u="1"/>
        <s v="10301 Harwin Dr" u="1"/>
        <s v="200 Calle Gautier Benítez" u="1"/>
        <s v="223 W. 2nd St" u="1"/>
        <s v="2010 N Main Street" u="1"/>
        <s v="2634 Boca Chica Blvd Ste B" u="1"/>
        <s v="820 E.200th St" u="1"/>
        <s v="1400 E Vine St Ste B" u="1"/>
        <s v="1071 Park Ave West" u="1"/>
        <s v="209 E Highland Ave" u="1"/>
        <s v="268 Main Street" u="1"/>
        <s v="640 E Charles Page Blvd" u="1"/>
        <s v="3657 W. 3rd St" u="1"/>
        <s v="203 N. Truman Blvd" u="1"/>
        <s v="115 N Locust Hill Dr." u="1"/>
        <s v="1903 S Park St # A" u="1"/>
        <s v="5302 FM 1765" u="1"/>
        <s v="34873 Ford Rd" u="1"/>
        <s v="1835 S Alvernon Way" u="1"/>
        <s v="520 N. Jupiter Rd. Suite G" u="1"/>
        <s v="5720 Wabash AVE" u="1"/>
        <s v="200 N King St" u="1"/>
        <s v="3567 Grand Ave" u="1"/>
        <s v="912 East 233rd Street" u="1"/>
        <s v="17901 S. Vermont Ave" u="1"/>
        <s v="1515 US 27 S" u="1"/>
        <s v="24 Public Square" u="1"/>
        <s v="5602 SE 15th" u="1"/>
        <s v="37926 47th St E" u="1"/>
        <s v="913 E Berry" u="1"/>
        <s v="3115 N Tracy Blvd." u="1"/>
        <s v="3862 La Sierra Ave" u="1"/>
        <s v="3342 Palisades Center Dr" u="1"/>
        <s v="1534 International Blvd Ste B" u="1"/>
        <s v="6245 Rufe Snow Dr" u="1"/>
        <s v="2506 S. Green Bay Rd." u="1"/>
        <s v="1566 Montauk Hwy" u="1"/>
        <s v="4130 Crenshaw Blvd" u="1"/>
        <s v="2600 W 16th St" u="1"/>
        <s v="5501 Cheviot Rd" u="1"/>
        <s v="1222 State Route 28" u="1"/>
        <s v="4909 E Colonial Dr" u="1"/>
        <s v="2600 S. Hill St" u="1"/>
        <s v="1101 W Lincoln Ave" u="1"/>
        <s v="257 Forest Ave" u="1"/>
        <s v="7980 S State St" u="1"/>
        <s v="880 Fillmore Ave" u="1"/>
        <s v="3801 N. Dixie Dr" u="1"/>
        <s v="4182 N. State Road 7" u="1"/>
        <s v="2113 E County Road 540A" u="1"/>
        <s v="2 Calle Rodriguez Hidalgo" u="1"/>
        <s v="1335 W Britton Rd." u="1"/>
        <s v="302 S. McLean Blvd Unit B" u="1"/>
        <s v="5630 W. Camelback Rd, Ste 117" u="1"/>
        <s v="2603 SE Military Dr." u="1"/>
        <s v="536 E Tidwell Rd" u="1"/>
        <s v="681 S Beach Blvd" u="1"/>
        <s v="2000 Carr 8177" u="1"/>
        <s v="4114 Burkburnett Rd" u="1"/>
        <s v="32 25th St." u="1"/>
        <s v="221 E Mclemore" u="1"/>
        <s v="5145 E Lincoln Hwy" u="1"/>
        <s v="5641-A Treaschwig Rd" u="1"/>
        <s v="139 West Broad Street" u="1"/>
        <s v="1616 N Alabama" u="1"/>
        <s v="10249 E Colfax" u="1"/>
        <s v="31907 Vine St." u="1"/>
        <s v="14735 S Kedzie " u="1"/>
        <s v="1213 SW Military Dr." u="1"/>
        <s v="3035 Broadway" u="1"/>
        <s v="1300 S 4th Ave" u="1"/>
        <s v="116 E 4th Street" u="1"/>
        <s v="2138 E. Anaheim St" u="1"/>
        <s v="12652 Lorain Ave" u="1"/>
        <s v="408 Main St" u="1"/>
        <s v="1580 Chapel St" u="1"/>
        <s v="5110 Washington Avenue" u="1"/>
        <s v="825 Dulaney Valley Rd" u="1"/>
        <s v="6237 S Union Ave Unit D" u="1"/>
        <s v="107 Mount Vernon Ave" u="1"/>
        <s v="13133 Van Nuys Blvd" u="1"/>
        <s v="4012 W 55th St" u="1"/>
        <s v="900 Bugg Lane Ste 113" u="1"/>
        <s v="415 Cottage Grove" u="1"/>
        <s v="305 E Olive Ave" u="1"/>
        <s v="18675 E 10 Mile Rd" u="1"/>
        <s v="23109 Lyons Avenue" u="1"/>
        <s v="310 A North Avenue" u="1"/>
        <s v="787 South 6th St" u="1"/>
        <s v="3441 Baychester Avenue" u="1"/>
        <s v="3790 Hedgesville Rd" u="1"/>
        <s v="423 S. Madera Ave" u="1"/>
        <s v="4982 Chatterton Rd." u="1"/>
        <s v="48 S Carlton St # A" u="1"/>
        <s v="19620 Middlebelt" u="1"/>
        <s v="4220 E Lancaster Ave" u="1"/>
        <s v="5249 Frankford Avenue" u="1"/>
        <s v="151 W. 144th Street" u="1"/>
        <s v="111 W Palizada Ave" u="1"/>
        <s v="50 W. Palisade Avenue" u="1"/>
        <s v="218 S James St" u="1"/>
        <s v="3010 22nd Ave North" u="1"/>
        <s v="1901 Silverada Blvd" u="1"/>
        <s v="9110 Jones Rd Ste 132" u="1"/>
        <s v="3073 International Blvd" u="1"/>
        <s v="129 S. Rancho Santa Fe Road" u="1"/>
        <s v="9015 Lake June Rd" u="1"/>
        <s v="6307 F The Plaza" u="1"/>
        <s v="3102 N Gale Ave" u="1"/>
        <s v="526 E. St" u="1"/>
        <s v="7320 Antoine Dr" u="1"/>
        <s v="3101 Fayetteville Rd" u="1"/>
        <s v="3933 Telegraph Ave" u="1"/>
        <s v="5115 Avenue H" u="1"/>
        <s v="4750B Aldine Mail Rte # B" u="1"/>
        <s v="6840 De Soto Ave" u="1"/>
        <s v="824 E 149th St" u="1"/>
        <s v="5532 Saint Louis Galleria" u="1"/>
        <s v="113 W Cornelius Harnett Blvd" u="1"/>
        <s v="13040 FM 529 Ste B" u="1"/>
        <s v="Bayamon Oeste Shopping Center Carr.#2 Hato Tejas Local #13" u="1"/>
        <s v="2515 7th Ave" u="1"/>
        <s v="7314 Little River Tpke" u="1"/>
        <s v="297 Central Ave" u="1"/>
        <s v="9509 Central Ave" u="1"/>
        <s v="16965 Monterey St Ste 116" u="1"/>
        <s v="5600 W National Ave" u="1"/>
        <s v="521 E San Ysidro Blvd" u="1"/>
        <s v="2702 Jaime Zapata Memorial Hwy Unit 2" u="1"/>
        <s v="5207 Madison Ave" u="1"/>
        <s v="739 S Monroe St" u="1"/>
        <s v="15263 E Mississippi Ave" u="1"/>
        <s v="723 N State Rd" u="1"/>
        <s v="2595 E Vineyard Ave." u="1"/>
        <s v="1501 W Blue Heron Blvd" u="1"/>
        <s v="1126 Douglas Rd" u="1"/>
        <s v="3701 Falls Road" u="1"/>
        <s v="5955 Michigan Rd" u="1"/>
        <s v="1340 Fulton Ave" u="1"/>
        <s v="2725 West Avenue L" u="1"/>
        <s v="125 W Northside Dr Ste A" u="1"/>
        <s v="2941 Washington Blvd" u="1"/>
        <s v="410 N Pacific Hwy" u="1"/>
        <s v="4058 Fiesta Plaza #108" u="1"/>
        <s v="1969 S Hurstbourne Pkwy" u="1"/>
        <s v="339 Broadway" u="1"/>
        <s v="1350 W Jefferson St" u="1"/>
        <s v="31175 23 mile Rd" u="1"/>
        <s v="6826 Stage Rd." u="1"/>
        <s v="6507 New Hampshire Ave" u="1"/>
        <s v="726 W. Vernon Ave" u="1"/>
        <s v="10756 Frankstown Rd" u="1"/>
        <s v="3940 Metro Pkwy Ste 108" u="1"/>
        <s v="1792 S. Lake Drive" u="1"/>
        <s v="13322 Highway 90 Ste C1" u="1"/>
        <s v="1411 N Betty Ln" u="1"/>
        <s v="5221 Mahoning Ave" u="1"/>
        <s v="1421 N Betty Ln" u="1"/>
        <s v="3499 Parsons Ave" u="1"/>
        <s v="111 Main Street" u="1"/>
        <s v="2125 E County Road 540A" u="1"/>
        <s v="821 Prospect Ave" u="1"/>
        <s v="2470 E Tropicana Ave. suite B" u="1"/>
        <s v="4440 SE Federal Hwy" u="1"/>
        <s v="11067 Spring Hill Drive" u="1"/>
        <s v="1030 Norwood Plaza Ste 412" u="1"/>
        <s v="1910 Wells Rd Ste 41" u="1"/>
        <s v="37 Calle Antonio R Barcelo" u="1"/>
        <s v="207 Valley Hi Dr" u="1"/>
        <s v="2556 N Stone Ave" u="1"/>
        <s v="3519 Roosevelt Blvd" u="1"/>
        <s v="307 E. Hinson Ave" u="1"/>
        <s v="17529 FM 1488 Rd" u="1"/>
        <s v="900 State St" u="1"/>
        <s v="118 Main Street" u="1"/>
        <s v="175 Calle Sicilia" u="1"/>
        <s v="1128 Murfreesboro Pike" u="1"/>
        <s v="1238 E Meyer Blvd" u="1"/>
        <s v="7670 Highway 23 Ste C" u="1"/>
        <s v="1304 Azalea Ave" u="1"/>
        <s v="5301 Sanger Ave." u="1"/>
        <s v="1710 South Colorado, Ste 109" u="1"/>
        <s v="3330 S Cedar St" u="1"/>
        <s v="3886 Highway 17" u="1"/>
        <s v="14705 Wood Forest Blvd" u="1"/>
        <s v="203 N Spring St" u="1"/>
        <s v="13754 Aurora Ave N Ste B" u="1"/>
        <s v="5646 SR 674" u="1"/>
        <s v="51 Surrey Circle" u="1"/>
        <s v="5849 Riverdale Rd." u="1"/>
        <s v="4122 Elvis Presley Blvd Ste 101" u="1"/>
        <s v="18330 SE Stark St" u="1"/>
        <s v="715 1/2 N Anaheim Blvd" u="1"/>
        <s v="3209 N Main St" u="1"/>
        <s v="4702 Shreveport Hwy." u="1"/>
        <s v="3197 Harrison Ave" u="1"/>
        <s v="3441 Central Ave Ste B St" u="1"/>
        <s v="1760 W Florida Ave" u="1"/>
        <s v="1022 N. Main St." u="1"/>
        <s v="2233 N Lewis Ave" u="1"/>
        <s v="18569 Soledad Canyon Rd" u="1"/>
        <s v="6075 Brandt Pike" u="1"/>
        <s v="39 University Blvd N" u="1"/>
        <s v="8700 NE Vancouver Mall Drive" u="1"/>
        <s v="1755 Scottsville Rd" u="1"/>
        <s v="354 W. Maple St" u="1"/>
        <s v="3134 E Hillsborough Ave" u="1"/>
        <s v="14352 Jefferson Davis Hwy" u="1"/>
        <s v="1901 Broadway St" u="1"/>
        <s v="43905 Clinton St" u="1"/>
        <s v="2134B W Genesee St" u="1"/>
        <s v="10872 South US Hwy 1" u="1"/>
        <s v="2253 S Grand Blvd" u="1"/>
        <s v="12044 Vanowen st" u="1"/>
        <s v="3706 S Grand Blvd" u="1"/>
        <s v="1480-A Gause Blvd" u="1"/>
        <s v="2765 Ave Hostos" u="1"/>
        <s v="12819 Prairie Ave." u="1"/>
        <s v="3990 Alum Creek" u="1"/>
        <s v="10730 W. Lower Buckeye Rd" u="1"/>
        <s v="206 South Broadway" u="1"/>
        <s v="2637 W Lincoln Ave" u="1"/>
        <s v="876 Cleveland Ave" u="1"/>
        <s v="9315 Lewis and Clark Blvd." u="1"/>
        <s v="4243 N. Dixie Blvd" u="1"/>
        <s v="504 Cambridge St" u="1"/>
        <s v="5585 Huntington Drive North" u="1"/>
        <s v="3224 28th St SE" u="1"/>
        <s v="26310 Eastgate Blvd" u="1"/>
        <s v="13909 Nacogdoches Rd Suite 105" u="1"/>
        <s v="354 S Hoke Ave" u="1"/>
        <s v="2114 N. Ashley Street" u="1"/>
        <s v="505 Ave Los Veteranos" u="1"/>
        <s v="944 East 152nd Street" u="1"/>
        <s v="6160 East 21st Street N" u="1"/>
        <s v="334 W. Indian Trail Rd" u="1"/>
        <s v="11637 Cherry" u="1"/>
        <s v="1850 Adams St #1" u="1"/>
        <s v="1350 S 9Th St." u="1"/>
        <s v="19316 Montgomery Village Ave" u="1"/>
        <s v="340 Calle Antonio G Mellado" u="1"/>
        <s v="1477 W Broad Street" u="1"/>
        <s v="310 Daniel Webster Hwy" u="1"/>
        <s v="3506 Chimney Rock" u="1"/>
        <s v="5140 Fairbanks Dr" u="1"/>
        <s v="2570 S Broadway Ave Ste 114" u="1"/>
        <s v="1274 Lititz Pike" u="1"/>
        <s v="1437 E. Main Street" u="1"/>
        <s v="1271 Sunrise Highway" u="1"/>
        <s v="5701 Yadkin Rd Ste 192-A" u="1"/>
        <s v="5146 N Academy" u="1"/>
        <s v="400 Seneca Turnpike" u="1"/>
        <s v="4113 Monroe Rd" u="1"/>
        <s v="1901 E Main St" u="1"/>
        <s v="66351 Harrison St" u="1"/>
        <s v="1405 Spencer Hwy Ste A" u="1"/>
        <s v="1079 Chalkstone Ave" u="1"/>
        <s v="6630 Ritchie hw" u="1"/>
        <s v="400 Village Blvd # I" u="1"/>
        <s v="842B Ralph David Abernathy Blvd SW" u="1"/>
        <s v="516 E. Yosemite Ave" u="1"/>
        <s v="308 N. Genesee Street" u="1"/>
        <s v="731 SW 185th Ave" u="1"/>
        <s v="602 N Durham Ave" u="1"/>
        <s v="425 S. Fayetteville St" u="1"/>
        <s v="122 A French Street" u="1"/>
        <s v="1224 E Dixie Drive" u="1"/>
        <s v="51701 US Highway 111" u="1"/>
        <s v="220 W. Carrillo Street" u="1"/>
        <s v="11153 Muriel Ave." u="1"/>
        <s v="210 Central Ave Ste A" u="1"/>
        <s v="7212 Southgate Blvd" u="1"/>
        <s v="1408 Lucerne Ave" u="1"/>
        <s v="800 W. Ganson St" u="1"/>
        <s v="6814 Humboldt Ave N" u="1"/>
        <s v="5921 W North Avenue" u="1"/>
        <s v="1736 Good Hope Rd SE" u="1"/>
        <s v="6241 Little River Turnpike" u="1"/>
        <s v="1848 E Sherman Blvd Ste W" u="1"/>
        <s v="4439 W US Highway 83 Ste 2" u="1"/>
        <s v="2310 Woodville Rd" u="1"/>
        <s v="1850 Ridgewood Ave" u="1"/>
        <s v="1026 W. Saginaw" u="1"/>
        <s v="1421 NE 25th Ave" u="1"/>
        <s v="6081 Lake Worth Road" u="1"/>
        <s v="4271 Fulton Rd" u="1"/>
        <s v="10448 Midlothian Turnpike" u="1"/>
        <s v="1624 Madison Ave." u="1"/>
        <s v="435 N. Milpas St." u="1"/>
        <s v="1788 Hwy 95, Suite 34" u="1"/>
        <s v="1823 E Geneva St" u="1"/>
        <s v="11386 Tara Blvd. Ste. F" u="1"/>
        <s v="529 N Fayetteville St" u="1"/>
        <s v="585 Barham Ave" u="1"/>
        <s v="331 G Western Blvd" u="1"/>
        <s v="283 Central Ave" u="1"/>
        <s v="9233 Parkway East" u="1"/>
        <s v="525-D Hampton Pointe Blvd." u="1"/>
        <s v="1207 Jamison Ave SE Ste 3" u="1"/>
        <s v="745 N. 14th St" u="1"/>
        <s v="1217 Foster Ave" u="1"/>
        <s v="J673 Ave Jorge Vazquez Sanes" u="1"/>
        <s v="15200 East 7 Mile Rd" u="1"/>
        <s v="1400 S Limit Ave" u="1"/>
        <s v="605 University Ave W" u="1"/>
        <s v="2865 Southmost Rd" u="1"/>
        <s v="3756 S MacArthur Dr" u="1"/>
        <s v="1433 New York Avenue" u="1"/>
        <s v="410 N Vermilion" u="1"/>
        <s v="511 W Little York" u="1"/>
        <s v="2103 E Cone Blvd Ste 121" u="1"/>
        <s v="764 Broad St" u="1"/>
        <s v="2550 Arthur St" u="1"/>
        <s v="64 Westbank Expressway" u="1"/>
        <s v="1243 W Clemmonsville Rd" u="1"/>
        <s v="1694 Suburban Ave" u="1"/>
        <s v="8506 Paramount Blvd" u="1"/>
        <s v="1406 Franklin St" u="1"/>
        <s v="377 Broadway # Ma" u="1"/>
        <s v="6930 Brooklyn Blvd Space 7" u="1"/>
        <s v="361 W. 16th St" u="1"/>
        <s v="6326 Florin Rd" u="1"/>
        <s v="182 Buchanan Trail" u="1"/>
        <s v="3439 W University Ave" u="1"/>
        <s v="862A Coney Island Ave." u="1"/>
        <s v="1940 N. Decatur Blvd Suite 160" u="1"/>
        <s v="3416 Poole Rd" u="1"/>
        <s v="3507 White Plains Rd" u="1"/>
        <s v="650 Lee Blvd" u="1"/>
        <s v="100 Main Street" u="1"/>
        <s v="3900 Division Ave S" u="1"/>
        <s v="4242 Broadway" u="1"/>
        <s v="1263 MacArthur Dr" u="1"/>
        <s v="1116 Belvidere Rd" u="1"/>
        <s v="3600 N Duke St" u="1"/>
        <s v="15 Donnermeyer Dr" u="1"/>
        <s v="118 W Centerville Rd" u="1"/>
        <s v="1981 Lancaster Drive NE" u="1"/>
        <s v="2748 Mission St" u="1"/>
        <s v="2530 N. Monroe St." u="1"/>
        <s v="3733 Eastern Ave." u="1"/>
        <s v="97-25 Queens Blvd" u="1"/>
        <s v="1333 N 35th St" u="1"/>
        <s v="2405 E 88th Ave" u="1"/>
        <s v="506 SE State Route 291 Ste C" u="1"/>
        <s v="3929 Flat Shoals Pkwy" u="1"/>
        <s v="2027 State Road 60 E" u="1"/>
        <s v="504 E Main St" u="1"/>
        <s v="2851 N Martin Luther King Drive" u="1"/>
        <s v="#3 Urbanización Gómez calle Dr. Vidal" u="1"/>
        <s v="242 Mayfair Plaza Shopping Center" u="1"/>
        <s v="1107 S. Nevada #109" u="1"/>
        <s v="3430 E Tropicana Ave" u="1"/>
        <s v="2255 Main St, Ste 111" u="1"/>
        <s v="2585 Caldwell Blvd Ste 107" u="1"/>
        <s v="3310 Sheridan Dr" u="1"/>
        <s v="3236 Greenmount" u="1"/>
        <s v="110 Highway 60 W" u="1"/>
        <s v="11833 S. Saginaw Street" u="1"/>
        <s v="2995 Van Buren Blvd" u="1"/>
        <s v="896 N Krome Ave" u="1"/>
        <s v="292 Manton Ave" u="1"/>
        <s v="6473 N. Figueroa St." u="1"/>
        <s v="901 N Dixie Hwy, Suite 12." u="1"/>
        <s v="5495 Sunset Blvd" u="1"/>
        <s v="1221 W Flagler St" u="1"/>
        <s v="4022 Call Field Rd." u="1"/>
        <s v="1814 University Blvd E" u="1"/>
        <s v="103 W Broad Street" u="1"/>
        <s v="5051 Stewart Ave Ste 108" u="1"/>
        <s v="1801 86th St" u="1"/>
        <s v="738 Capital Ave NE" u="1"/>
        <s v="13722 Biscayne Blvd" u="1"/>
        <s v="6657 S. State Street # 2" u="1"/>
        <s v="353 E 10th St #J" u="1"/>
        <s v="604 S Zapata Hwy" u="1"/>
        <s v="200 N Springboro Pike" u="1"/>
        <s v="2407 Martin Luther King Jr Dr" u="1"/>
        <s v="3310 Highway 6 S" u="1"/>
        <s v="6890 Monroe Rd" u="1"/>
        <s v="450 Ne 20th St #105" u="1"/>
        <s v="3812 Southmost Rd Ste A" u="1"/>
        <s v="496 W Prien Lake Rd." u="1"/>
        <s v="5 N. Root St. Suite 103" u="1"/>
        <s v="521 Hartford Ave" u="1"/>
        <s v="6700 Dixie Hwy" u="1"/>
        <s v="500 Butternut St" u="1"/>
        <s v="448 Sunset Drive" u="1"/>
        <s v="1941 S Military Trl # 52" u="1"/>
        <s v="3406 Glenmore Avenue" u="1"/>
        <s v="1501 W Baseline" u="1"/>
        <s v="4569 E Belmont Ave" u="1"/>
        <s v="419 Agler Rd" u="1"/>
        <s v="3106 Washington St" u="1"/>
        <s v="825A Broadway Street" u="1"/>
        <s v="1612 Texoma Pkwy" u="1"/>
        <s v="152 South Highland Ave" u="1"/>
        <s v="1500 Orchard St" u="1"/>
        <s v="944 Grandville Ave" u="1"/>
        <s v="17311 McFadden Ave." u="1"/>
        <s v="5701 SE Abshier Blvd Unit 5715" u="1"/>
        <s v="363 John Fitch Hwy." u="1"/>
        <s v="1077 Bergen St" u="1"/>
        <s v="2300 North Broadway" u="1"/>
        <s v="508 Grand Central Ave" u="1"/>
        <s v="1440 S Anaheim Blvd" u="1"/>
        <s v="49 Lee Jackson Hwy" u="1"/>
        <s v="9701 Spencer Hwy" u="1"/>
        <s v="1700 E 17th St" u="1"/>
        <s v="1744 N. Gettysburg Ave" u="1"/>
        <s v="13942 Triskett Rd" u="1"/>
        <s v="3113 S Halsted St" u="1"/>
        <s v="1811 Towson Ave" u="1"/>
        <s v="2494 Central Blvd, Ste D" u="1"/>
        <s v="36 Kimberly Ave" u="1"/>
        <s v="3800 Reynolda Rd Suite 100" u="1"/>
        <s v="979 S University" u="1"/>
        <s v="3220 Wilkinson Blvd" u="1"/>
        <s v="3405 E. Fourth Plain Unit B" u="1"/>
        <s v="3916 E. Broad St" u="1"/>
        <s v="3818 Ventnor Ave" u="1"/>
        <s v="2371 University Ave" u="1"/>
        <s v="270 Greenwich St" u="1"/>
        <s v="124 Nauset St" u="1"/>
        <s v="6708 S Cage Blvd" u="1"/>
        <s v="2516 N Detroit Ave" u="1"/>
        <s v="9085 Mission Blvd" u="1"/>
        <s v="4666 S Halsted St" u="1"/>
        <s v="3333 Manchester Rd Suite 5" u="1"/>
        <s v="130 East 900 South" u="1"/>
        <s v="12025 SW Allen Blvd Ste B" u="1"/>
        <s v="101 E Goodnight Ave" u="1"/>
        <s v="97 Oyster Creek Dr" u="1"/>
        <s v="1856 Snow Rd" u="1"/>
        <s v="213 N.Frederick Ave" u="1"/>
        <s v="2020 Plank Rd" u="1"/>
        <s v="5001 W Fond Du Lac Avenue" u="1"/>
        <s v="1767 Dr Martin L King Jr Blvd" u="1"/>
        <s v="401 Center St NE" u="1"/>
        <s v="1477 Pio Nono Ave" u="1"/>
        <s v="12066 Blanco Rd" u="1"/>
        <s v="1107 S. Military Hwy" u="1"/>
        <s v="3601 Emerson Ave Ste 4" u="1"/>
        <s v="2318 E Cesar E Chavez Ave" u="1"/>
        <s v="3195 28th St SE" u="1"/>
        <s v="Repto Montellano E1" u="1"/>
        <s v="298 Washington Square" u="1"/>
        <s v="6421 S. King Dr" u="1"/>
        <s v="438B Waterloo Rd" u="1"/>
        <s v="5639 Bellfort St" u="1"/>
        <s v="1440 Dunn Ave Ste 11" u="1"/>
        <s v="9719 FM 1960 Bypass Rd. West" u="1"/>
        <s v="605 S C St" u="1"/>
        <s v="117 Sw Park St" u="1"/>
        <s v="1441 Kingshighway" u="1"/>
        <s v="3408 Northgate Blvd #4" u="1"/>
        <s v="5 E 176th St" u="1"/>
        <s v="2330 Reading Rd" u="1"/>
        <s v="4555 S Noland Rd" u="1"/>
        <s v="3456 W Orange Ave" u="1"/>
        <s v="881 Broad Street" u="1"/>
        <s v="530 Division Ave S" u="1"/>
        <s v="1102 Oak Harbor" u="1"/>
        <s v="2434 E Austin St" u="1"/>
        <s v="6810 Riverdale Rd" u="1"/>
        <s v="4975 SW 148th Ave" u="1"/>
        <s v="1499 University ave w" u="1"/>
        <s v="9074 Camp Bowie W Blvd." u="1"/>
        <s v="1840A Deer Park Ave" u="1"/>
        <s v="314 E Santa Clara St Ste 1" u="1"/>
        <s v="1526 Guy Lane Plaza" u="1"/>
        <s v="20354 West 7 Mile Rd." u="1"/>
        <s v="3100 Kitsap Way" u="1"/>
        <s v="2298 North Center St." u="1"/>
        <s v="2331 Brownsboro Rd" u="1"/>
        <s v="1101 E Weber Rd" u="1"/>
        <s v="4101 Summer Ave" u="1"/>
        <s v="100 Carr 153" u="1"/>
        <s v="1802 S Euclid Ave" u="1"/>
        <s v="313 Broadway" u="1"/>
        <s v="245 MacDade Blvd" u="1"/>
        <s v="3827 South Westnedge" u="1"/>
        <s v="1095 W Highway 77" u="1"/>
        <s v="1860 W San Carlos St" u="1"/>
        <s v="1116 West Avenue K" u="1"/>
        <s v="6185 W Sunrise Blvd" u="1"/>
        <s v="1903 Story Ave." u="1"/>
        <s v="2720 Lake Wheeler Rd" u="1"/>
        <s v="1690 McCulloch Blvd. Suite 101" u="1"/>
        <s v="6615 W. 111th St." u="1"/>
        <s v="821-B South Main St." u="1"/>
        <s v="1560 Biddle Rd" u="1"/>
        <s v="49 Ave 65 Infanteria" u="1"/>
        <s v="800 W 4th St" u="1"/>
        <s v="5003 B Us Hwy 6" u="1"/>
        <s v="1006 Brightleaf Blvd." u="1"/>
        <s v="522 South Clinton Ave" u="1"/>
        <s v="200 E. Wine Country Road" u="1"/>
        <s v="2785 Cruse Road, Ste 1-A" u="1"/>
        <s v="6584 Glenway Ave" u="1"/>
        <s v="138 Gardiners Ave" u="1"/>
        <s v="3434 W Peoria Ave" u="1"/>
        <s v="1155 Carlisle St Spc 601" u="1"/>
        <s v="2310 SW Military Dr." u="1"/>
        <s v="1550 McMullen Booth Road" u="1"/>
        <s v="1957 Douglas Ave" u="1"/>
        <s v="4823 W Armitage Ave" u="1"/>
        <s v="8610 N Lamar" u="1"/>
        <s v="131 Sunset Ave" u="1"/>
        <s v="5591 Broadway" u="1"/>
        <s v="9502C Northern Blvd" u="1"/>
        <s v="3517 Little York Suite 1" u="1"/>
        <s v="500 Ontario St" u="1"/>
        <s v="1623 N Highland Ave" u="1"/>
        <s v="1019 Galvin Rd" u="1"/>
        <s v="2720 Clarksville Pike Ste 105" u="1"/>
        <s v="110 N Dupont Hwy" u="1"/>
        <s v="11 Tobias Boland Way" u="1"/>
        <s v="15 West Burnside ave" u="1"/>
        <s v="500 B N. Texas Ave" u="1"/>
        <s v="1527 N. Claiborne Ave" u="1"/>
        <s v="200 Westgate Mall Drive" u="1"/>
        <s v="902 Kennedy St NW" u="1"/>
        <s v="19755 Vanowen St" u="1"/>
        <s v="3642D W Gandy" u="1"/>
        <s v="1659 NE 163rd St" u="1"/>
        <s v="441 William St" u="1"/>
        <s v="2616 River Ave" u="1"/>
        <s v="1707 SE 29th St" u="1"/>
        <s v="1725 Broadway Blvd SE" u="1"/>
        <s v="2065 W 6th St" u="1"/>
        <s v="398 W Huron" u="1"/>
        <s v="7320 Pendleton Pike" u="1"/>
        <s v="457 Broadway" u="1"/>
        <s v="601 Gastonia Hwy" u="1"/>
        <s v="7126 Eastern Ave" u="1"/>
        <s v="1500 N Main Ave" u="1"/>
        <s v="5203 Cortez Road W Ste 4" u="1"/>
        <s v="248 E 4th St" u="1"/>
        <s v="8240 W Bellfort St Ste B" u="1"/>
        <s v="5829 Ave 65 Infanteria" u="1"/>
        <s v="2893 3rd Ave" u="1"/>
        <s v="3190 S John Young Parkway" u="1"/>
        <s v="35 Calle Munoz Rivera W" u="1"/>
        <s v="1515 Asheville Highway" u="1"/>
        <s v="4200 South Fwy" u="1"/>
        <s v="1922 N Story Rd" u="1"/>
        <s v="2802 Lafayette Rd" u="1"/>
        <s v="1002 HOLLAND ST" u="1"/>
        <s v="859 E Midlothian Blvd" u="1"/>
        <s v="331 Driving Park Ave" u="1"/>
        <s v="136 Bloomfield Avenue" u="1"/>
        <s v="3100 Bienville Blvd" u="1"/>
        <s v="2235 Central Park Avenue" u="1"/>
        <s v="3976 Lake Worth Rd" u="1"/>
        <s v="4000 Baldwin Rd" u="1"/>
        <s v="965D Richmond Avenue" u="1"/>
        <s v="6725 N 35th Ave. Ste 107" u="1"/>
        <s v="3365 Steve Reynolds Blvd. #102" u="1"/>
        <s v="112 E 170th St" u="1"/>
        <s v="14300 FM 969 Unit B" u="1"/>
        <s v="2224 Division St" u="1"/>
        <s v="2809 Government Blvd." u="1"/>
        <s v="CARR # 3 km. 22.5 URB. ALTURAS DE RIO GRANDE" u="1"/>
        <s v="9300 E US Highway 24" u="1"/>
        <s v="647 West Main St." u="1"/>
        <s v="2939 Bailey Ave" u="1"/>
        <s v="177 SW Horry Ave" u="1"/>
        <s v="2323 W Whittier Blvd" u="1"/>
        <s v="513 Park Avenue" u="1"/>
        <s v="8060 Spring Valley Rd" u="1"/>
        <s v="2047 Wirt Rd" u="1"/>
        <s v="6280 Forest Hill Blvd" u="1"/>
        <s v="4621 NW 199th St" u="1"/>
        <s v="2655 N Hollywood St" u="1"/>
        <s v="8945 Highway 6 N Ste 280" u="1"/>
        <s v="35241 Warren Rd" u="1"/>
        <s v="2905 SW 44th St Ste D" u="1"/>
        <s v="700 S. A St" u="1"/>
        <s v="1114 N Lemoore Ave" u="1"/>
        <s v="1541 Maryland Ave E Ste E" u="1"/>
        <s v="4175 S Congress Ave" u="1"/>
        <s v="3750 E 104th Ave" u="1"/>
        <s v="6434 S. Pulaski Rd" u="1"/>
        <s v="6800 Eastman Ave" u="1"/>
        <s v="3418 Highway 6 S" u="1"/>
        <s v="5701 S Central Ave" u="1"/>
        <s v="4538 N Broadway St" u="1"/>
        <s v="868 N Nova Rd" u="1"/>
        <s v="11607 Penn Hills Drive" u="1"/>
        <s v="452 Plantation Dr." u="1"/>
        <s v="3017 E Speedway Blvd" u="1"/>
        <s v="2343 S Laramie Ave Unit B" u="1"/>
        <s v="1825 Forest Ave" u="1"/>
        <s v="10121 New Hampshire Ave" u="1"/>
        <s v="6340 Bay Rd." u="1"/>
        <s v="4031 N 24th Street" u="1"/>
        <s v="6455 Richmond Ave." u="1"/>
        <s v="376 Thurston Rd" u="1"/>
        <s v="3114 Grand Ave" u="1"/>
        <s v="121 Central Ave" u="1"/>
        <s v="1895 N Perry St" u="1"/>
        <s v="5001 Monroe St" u="1"/>
        <s v="4458 Fayetteville Rd." u="1"/>
        <s v="1037 S Dillard St" u="1"/>
        <s v="2250 W. Illinois Ave." u="1"/>
        <s v="24311 Main Street" u="1"/>
        <s v="975 Nassau Road" u="1"/>
        <s v="5200 Hull Street Rd" u="1"/>
        <s v="4524 Liberty Avenue" u="1"/>
        <s v="30-08 Steinway St" u="1"/>
        <s v="2708 Southwest Pkwy Ste 168B" u="1"/>
        <s v="3200 S Cooper St." u="1"/>
        <s v="23914 Avalon Blvd" u="1"/>
        <s v="4772 Summer Ave." u="1"/>
        <s v="2014 Maple Ave" u="1"/>
        <s v="3027 San Fernando Rd." u="1"/>
        <s v="1817 S. 9th St." u="1"/>
        <s v="3549 W Thomas Rd #101" u="1"/>
        <s v="2701 N. Broad St." u="1"/>
        <s v="8516 Richmond Hwy" u="1"/>
        <s v="1035 Vandercar Dr" u="1"/>
        <s v="2040 Sibley Blvd" u="1"/>
        <s v="1017 S Air Depot Blvd Ste B" u="1"/>
        <s v="3720 N Tryon Street" u="1"/>
        <s v="7839 Eastpoint Mall" u="1"/>
        <s v="815 W. Holt" u="1"/>
        <s v="521 E University Dr" u="1"/>
        <s v="1250 Tech Drive" u="1"/>
        <s v="31921 Camino Capistrano" u="1"/>
        <s v="4608 Dr Martin Luther King Dr" u="1"/>
        <s v="4011 Broadway" u="1"/>
        <s v="3740 Macon Rd Suite F" u="1"/>
        <s v="1128 Uvalde Rd." u="1"/>
        <s v="2426 Sheridan St" u="1"/>
        <s v="1372 N Mockingbird Ln" u="1"/>
        <s v="603 S Marietta Pkwy SE" u="1"/>
        <s v="1600 Miller Trunk Hwy" u="1"/>
        <s v="6785 Highway 305 N" u="1"/>
        <s v="15770 Valley Bl" u="1"/>
        <s v="18228 Halsted St" u="1"/>
        <s v="3005 Pontchartrain Dr" u="1"/>
        <s v="128 E. Kings Hwy" u="1"/>
        <s v="719 N Hampton Rd # 605" u="1"/>
        <s v="10601 US Hwy 441 Ste C10" u="1"/>
        <s v="140 Collonade Plz" u="1"/>
        <s v="280 S. 4th Ave." u="1"/>
        <s v="301 N Alton BLVD" u="1"/>
        <s v="22435 Alessandro" u="1"/>
        <s v="2108 St. Bernard Ave." u="1"/>
        <s v="5058 S Halsted Street" u="1"/>
        <s v="7827 NE Highway 99" u="1"/>
        <s v="1908 East 53rd Street" u="1"/>
        <s v="845 N New Road" u="1"/>
        <s v="2616 W Martin Luther King Blvd Ste 1" u="1"/>
        <s v="115 N. Mckinley St." u="1"/>
        <s v="2376 E Little Creek Rd" u="1"/>
        <s v="1816 E Main St" u="1"/>
        <s v="40-35 21st St" u="1"/>
        <s v="209 East Stetson Ave" u="1"/>
        <s v="1435 Fresno st suite 16" u="1"/>
        <s v="4646 W. Diversey Ave" u="1"/>
        <s v="1675 S State Rd 7" u="1"/>
        <s v="3253 Mercer University Dr." u="1"/>
        <s v="11214 Glenoaks Blvd" u="1"/>
        <s v="55-23 Myrtle Avenue" u="1"/>
        <s v="3671 Hickory Hill Rd." u="1"/>
        <s v="2002 W 7th Street" u="1"/>
        <s v="9150 Sepulveda Blvd" u="1"/>
        <s v="11136 Hull Street Rd" u="1"/>
        <s v="304E Washington St Suite A" u="1"/>
        <s v="1919 Glynn Ave. Suite 80" u="1"/>
        <s v="3439 N. Watkins" u="1"/>
        <s v="3202 E Greenway Rd" u="1"/>
        <s v="703 E Midlothian Blvd" u="1"/>
        <s v="3620 W Silver Spring Dr" u="1"/>
        <s v="2403 Niles St" u="1"/>
        <s v="834 Spur 138" u="1"/>
        <s v="1366 W Cheyenne Ave Ste 108" u="1"/>
        <s v="31931 Camino Capistrano" u="1"/>
        <s v="20331 FM 529" u="1"/>
        <s v="36037 US 19 N" u="1"/>
        <s v="9422 Anderson Mill Rd" u="1"/>
        <s v="14045 Abercorn St Suite 2516" u="1"/>
        <s v="6900 Peachtree Industrial Blvd. Suite E" u="1"/>
        <s v="2745 Washington Blvd" u="1"/>
        <s v="5637 Beechnut" u="1"/>
        <s v="325 Ferry St" u="1"/>
        <s v="4398 N 27th St" u="1"/>
        <s v="148-01 Jamaica Ave" u="1"/>
        <s v="76 John Street" u="1"/>
        <s v="1964 E State St" u="1"/>
        <s v="3223 N 108th St" u="1"/>
        <s v="4640 Capital Blvd" u="1"/>
        <s v="2015 E Riverside Dr Ste D" u="1"/>
        <s v="1701 Sunrise Hwy" u="1"/>
        <s v="1369 E. Yosemite Ave" u="1"/>
        <s v="8730 Westport Road" u="1"/>
        <s v="5611 W Lisbon Ave" u="1"/>
        <s v="2213 University Ave" u="1"/>
        <s v="250 Patton St Ste F" u="1"/>
        <s v="44 Glen St" u="1"/>
        <s v="16945 Harper Ave" u="1"/>
        <s v="2572 Tamiami Trail" u="1"/>
        <s v="3601 Edison Rd Ste F" u="1"/>
        <s v="12333 Ticonderoga Rd" u="1"/>
        <s v="800 N Main St Unit B" u="1"/>
        <s v="1616 Grant Blvd" u="1"/>
        <s v="19237 Saticoy St." u="1"/>
        <s v="971 N. Hairston Rd. Ste. A10" u="1"/>
        <s v="2852 N Hiawassee Road" u="1"/>
        <s v="1717 Clifford Ave Ste 2" u="1"/>
        <s v="628 S. State St" u="1"/>
        <s v="2722 Mermaid Ave." u="1"/>
        <s v="5425 Georgia Avenue NW" u="1"/>
        <s v="120 S NC 16 Business Hwy" u="1"/>
        <s v="1380 East Ave Ste 104" u="1"/>
        <s v="2101 Edgmont Ave" u="1"/>
        <s v="7224 Wornall Rd" u="1"/>
        <s v="6920 Delta Dr" u="1"/>
        <s v="2832 W 63rd St" u="1"/>
        <s v="2075 S 700 E" u="1"/>
        <s v="1062 E. Main Street" u="1"/>
        <s v="6940 Jewella Ave" u="1"/>
        <s v="4667 Turney Rd" u="1"/>
        <s v="4532 Paseo" u="1"/>
        <s v="601 Cheney Hwy" u="1"/>
        <s v="1916 S Limestone St" u="1"/>
        <s v="755 Route 18" u="1"/>
        <s v="8111 Concord Mills Blvd" u="1"/>
        <s v="6602 Highway 85" u="1"/>
        <s v="323 US Hwy 41" u="1"/>
        <s v="336 Westford St" u="1"/>
        <s v="60 Ave Rio Hondo" u="1"/>
        <s v="61 Broadway St Ste 1" u="1"/>
        <s v="730 W Hallandale Beach Blvd Ste 112" u="1"/>
        <s v="3824 W 26th St" u="1"/>
        <s v="500 Park Avenue" u="1"/>
        <s v="2649 N. Central Ave." u="1"/>
        <s v="798 Main St" u="1"/>
        <s v="1816 Park Street" u="1"/>
        <s v="2406 B F Terry Blvd" u="1"/>
        <s v="1604 Airline Dr Ste B" u="1"/>
        <s v="16543 NW 27th Ave" u="1"/>
        <s v="2229 MacDade Blvd" u="1"/>
        <s v="6254 S Western Ave" u="1"/>
        <s v="14524 SW 8th St" u="1"/>
        <s v="1750 Savannah Hwy Ste. E" u="1"/>
        <s v="2991 Jefferson Street" u="1"/>
        <s v="13803 Highway 74 Ste D" u="1"/>
        <s v="1150 US 1 Hwy" u="1"/>
        <s v="2721 S US Highway 1 Ste 5" u="1"/>
        <s v="5900 Chimney Rock" u="1"/>
        <s v="84-18 Roosevelt Ave" u="1"/>
        <s v="6143 Magnolia Ave" u="1"/>
        <s v="400 Calle Betances" u="1"/>
        <s v="628 E Main St" u="1"/>
        <s v="1105 Sunset Road" u="1"/>
        <s v="1226 Spring Hill Mall Ste 1500" u="1"/>
        <s v="214 Mamaroneck Ave" u="1"/>
        <s v="3435 Sonoma Blvd # 30" u="1"/>
        <s v="601 West Lake St" u="1"/>
        <s v="3572 Frankford Ave" u="1"/>
        <s v="12013 W Thunderbird Rd." u="1"/>
        <s v="KM. HM 134.7 Carr. 3 Plaza Guayama" u="1"/>
        <s v="3201 Auburn St" u="1"/>
        <s v="15690 Joy Rd" u="1"/>
        <s v="601 N Ridge Rd" u="1"/>
        <s v="2107 E Cesar E Chavez Ave" u="1"/>
        <s v="390 East King St" u="1"/>
        <s v="11923 Martin Luther King Blvd E # Jr" u="1"/>
        <s v="903 Armory Rd" u="1"/>
        <s v="4205 Wake Forest Rd Suite 200" u="1"/>
        <s v="67 N Bridge St" u="1"/>
        <s v="771 S 30th St" u="1"/>
        <s v="3425 Centerville Hwy, suite 3H" u="1"/>
        <s v="602 S. Main St" u="1"/>
        <s v="18845 Sherman Way" u="1"/>
        <s v="3703 Nostrand Ave" u="1"/>
        <s v="604 S. Main St" u="1"/>
        <s v="3612 W. Jefferson Blvd." u="1"/>
        <s v="1900 E Oltorf Ste 115" u="1"/>
        <s v="1714 Bergenline Ave" u="1"/>
        <s v="395 E. Main Street" u="1"/>
        <s v="1500 E Brambleton Ave #102" u="1"/>
        <s v="1338 W. Girard Ave" u="1"/>
        <s v="11424 Chamberlaine Way" u="1"/>
        <s v="807 Lincoln Hwy W" u="1"/>
        <s v="741 East Street" u="1"/>
        <s v="7041 E Shelby Dr" u="1"/>
        <s v="4624 S. Kingshighway" u="1"/>
        <s v="522 Hialeah Dr" u="1"/>
        <s v="928 NE 62nd St" u="1"/>
        <s v="312 South Broadway" u="1"/>
        <s v="2123 W. Patapsco Ave." u="1"/>
        <s v="1908 Ml King Jr Blvd" u="1"/>
        <s v="3550 University Ave" u="1"/>
        <s v="307 E Locust St" u="1"/>
        <s v="4715 S. 27th" u="1"/>
        <s v="3259 S John Young Parkway" u="1"/>
        <s v="582 Piceno Dr" u="1"/>
        <s v="2150 E Locust St" u="1"/>
        <s v="1603 Route 38" u="1"/>
        <s v="435 W. 4th Street" u="1"/>
        <s v="33122 Dequindre Rd" u="1"/>
        <s v="120 E 35th St" u="1"/>
        <s v="123 N 4Th Ave" u="1"/>
        <s v="413 Market Street" u="1"/>
        <s v="2022 Lathrop Avenue" u="1"/>
        <s v="1705 E Main St" u="1"/>
        <s v="Plaza Cayey Shopping CenterPR 1 @ PR 735" u="1"/>
        <s v="3735 W. Chicago Ave" u="1"/>
        <s v="1533 Highway 60 West" u="1"/>
        <s v="1261 W 84th Ave Unit 6" u="1"/>
        <s v="108 Clarke St" u="1"/>
        <s v="9610 Grant Ave" u="1"/>
        <s v="111 S 1st St" u="1"/>
        <s v="1092 S Ponce De Leon Blvd Ste J" u="1"/>
        <s v="1180 S. Lorena St" u="1"/>
        <s v="1796 Westchester Ave" u="1"/>
        <s v="860 E Fort Union Blvd" u="1"/>
        <s v="121 E 75th St" u="1"/>
        <s v="5854 N 43rd Ave" u="1"/>
        <s v="1598 East 10th St." u="1"/>
        <s v="1073 N.Ventura Ave." u="1"/>
        <s v="975 Ave Hostos" u="1"/>
        <s v="1736 Atlanta Rd" u="1"/>
        <s v="1500 E Court #498" u="1"/>
        <s v="5810 Santa Monica Blvd" u="1"/>
        <s v="1937 Highway 35 N" u="1"/>
        <s v="2550 W. Pensacola St" u="1"/>
        <s v="3510 Fulton Rd Ste B" u="1"/>
        <s v="611 S Frazier" u="1"/>
        <s v="1700 Norman Dr" u="1"/>
        <s v="5022 Sinclair Lane" u="1"/>
        <s v="2879 Mayfield Rd" u="1"/>
        <s v="3135 Wiley Blvd SW" u="1"/>
        <s v="690 W Eads Pkwy" u="1"/>
        <s v="1204 East Main Street" u="1"/>
        <s v="2023 Goliad" u="1"/>
        <s v="501 Main St" u="1"/>
        <s v="5960 W Grand Ave" u="1"/>
        <s v="3224 Clark Ave" u="1"/>
        <s v="5231 E. Washington St" u="1"/>
        <s v="2437 W. 47th St." u="1"/>
        <s v="5054 S 108th St" u="1"/>
        <s v="975A Mclean Ave" u="1"/>
        <s v="150 Memory Lane" u="1"/>
        <s v="9506 Whittier Blvd" u="1"/>
        <s v="325 N New Braunfels" u="1"/>
        <s v="299 Comrie Ave" u="1"/>
        <s v="5358 Crenshaw Blvd" u="1"/>
        <s v="216 SW 152nd Street" u="1"/>
        <s v="805 Conover Blvd" u="1"/>
        <s v="874 Madison Square" u="1"/>
        <s v="604 W. Griffin Parkway Avenue" u="1"/>
        <s v="169 Martin Luther King Jr Dr" u="1"/>
        <s v="1178 S Bellevue Blvd" u="1"/>
        <s v="957 E 8th Ave" u="1"/>
        <s v="Shopping Turabo Heights Calle Chuford Local # 2 turabo garden" u="1"/>
        <s v="388 1/2 Franklin Avenue" u="1"/>
        <s v="237 Lincoln Street" u="1"/>
        <s v="8200 Perry Hall Blvd #5509" u="1"/>
        <s v="380 North Ave" u="1"/>
        <s v="1047 Western Avenue" u="1"/>
        <s v="5636 Ridge Rd" u="1"/>
        <s v="10120 NE Sandy Blvd" u="1"/>
        <s v="715 E Expressway 83 Ste 3" u="1"/>
        <s v="Plaza Centro Mall 200 Rafael Cordero Ave" u="1"/>
        <s v="600 W Loop 289" u="1"/>
        <s v="8710 Bellaire" u="1"/>
        <s v="2525 Wayside Dr" u="1"/>
        <s v="524 Dr Martin Luther King Jr Blvd. E" u="1"/>
        <s v="2402 N Grimes St" u="1"/>
        <s v="6489 E. Raines Rd." u="1"/>
        <s v="348 South Bickett Blvd Ste 104" u="1"/>
        <s v="2600 Oswell St" u="1"/>
        <s v="5417 Anderson Rd" u="1"/>
        <s v="337 E Idaho Ave" u="1"/>
        <s v="740 South Main Street" u="1"/>
        <s v="83 Remsen Avenue" u="1"/>
        <s v="2948 E. Bell Rd. Suite 104" u="1"/>
        <s v="2607 S 13th St" u="1"/>
        <s v="1220 W. Kemper Rd" u="1"/>
        <s v="1490 W Patapsco AVE" u="1"/>
        <s v="2762 River Rd" u="1"/>
        <s v="6350 Sheridan Blvd" u="1"/>
        <s v="3806 Niles St" u="1"/>
        <s v="3 A23 URB VILLA ROSA" u="1"/>
        <s v="3333 W. Touhy Avenue Unit H11" u="1"/>
        <s v="Mayaguez Town Center 252 Post Ave. Kiosco KK6" u="1"/>
        <s v="3113 N 108th St" u="1"/>
        <s v="506 A Delsea Drive North" u="1"/>
        <s v="3201 E. Ocean View Ave, Suite 102" u="1"/>
        <s v="5725 Prosperity Church Rd Ste 104" u="1"/>
        <s v="10329 W 75th Street" u="1"/>
        <s v="7031 W Florissant Ave" u="1"/>
        <s v="1634 Gordon Hwy" u="1"/>
        <s v="1927 Kings Rd Suite 3" u="1"/>
        <s v="801 Washington Ave" u="1"/>
        <s v="707 Wayside Dr Ste C" u="1"/>
        <s v="3222 Harlem Ave" u="1"/>
        <s v="208 Legends Lane Suite 115" u="1"/>
        <s v="2020 South Us Hwy 1" u="1"/>
        <s v="1001 State St Ste 107" u="1"/>
        <s v="121B South Pearl Street" u="1"/>
        <s v="3052 W New Haven Ave" u="1"/>
        <s v="1150 N Harbor Blvd" u="1"/>
        <s v="1503 E San Marnan Dr Ste B" u="1"/>
        <s v="546 E Constance Rd Ste B" u="1"/>
        <s v="2130 S Crater Rd" u="1"/>
        <s v="2106 E Silver Springs Blvd" u="1"/>
        <s v="57558 29 Palms Hwy" u="1"/>
        <s v="1205 St. Charles Ave, Ste A" u="1"/>
        <s v="2042-A Sylvan Rd" u="1"/>
        <s v="4 Northpoint Dr" u="1"/>
        <s v="1612 Prospect Blvd" u="1"/>
        <s v="586 Main Ave" u="1"/>
        <s v="3819 Haverhill" u="1"/>
        <s v="9405 Artesia Blvd" u="1"/>
        <s v="524 Upper Falls Blvd" u="1"/>
        <s v="4145 Central Ave." u="1"/>
        <s v="516 N Pacific Hwy" u="1"/>
        <s v="4156 S New Braunfels Ave" u="1"/>
        <s v="64 Chenango St." u="1"/>
        <s v="4257 Bayless Ave" u="1"/>
        <s v="2021 W Sunset Ave Ste B" u="1"/>
        <s v="235 E Washington St" u="1"/>
        <s v="900 Cumberland St" u="1"/>
        <s v="215 Main Street" u="1"/>
        <s v="14191 Granger Rd" u="1"/>
        <s v="1436 W Shaw Ave" u="1"/>
        <s v="1020 SW 59th Street" u="1"/>
        <s v="1416 W 7th Ave Ste B" u="1"/>
        <s v="1260 Franklin Mills Circle" u="1"/>
        <s v="5011 North Broad Street" u="1"/>
        <s v="425 Franklin Ave" u="1"/>
        <s v="5660 Columbus Square" u="1"/>
        <s v="104 Tidwell Rd." u="1"/>
        <s v="219 Main Street" u="1"/>
        <s v="3100 SW Cedar Hills Blvd" u="1"/>
        <s v="1307 N Beach St" u="1"/>
        <s v="534 Norton Rd" u="1"/>
        <s v="1740 W Laskey Rd" u="1"/>
        <s v="7420 W. Judge Perez Dr. Ste A" u="1"/>
        <s v="5620 Preston Hwy" u="1"/>
        <s v="11083 E Mississippi Ave" u="1"/>
        <s v="402 Cypress Gardens Blvd" u="1"/>
        <s v="411 N Washington" u="1"/>
        <s v="109 Magnolia Ave" u="1"/>
        <s v="1286 Southern Blvd" u="1"/>
        <s v="7620 Reseda blvd" u="1"/>
        <s v="3237 Foothill Bl" u="1"/>
        <s v="955 Garden Hwy #B" u="1"/>
        <s v="4331 The Plaza" u="1"/>
        <s v="7801 Bridgeport Way West" u="1"/>
        <s v="3411 Edgmont Ave" u="1"/>
        <s v="1999 75th St" u="1"/>
        <s v="578 Broadway" u="1"/>
        <s v="11405 Firestone Blvd" u="1"/>
        <s v="7530 W Oklahoma Ave" u="1"/>
        <s v="1214 E Busch Blvd" u="1"/>
        <s v="4248 W Indian School Rd, Ste 104" u="1"/>
        <s v="2180 Harbor Blvd" u="1"/>
        <s v="489 Fulton Street" u="1"/>
        <s v="1255 Stafford Dr." u="1"/>
        <s v="7136 Knightdale Blvd" u="1"/>
        <s v="1001 N Miami Blvd Ste 133" u="1"/>
        <s v="7980 N 51st Ave Suite 101" u="1"/>
        <s v="1200 W Dundee Rd" u="1"/>
        <s v="490 N Semoran Blvd" u="1"/>
        <s v="6200 Bellaire Blvd" u="1"/>
        <s v="91 E Edgebrook Dr" u="1"/>
        <s v="903 E Colfax Avenue" u="1"/>
        <s v="1105 15th Ave Unit C" u="1"/>
        <s v="8949 Greenwell Springs Rd" u="1"/>
        <s v="1421 Ortiz Ave Ste B" u="1"/>
        <s v="305 Ocoee-Apopka Rd." u="1"/>
        <s v="4206 Phelan Road" u="1"/>
        <s v="1230 E Broadway" u="1"/>
        <s v="514 Herring Ave E" u="1"/>
        <s v="5649 Rivers Ave" u="1"/>
        <s v="11055 S Cicero Ave" u="1"/>
        <s v="11116 Airline Dr." u="1"/>
        <s v="PR 181, Expreso Manuel Rivera Morales Plaza Trujillo Alto" u="1"/>
        <s v="5135 Bergenline" u="1"/>
        <s v="107 Central Ave" u="1"/>
        <s v="850 Oak Ave" u="1"/>
        <s v="442 E Palmdale Blvd" u="1"/>
        <s v="3901 Troost" u="1"/>
        <s v="3523 N Pecos Rd Ste 120" u="1"/>
        <s v="17382 Main St" u="1"/>
        <s v="345 Main St # B" u="1"/>
        <s v="703 Avenue of the States" u="1"/>
        <s v="4325 University Blvd." u="1"/>
        <s v="10826 Venice Blvd" u="1"/>
        <s v="2900 Valmont Rd Suite B1" u="1"/>
        <s v="1529 S Combee Rd" u="1"/>
        <s v="4287 E. Olympic Blvd." u="1"/>
        <s v="2230 Jefferson Davis Highway" u="1"/>
        <s v="1111 E Channel Islands Boulevard" u="1"/>
        <s v="9430 El Centro Dr" u="1"/>
        <s v="1122 Joslyn Ave" u="1"/>
        <s v="200 Towne Center Cir" u="1"/>
        <s v="1749 E Main St" u="1"/>
        <s v="2595 Middlefield Rd." u="1"/>
        <s v="487 W Reservoir Rd," u="1"/>
        <s v="9705 Telephone Rd Ste C" u="1"/>
        <s v="1451 Grandville Ave Sw" u="1"/>
        <s v="210 Avenue C" u="1"/>
        <s v="3500 Garth Rd" u="1"/>
        <s v="601 North Street" u="1"/>
        <s v="6457 W Colfax Ave" u="1"/>
        <s v="2334 East 46th Avenue" u="1"/>
        <s v="7205 1st Ave North" u="1"/>
        <s v="1330 N Norwood" u="1"/>
        <s v="4227 Bee Ridge Rd" u="1"/>
        <s v="6201 Albemarle Road" u="1"/>
        <s v="1105 Lakeview Dr" u="1"/>
        <s v="2650 N Narragansett Ave" u="1"/>
        <s v="719 Burke Ave # B" u="1"/>
        <s v="601 N Cesar Chavez Blvd" u="1"/>
        <s v="17301 Valley Mall Road" u="1"/>
        <s v="2007 N Holland Sylvania" u="1"/>
        <s v="12942 Hawthorne Blvd" u="1"/>
        <s v="190 West Main Street" u="1"/>
        <s v="150 West Harrison Ave" u="1"/>
        <s v="1035 D S Federal Blvd" u="1"/>
        <s v="1215 S Anaheim Blvd" u="1"/>
        <s v="3634 Garth Rd" u="1"/>
        <s v="306 W Highway 30" u="1"/>
        <s v="2120 Railroad Ave, #101" u="1"/>
        <s v="826 Welch Blvd" u="1"/>
        <s v="303 Bridge St." u="1"/>
        <s v="1116 W 23rd St" u="1"/>
        <s v="868 E Broadway St" u="1"/>
        <s v="4712 B White Plains Road" u="1"/>
        <s v="1312 N Dallas Ave" u="1"/>
        <s v="1406 Blowing Rock Blvd" u="1"/>
        <s v="985 Alum Creek Dr" u="1"/>
        <s v="610 S Rampart Blvd" u="1"/>
        <s v="58 Lake Street" u="1"/>
        <s v="147 Remsen Street" u="1"/>
        <s v="5815 Lockwood Dr Ste B" u="1"/>
        <s v="505 W Dakota" u="1"/>
        <s v="86 S Main St" u="1"/>
        <s v="19780 SW 177th Ave" u="1"/>
        <s v="3600 Jefferson Davis Highway" u="1"/>
        <s v="3092 Havendale Blvd" u="1"/>
        <s v="8615 Tidwell Rd Suite M" u="1"/>
        <s v="3173 W Shaw Ave Ste 102B" u="1"/>
        <s v="643 Courtlandt Avenue" u="1"/>
        <s v="104 Rockaway Avenue" u="1"/>
        <s v="250 Three Springs Dr Unit 6" u="1"/>
        <s v="2011 Belvidere Rd" u="1"/>
        <s v="715 West Davis St." u="1"/>
        <s v="3221 North Sharon Amity Rd" u="1"/>
        <s v="3001 Knoxville Center Dr Ste C17" u="1"/>
        <s v="519 Marchesano Dr" u="1"/>
        <s v="801 Dundee Ave" u="1"/>
        <s v="1114 Mangrove Ave" u="1"/>
        <s v="8811 S Western Ave" u="1"/>
        <s v="2351 N. Alvernon Way" u="1"/>
        <s v="316 E. Broadway" u="1"/>
        <s v="1204 Hoffman Blvd" u="1"/>
        <s v="2002 N Galloway" u="1"/>
        <s v="1091 East Main Street" u="1"/>
        <s v="1716 N Placentia Ave" u="1"/>
        <s v="3324 Indianola Ave" u="1"/>
        <s v="4801 Independence Ave" u="1"/>
        <s v="11 E. Luray Shopping Center" u="1"/>
        <s v="1625 East 72nd Street" u="1"/>
        <s v="2923 Westchester Ave" u="1"/>
        <s v="1125 N Grove Ave" u="1"/>
        <s v="5056 W Fullerton Ave" u="1"/>
        <s v="3120 Atlantic Ave" u="1"/>
        <s v="2921 S Washington St Ste 14" u="1"/>
        <s v="5018 Roe Blvd" u="1"/>
        <s v="4027 Rucker" u="1"/>
        <s v="2601 North Main St. #E" u="1"/>
        <s v="905 Henry Avenue" u="1"/>
        <s v="6101 Storer Ave" u="1"/>
        <s v="3576 E116th" u="1"/>
        <s v="206 Whalley Ave" u="1"/>
        <s v="6103B Hollywood Blvd." u="1"/>
        <s v="118 Kent Village Sq" u="1"/>
        <s v="6234 S 27th Street" u="1"/>
        <s v="10330 Arlington Ave" u="1"/>
        <s v="8670 Saint Charles Rock Rd" u="1"/>
        <s v="900 E. Braker Ln." u="1"/>
        <s v="1419 West Lane Rd B" u="1"/>
        <s v="711 N 1st Ave" u="1"/>
        <s v="5460 E Speedway Blvd" u="1"/>
        <s v="5002 Columbia Ave Ste 1" u="1"/>
        <s v="148 S Broad St" u="1"/>
        <s v="304 East House St" u="1"/>
        <s v="4535 S Main St Ste C" u="1"/>
        <s v="3026 Old Hollow Rd" u="1"/>
        <s v="1575 Mt. Hood Ave" u="1"/>
        <s v="Plaza Guayama Road #3 KM 134.7" u="1"/>
        <s v="6155 Eastex Fwy" u="1"/>
        <s v="7208 Cameron Rd" u="1"/>
        <s v="1768 J A Cochran Bypass" u="1"/>
        <s v="669 Gypsy Lane" u="1"/>
        <s v="4200 Gulfway Dr. Ste. C" u="1"/>
        <s v="98 E Grant St." u="1"/>
        <s v="3090 Lancaster NE" u="1"/>
        <s v="2403 E Griffin Parkway Unit C1" u="1"/>
        <s v="4105 S Central Ave" u="1"/>
        <s v="7166 Winchester Rd" u="1"/>
        <s v="3851 W Madison St" u="1"/>
        <s v="5608 W Burleigh St" u="1"/>
        <s v="1525 Michigan Ave W # 10A" u="1"/>
        <s v="3613 Western Avenue" u="1"/>
        <s v="2424 Pioneer Pky" u="1"/>
        <s v="11204 Hempstead Rd" u="1"/>
        <s v="260 W Olive Ave" u="1"/>
        <s v="4750 Finlay ST" u="1"/>
        <s v="208 Main Street" u="1"/>
        <s v="620 N Redondo Dr" u="1"/>
        <s v="6842 San Pedro Ave" u="1"/>
        <s v="3569 Davie Blvd" u="1"/>
        <s v="1491 Kienlen Ave" u="1"/>
        <s v="3918 Indiana Ave" u="1"/>
        <s v="8503 S. Central Ave" u="1"/>
        <s v="2312 Kam Hwy #A1" u="1"/>
        <s v="889 Arcade St" u="1"/>
        <s v="2314 N Front St" u="1"/>
        <s v="439 McHenry Ave" u="1"/>
        <s v="1384 E Bristol Rd" u="1"/>
        <s v="837 S Central Ave" u="1"/>
        <s v="1175 Bloomingdale Rd." u="1"/>
        <s v="172 W Hermiston Ave" u="1"/>
        <s v="1248 East Florence Ave" u="1"/>
        <s v="2729 Melrose Ave NW" u="1"/>
        <s v="5322 Pacific Ave. Ste B" u="1"/>
        <s v="776 7th St E" u="1"/>
        <s v="472 Fulton Street" u="1"/>
        <s v="1151 S 9th St" u="1"/>
        <s v="5 South Elm Street" u="1"/>
        <s v="5979 Glenway" u="1"/>
        <s v="18900 Michigan Ave" u="1"/>
        <s v="814 Eastern Parkway" u="1"/>
        <s v="5342 Northfield Rd." u="1"/>
        <s v="5105 Silverstar Rd" u="1"/>
        <s v="50 Aldine-Bender #120" u="1"/>
        <s v="8781 Highway 34 S Ste A" u="1"/>
        <s v="2608 Brownsville Road" u="1"/>
        <s v="1039 Chestnut St" u="1"/>
        <s v="425 Pasadena Blvd" u="1"/>
        <s v="1003 Southern Blvd" u="1"/>
        <s v="619 Old Country Road" u="1"/>
        <s v="775 Tanyard Road" u="1"/>
        <s v="15028 E. 8 Mile" u="1"/>
        <s v="5065 Jefferson Davis Hwy" u="1"/>
        <s v="6132 N Tryon Street, Suite G" u="1"/>
        <s v="421 5th Ave" u="1"/>
        <s v="656 S Gammon Rd" u="1"/>
        <s v="1776 Teasley Ln Ste 106" u="1"/>
        <s v="1713 E Palmdale Blvd." u="1"/>
        <s v="3 N. Bridge St" u="1"/>
        <s v="205 N. Main Ave" u="1"/>
        <s v="1504-B Wyoming NE" u="1"/>
        <s v="2412B W Kiest Blvd" u="1"/>
        <s v="1607 E Wadsworth Ave" u="1"/>
        <s v="335 W Main St" u="1"/>
        <s v="308 W Broadway St" u="1"/>
        <s v="2720 Cleveland Ave S" u="1"/>
        <s v="3131 Southwest College Rd, Suite 405A" u="1"/>
        <s v="808 N Madison Blvd" u="1"/>
        <s v="510 East New Circle Rd Suite 170" u="1"/>
        <s v="236 S Kinzie Ave" u="1"/>
        <s v="1650 Starlite Drive" u="1"/>
        <s v="7704 Pearblossom Hwy" u="1"/>
        <s v="1646 N. Garnett St." u="1"/>
        <s v="566 Schuylkill Ave." u="1"/>
        <s v="3815 Ryan St" u="1"/>
        <s v="2703 SW 29th St" u="1"/>
        <s v="2305 N Front St" u="1"/>
        <s v="5081 Buford Hwy NE" u="1"/>
        <s v="405 S Belt Line Rd Ste A" u="1"/>
        <s v="206 E Canal St" u="1"/>
        <s v="1409 E Market St" u="1"/>
        <s v="1945 Pembroke Rd" u="1"/>
        <s v="827 N Houston Rd #B" u="1"/>
        <s v="2002 NW 1st Ave Ste 1" u="1"/>
        <s v="3470 Sunset Ave" u="1"/>
        <s v="1511 W Alameda Ave" u="1"/>
        <s v="817 W. Bobo Newsom Hwy" u="1"/>
        <s v="12520 Westheimer Rd." u="1"/>
        <s v="423 E Hidalgo Ave Unit 3" u="1"/>
        <s v="240 East Main Street." u="1"/>
        <s v="9404 West Sam Houston Parkway S." u="1"/>
        <s v="2124 Forest" u="1"/>
        <s v="219 E North Blvd" u="1"/>
        <s v="1801 Alexandria Dr Ste 184" u="1"/>
        <s v="5442 Central Florida Parkway" u="1"/>
        <s v="4130 Grand Ave" u="1"/>
        <s v="2000 Brittain Rd" u="1"/>
        <s v="1212 W Littleton Blvd" u="1"/>
        <s v="4101 E 42nd St Ste # 08" u="1"/>
        <s v="7500 Bellaire Blvd" u="1"/>
        <s v="94-050 Farrington Highway, A-4" u="1"/>
        <s v="2678 W. Pico Blvd" u="1"/>
        <s v="2219 E. 42nd St" u="1"/>
        <s v="119 Maryland Ave" u="1"/>
        <s v="31 W Burnside Ave" u="1"/>
        <s v="1906 E Judge Perez Drive" u="1"/>
        <s v="94-866 Moloalo St Ste 34-D1C" u="1"/>
        <s v="183 Newark Ave" u="1"/>
        <s v="251 Auburn Ave" u="1"/>
        <s v="134 Northbound Gratiot Ave" u="1"/>
        <s v="984 Acosta Plaza" u="1"/>
        <s v="211 W 53rd St" u="1"/>
        <s v="751 W Ventura St" u="1"/>
        <s v="20131 Highway 59 N" u="1"/>
        <s v="1300 E Pioneer PKWY" u="1"/>
        <s v="2918 Beltline Rd" u="1"/>
        <s v="179-31A Hillside Ave" u="1"/>
        <s v="80 NE Division Street" u="1"/>
        <s v="25 W Federal Street" u="1"/>
        <s v="91139 3rd St" u="1"/>
        <s v="532 Brookline Blvd" u="1"/>
        <s v="3939 Carr 2 STE 6 Plaza Las Vegas" u="1"/>
        <s v="7008 W Florissant Ave" u="1"/>
        <s v="2309 David Dr. Ste.E" u="1"/>
        <s v="529 E. Manhattan" u="1"/>
        <s v="46 Public Square" u="1"/>
        <s v="522 Marchand Dr." u="1"/>
        <s v="2400 Veterans Blvd" u="1"/>
        <s v="1501 S Erie Hwy" u="1"/>
        <s v="9420 A Jensen Drive" u="1"/>
        <s v="248 E 35th St" u="1"/>
        <s v="3219 Harlem Ave" u="1"/>
        <s v="4272 Thomas Rd." u="1"/>
        <s v="5007 Menaul Blvd NE" u="1"/>
        <s v="315 N Great Neck Rd Ste 128" u="1"/>
        <s v="94 New Main St" u="1"/>
        <s v="15237 Euclid Ave" u="1"/>
        <s v="1635 River Valley Cir S Ste T27" u="1"/>
        <s v="1960 W Baseline Rd #105" u="1"/>
        <s v="5421 Everhart Rd" u="1"/>
        <s v="1704 W. Bell Rd." u="1"/>
        <s v="4605 Tutu Park Mall Ste 125" u="1"/>
        <s v="2060 Crossroads Boulevard" u="1"/>
        <s v="8 Joyce Road" u="1"/>
        <s v="1235 S Josey Ln Ste 653" u="1"/>
        <s v="636 Blanding Blvd" u="1"/>
        <s v="15217 SW Madison Ave" u="1"/>
        <s v="2012 Riverside Dr Ste 1" u="1"/>
        <s v="287 Franklin Avenue" u="1"/>
        <s v="252 Tom Hill Sr Blvd" u="1"/>
        <s v="2001 Division Ave S" u="1"/>
        <s v="Calle San Francisco En Isabel II" u="1"/>
        <s v="2919 Fayette Ville St." u="1"/>
        <s v="5127 Franklin Blvd" u="1"/>
        <s v="1009 S Mays St. Ste B" u="1"/>
        <s v="9548 Mt Hly Hntrsvle Rd" u="1"/>
        <s v="5578 Gull Rd." u="1"/>
        <s v="195 Shaw Ave Ste 101B" u="1"/>
        <s v="9409 US Highway 19" u="1"/>
        <s v="13438 Jefferson Davis Hwy" u="1"/>
        <s v="3473 US Route 60" u="1"/>
        <s v="5444 Center Street" u="1"/>
        <s v="3901 Salem Avenue" u="1"/>
        <s v="2881 N. Milwaukee Ave" u="1"/>
        <s v="780 W North Temple" u="1"/>
        <s v="1159 East Main Street" u="1"/>
        <s v="5112C Murfreesboro Rd" u="1"/>
        <s v="3425 Payne St Ste 6" u="1"/>
        <s v="736 E 36th St N" u="1"/>
        <s v="108 N McDonald St" u="1"/>
        <s v="1483 E Main St" u="1"/>
        <s v="57 Burbank Dr" u="1"/>
        <s v="4250 N. Blackstone Avenue" u="1"/>
        <s v="729 Springfield Ave" u="1"/>
        <s v="4709 Margaret Wallace Rd" u="1"/>
        <s v="1151 W Columbia Ave" u="1"/>
        <s v="1909 E Victory Drive" u="1"/>
        <s v="2296 Lebanon Valley Mall" u="1"/>
        <s v="264 Port Richmond Ave." u="1"/>
        <s v="1919 NW Cache Rd Ste D" u="1"/>
        <s v="2215 Martin Luther King St South" u="1"/>
        <s v="25681 Euclid Ave" u="1"/>
        <s v="7406 N. Atlantic Avenue" u="1"/>
        <s v="1448 Chester Pike" u="1"/>
        <s v="13718 Amar Rd" u="1"/>
        <s v="1333 New Road" u="1"/>
        <s v="3864 Macon Road" u="1"/>
        <s v="Urb. Juan Mendoza Calle 1 #3" u="1"/>
        <s v="13723 Lorain Ave" u="1"/>
        <s v="Carr 368 Km. 0.8" u="1"/>
        <s v="190 Hanes Mill Ct" u="1"/>
        <s v="3103 FM 1960 W" u="1"/>
        <s v="15214 Woods Creek Rd" u="1"/>
        <s v="797 North Reed" u="1"/>
        <s v="3115 W 26th St Spc 413" u="1"/>
        <s v="505 N 27th Street, Suite 3" u="1"/>
        <s v="3070 Highway 80 E" u="1"/>
        <s v="1155 S Volusia Ave Unit 108" u="1"/>
        <s v="2940 S. 1St St" u="1"/>
        <s v="13815 SW Pacific Hwy" u="1"/>
        <s v="4765 NC 39 HWY South" u="1"/>
        <s v="2B Garfield Ave" u="1"/>
        <s v="21054 Sherman Way" u="1"/>
        <s v="559 Broadway" u="1"/>
        <s v="2433 E Layton Ave" u="1"/>
        <s v="1816 Airport Rd S" u="1"/>
        <s v="700 S 14th St Suite D" u="1"/>
        <s v="4888 West Broad St." u="1"/>
        <s v="350 W Perkins Ave" u="1"/>
        <s v="1815 Pennsylvania Ave" u="1"/>
        <s v="1503 N Story Rd" u="1"/>
        <s v="745 3rd Ave." u="1"/>
        <s v="5040 York Blvd" u="1"/>
        <s v="4465 Poplar Ave" u="1"/>
        <s v="307 Clay Avenue" u="1"/>
        <s v="4394 White Plains Rd" u="1"/>
        <s v="2910 54th Ave S" u="1"/>
        <s v="1600 Walnut St." u="1"/>
        <s v="25 San Lorenzo Apts" u="1"/>
        <s v="858 3rd Ave" u="1"/>
        <s v="9109 Denison" u="1"/>
        <s v="1638 Shelby St" u="1"/>
        <s v="2609 East Cesar E Chavez" u="1"/>
        <s v="899 E Prima Vista Blvd" u="1"/>
        <s v="10833 Bloomingdale Ave" u="1"/>
        <s v="912B East Main St." u="1"/>
        <s v="7575 Annapolis Rd" u="1"/>
        <s v="3871 S Valley View Blvd" u="1"/>
        <s v="688 Albright Rd" u="1"/>
        <s v="3700 N. Broad St." u="1"/>
        <s v="3265 Glenwood Rd" u="1"/>
        <s v="4670 Walton Blvd" u="1"/>
        <s v="1100 N Wesleyan Blvd Ste 7014" u="1"/>
        <s v="1204 Kauffman Ave" u="1"/>
        <s v="14074 Timberway" u="1"/>
        <s v="Baldorioty de Castro Espressway, Fragosa Ave. Plaza Carolina 1st Level" u="1"/>
        <s v="1007 S Scales St" u="1"/>
        <s v="5891 W Craig Rd #150" u="1"/>
        <s v="5520 Santa Monica Blvd" u="1"/>
        <s v="924 S. Merrifield Avenue" u="1"/>
        <s v="5917 4th St" u="1"/>
        <s v="856 Lake Ave" u="1"/>
        <s v="18708 Eureka Rd" u="1"/>
        <s v="117 E Burnside Ave" u="1"/>
        <s v="104 Boardman-Poland Rd" u="1"/>
        <s v="1547 West Blvd" u="1"/>
        <s v="1302 1st St" u="1"/>
        <s v="1181 Calle Maximo Alomar" u="1"/>
        <s v="7724 Jefferson Davis Hwy" u="1"/>
        <s v="1163 Lee Street" u="1"/>
        <s v="2903 Westridge St Ste A" u="1"/>
        <s v="805 E 1st St" u="1"/>
        <s v="4700 Babcock Street NE, Unit 18" u="1"/>
        <s v="2136 S. Church Street" u="1"/>
        <s v="2099 Clark Rd" u="1"/>
        <s v="612 N Victory Dr" u="1"/>
        <s v="1820 East Main" u="1"/>
        <s v="510 S Carrier Pkwy Suite 151" u="1"/>
        <s v="4504 NW 183rd St" u="1"/>
        <s v="243 Skyland Plaza" u="1"/>
        <s v="1905 Boston Ave" u="1"/>
        <s v="205 E. 1st Street" u="1"/>
        <s v="103 N.12th St" u="1"/>
        <s v="7121 Staples Mill Rd" u="1"/>
        <s v="1440 Lantana Road" u="1"/>
        <s v="442 Hazle St" u="1"/>
        <s v="8193 Antoine Dr" u="1"/>
        <s v="2835 N. 16th St. #3" u="1"/>
        <s v="105 1/2 South Main Ave" u="1"/>
        <s v="3720 Emerson St." u="1"/>
        <s v="1429 Washington Street East" u="1"/>
        <s v="1040 Roma Ave Ste C" u="1"/>
        <s v="4027 W. Montrose Ave." u="1"/>
        <s v="1002 W 63rd St" u="1"/>
        <s v="462 W Side Ave" u="1"/>
        <s v="2420 Wedgewood Dr" u="1"/>
        <s v="2179 Gause Blvd W Ste. 4" u="1"/>
        <s v="809 Blackwood Clementon Road" u="1"/>
        <s v="8593 Ohio River Road" u="1"/>
        <s v="191 N Main Street" u="1"/>
        <s v="1502 E. Wooster St." u="1"/>
        <s v="755 Georgesville Rd." u="1"/>
        <s v="12631 Westminster Ave" u="1"/>
        <s v="252 E 29th St" u="1"/>
        <s v="535 Wagner Ave" u="1"/>
        <s v="1212 S Bay St Unit 1" u="1"/>
        <s v="319 W Saunders St Ste 4" u="1"/>
        <s v="3146 E 11th st" u="1"/>
        <s v="2218 Algonquin Rd" u="1"/>
        <s v="10484 W Florissant Ave" u="1"/>
        <s v="8255 N Telegraph Road" u="1"/>
        <s v="2160 N Collins St Ste 120" u="1"/>
        <s v="14408 Hawthorne Blvd" u="1"/>
        <s v="5258 W North Ave" u="1"/>
        <s v="608 W. Mount Houston Rd Suite 300" u="1"/>
        <s v="237 Eubank Blvd. NE" u="1"/>
        <s v="13439 Osborne St" u="1"/>
        <s v="1804 Archer St." u="1"/>
        <s v="805 College St SE" u="1"/>
        <s v="7940 Michigan Rd" u="1"/>
        <s v="496 W Prien Lake Rd Ste 608B" u="1"/>
        <s v="4301 E 50th Terr" u="1"/>
        <s v="3818 W Riverside Blvd" u="1"/>
        <s v="3021 Kilborne Dr." u="1"/>
        <s v="2058 North Imperial Ave" u="1"/>
        <s v="12638 Bissonnet" u="1"/>
        <s v="222 West Dallas Street" u="1"/>
        <s v="3209 S Cobb Dr SE Ste G5" u="1"/>
        <s v="2111 Asheville Hwy" u="1"/>
        <s v="1691 Grant Avenue" u="1"/>
        <s v="7205 Lawndale" u="1"/>
        <s v="2917 8th Avenue" u="1"/>
        <s v="2400 N Pleasantburg Dr # Stui" u="1"/>
        <s v="920A Main Street" u="1"/>
        <s v="49 Carr 188" u="1"/>
        <s v="164 E Bridge St" u="1"/>
        <s v="440 E Idaho Ave" u="1"/>
        <s v="655 W Illinois Ave Ste 1090" u="1"/>
        <s v="36768 Cedar Blvd" u="1"/>
        <s v="1413 West Mount Houston" u="1"/>
        <s v="9715 Telephone Rd" u="1"/>
        <s v="1049 Grand Caillou Rd" u="1"/>
        <s v="2237 E. Riverside Dr. Ste E" u="1"/>
        <s v="15002 Ella Blvd" u="1"/>
        <s v="4664 Frankford Ave" u="1"/>
        <s v="719 S Orange Blossom Trl" u="1"/>
        <s v="635 Patton Ave." u="1"/>
        <s v="2300 Bell Street" u="1"/>
        <s v="1212 Ridgewood Ave" u="1"/>
        <s v="409 Broadway" u="1"/>
        <s v="323 Long Ave" u="1"/>
        <s v="921 E. Market St." u="1"/>
        <s v="6716 S. Stony Island Ave" u="1"/>
        <s v="1022 La Crosse St" u="1"/>
        <s v="25 El Camino Real Ste A" u="1"/>
        <s v="2725 North Kansas Expressway" u="1"/>
        <s v="4122 South Rainbow Blvd." u="1"/>
        <s v="352 Walden Ave" u="1"/>
        <s v="422 Paterson Plank Rd" u="1"/>
        <s v="550 Nostrand Ave" u="1"/>
        <s v="1450 N. Santa Fe Ave." u="1"/>
        <s v="2808 S Richey" u="1"/>
        <s v="1956 Pacific Coast Hwy" u="1"/>
        <s v="14309 Atlantic Ave" u="1"/>
        <s v="4205 S Tamiami Trail" u="1"/>
        <s v="9124 S Commercial ave" u="1"/>
        <s v="17 Concord Commons Pl" u="1"/>
        <s v="219 W Michigan Avenue" u="1"/>
        <s v="11423 Veterans Memorial Ste.100" u="1"/>
        <s v="1903 Drew St." u="1"/>
        <s v="6073 Highway 6 n" u="1"/>
        <s v="607 S. Main Street" u="1"/>
        <s v="361 S Lindsay Rd" u="1"/>
        <s v="3626 Highway 365" u="1"/>
        <s v="8735 S Tacoma Way" u="1"/>
        <s v="9507 Westheimer Rd" u="1"/>
        <s v="10653 US 70 Business Hwy W Ste 200" u="1"/>
        <s v="725 Ave West Main" u="1"/>
        <s v="6003 Bellaire Blvd" u="1"/>
        <s v="301 W Baltimore Ave" u="1"/>
        <s v="1500 W El Camino Unit F" u="1"/>
        <s v="1029 E Wishkah St" u="1"/>
        <s v="2699 N Watkins Street" u="1"/>
        <s v="2523 South Smithville Road" u="1"/>
        <s v="1421-A Rocky Creek Rd" u="1"/>
        <s v="1923 E Red River St" u="1"/>
        <s v="3152 Frankford Ave" u="1"/>
        <s v="1900 Ave. Jesus T. Pinero" u="1"/>
        <s v="810 N. Hacienda Blvd" u="1"/>
        <s v="586 S Cedar St" u="1"/>
        <s v="283 Plainfield St" u="1"/>
        <s v="587 S Cedar St" u="1"/>
        <s v="302 Lincolnway" u="1"/>
        <s v="16133 Foothill Blvd" u="1"/>
        <s v="14417 Ramona Blvd" u="1"/>
        <s v="1654 Virginia Ave" u="1"/>
        <s v="453 Fulton Street" u="1"/>
        <s v="823 Hardy St." u="1"/>
        <s v="4130 N 83rd Ave" u="1"/>
        <s v="1422 N Beltline Rd" u="1"/>
        <s v="850 Valley Ridge Blvd" u="1"/>
        <s v="572 E 185th St" u="1"/>
        <s v="2201 S Cicero Ave" u="1"/>
        <s v="300 East 2nd Street" u="1"/>
        <s v="854 Buford Dr. Ste-C" u="1"/>
        <s v="5523 Santa Monica blvd" u="1"/>
        <s v="740 Ocean Beach Hwy Space E." u="1"/>
        <s v="11540 Tamiami Trl E" u="1"/>
        <s v="10907 US Hwy 92" u="1"/>
        <s v="1001 Dickerson Pike" u="1"/>
        <s v="57 E Blackwell St" u="1"/>
        <s v="1099 3rd Ave" u="1"/>
        <s v="29854 Los Angeles Ave." u="1"/>
        <s v="1624 Airport Blvd" u="1"/>
        <s v="1448 Capital Cir NW" u="1"/>
        <s v="2701 David H McLeod Blvd" u="1"/>
        <s v="1251 E Main St" u="1"/>
        <s v="1313 S Texas Ave." u="1"/>
        <s v="313 W Main St" u="1"/>
        <s v="2200 W. Pico Blvd" u="1"/>
        <s v="1818 Oleander Drive" u="1"/>
        <s v="700 E New York St Suite 170" u="1"/>
        <s v="507B E 163rd Street" u="1"/>
        <s v="2024 East 95th Street" u="1"/>
        <s v="726 E Main St" u="1"/>
        <s v="900 Belvedere Rd #5" u="1"/>
        <s v="657 N Murray Blvd" u="1"/>
        <s v="1712 Central Ave" u="1"/>
        <s v="585 Bay St" u="1"/>
        <s v="2503 Central Ave NE" u="1"/>
        <s v="900 S Westmoreland Ave" u="1"/>
        <s v="425 Hollow Tree Ln" u="1"/>
        <s v="17256-B SE McLoughlin Blvd" u="1"/>
        <s v="28709 Dequindre Rd" u="1"/>
        <s v="8730 S. Kedzie" u="1"/>
        <s v="5 Utility Dr" u="1"/>
        <s v="3700 S. University Ave" u="1"/>
        <s v="1018 S 8th St" u="1"/>
        <s v="6314 Meadowbrook Dr" u="1"/>
        <s v="4027 N Oracle Rd" u="1"/>
        <s v="2403 N Columbia St" u="1"/>
        <s v="4408 C Broad Street" u="1"/>
        <s v="233 N. 48th St A" u="1"/>
        <s v="1 SW 107th Ave" u="1"/>
        <s v="282 E Walton Blvd" u="1"/>
        <s v="4908 E. Judge Perez Dr." u="1"/>
        <s v="516 W Cherokee St" u="1"/>
        <s v="7141 S Western Ave" u="1"/>
        <s v="801 N Congress Ave" u="1"/>
        <s v="823 Broad Street" u="1"/>
        <s v="1720 Kings Hwy" u="1"/>
        <s v="2057 Mission St" u="1"/>
        <s v="5 E Front St" u="1"/>
        <s v="7000 Magnolia Ave" u="1"/>
        <s v="771 Horseblock Road" u="1"/>
        <s v="4835 Poplar Level Rd Suite # 101" u="1"/>
        <s v="2612 Santa Barbara Blvd, Unit 9" u="1"/>
        <s v="322 S Kimball Ave" u="1"/>
        <s v="158 E Duarte Rd" u="1"/>
        <s v="3900 Belmont Ave" u="1"/>
        <s v="120 N Milwaukee St" u="1"/>
        <s v="700 Highway 43 N" u="1"/>
        <s v="3427 West Lawrence Ave" u="1"/>
        <s v="31655 Date Palm Dr" u="1"/>
        <s v="8409-C Longpoint" u="1"/>
        <s v="9307 Lem Turner Rd" u="1"/>
        <s v="2334 W Buckingham Rd" u="1"/>
        <s v="7333 W Thomas Rd Ste 42" u="1"/>
        <s v="60 Millard Farmer Industrial Blvd Ste D" u="1"/>
        <s v="4655 Kings Run" u="1"/>
        <s v="16716 Highway 99" u="1"/>
        <s v="13258 S Baltimore Ave" u="1"/>
        <s v="1543 E. Oakland Avenue" u="1"/>
        <s v="2685 Metropolitan Pkwy" u="1"/>
        <s v="13641 W 8 Mile Rd" u="1"/>
        <s v="110 SW River St" u="1"/>
        <s v="1083 W 29th St" u="1"/>
        <s v="2009 NW Evangeline Throughway" u="1"/>
        <s v="4114 Fulton" u="1"/>
        <s v="16 Kinsley st" u="1"/>
        <s v="109 Kenansville Hwy" u="1"/>
        <s v="866 E 41st St" u="1"/>
        <s v="10696 River Rd" u="1"/>
        <s v="1535 E 1st Street" u="1"/>
        <s v="3849 S Delsea Drive" u="1"/>
        <s v="4928 Westfield Avenue" u="1"/>
        <s v="933 Ellis Ave" u="1"/>
        <s v="5150 Government St" u="1"/>
        <s v="5659 Turney Rd" u="1"/>
        <s v="111 E. Dunlap Ave. Suite 119-1" u="1"/>
        <s v="4782 Mission St" u="1"/>
        <s v="29 Wyoming Valley Mall" u="1"/>
        <s v="7729 Quivira Rd" u="1"/>
        <s v="3633 Hillcroft St" u="1"/>
        <s v="12323 W Center Rd" u="1"/>
        <s v="3433 W. Van Buren" u="1"/>
        <s v="5507 Roosevelt Blvd" u="1"/>
        <s v="1199 W Flagler St Ste 17" u="1"/>
        <s v="2500 N Mayfair Rd" u="1"/>
        <s v="140 State Route 10" u="1"/>
        <s v="7570 Highway 85" u="1"/>
        <s v="Calle Morce # 79" u="1"/>
        <s v="3319 N Milwaukee Ave" u="1"/>
        <s v="1451 Woodruff Rd #J" u="1"/>
        <s v="7850 White Ln" u="1"/>
        <s v="728 E. Alisal St" u="1"/>
        <s v="9363 W 87th St" u="1"/>
        <s v="7313 Ashland Ave" u="1"/>
        <s v="801 4th St" u="1"/>
        <s v="7025 Liberty Road" u="1"/>
        <s v="10869 Oxnard Street" u="1"/>
        <s v="700 S Main St Ste B" u="1"/>
        <s v="10133 W Oakland Park Blvd" u="1"/>
        <s v="5002 E. Sligh Ave." u="1"/>
        <s v="81673 US Highway 111 Suite 4" u="1"/>
        <s v="2102 South Newhope Rd" u="1"/>
        <s v="6400 S. Cicero" u="1"/>
        <s v="1701 50th St" u="1"/>
        <s v="4641 Lake Worth Rd" u="1"/>
        <s v="1068 W Sample Rd" u="1"/>
        <s v="2253 3rd Ave" u="1"/>
        <s v="3706 3rd Ave" u="1"/>
        <s v="10224 Colerain Avenue" u="1"/>
        <s v="3204 S Yale Avenue" u="1"/>
        <s v="35 Broad St" u="1"/>
        <s v="53 Calle 25 de Julio" u="1"/>
        <s v="262 Kearny Ave" u="1"/>
        <s v="18324 Contour Rd" u="1"/>
        <s v="411-C South Street" u="1"/>
        <s v="1120 E Parker Rd # 112" u="1"/>
        <s v="733 E Washington Street" u="1"/>
        <s v="923 Starr Ave" u="1"/>
        <s v="100 Carr 149" u="1"/>
        <s v="3300 S Jones Blvd" u="1"/>
        <s v="6971 Lincoln Ave" u="1"/>
        <s v="23892 Sunnymead Blvd" u="1"/>
        <s v="7900 Ritchie Hwy" u="1"/>
        <s v="8112 Idlewild RD" u="1"/>
        <s v="2747 S Staples St" u="1"/>
        <s v="4103 Buffalo Gap Rd" u="1"/>
        <s v="1325 SW 107th Ave Ste B" u="1"/>
        <s v="4920 Milan Rd" u="1"/>
        <s v="103-19 39th Avenue" u="1"/>
        <s v="3362 1/2 8th Street" u="1"/>
        <s v="5031 E Orangethorpe Ave" u="1"/>
        <s v="2177 Silvernail Rd" u="1"/>
        <s v="940 Colusa Ave Ste B" u="1"/>
        <s v="207 French St" u="1"/>
        <s v="6910 Shallowford Rd" u="1"/>
        <s v="3715 W Vine St." u="1"/>
        <s v="7849 Richmond Hwy Ste E2" u="1"/>
        <s v="2564 E Fowler Ave" u="1"/>
        <s v="1700 N Texas Blvd Ste 103" u="1"/>
        <s v="2224 Federal St" u="1"/>
        <s v="1204 E Main St" u="1"/>
        <s v="15 W Chestnut St" u="1"/>
        <s v="300 S Cavin Street" u="1"/>
        <s v="6511 Airline Drive" u="1"/>
        <s v="956 Normandy Drive" u="1"/>
        <s v="795 Market Street" u="1"/>
        <s v="530 Broadway" u="1"/>
        <s v="603 N 7th St" u="1"/>
        <s v="7031 S Redwood Rd" u="1"/>
        <s v="12320 Beechnut St Ste A" u="1"/>
        <s v="3110 Midwestern Parkway" u="1"/>
        <s v="320 CARR 153" u="1"/>
        <s v="5606 Kenilworth Ave." u="1"/>
        <s v="1600 West Main Street" u="1"/>
        <s v="704 E War Memorial Dr" u="1"/>
        <s v="2352 Highland Rd." u="1"/>
        <s v="3662 W Camp Wisdom Rd Kiosk 1078" u="1"/>
        <s v="250A Larkfield Road" u="1"/>
        <s v="9910 Long Beach Blvd" u="1"/>
        <s v="4010 Central Ave SW Ste A" u="1"/>
        <s v="2130 S 60th Ct" u="1"/>
        <s v="4200 united shopping plaza bay 3, Christiansted" u="1"/>
        <s v="626 Fulton Avenue" u="1"/>
        <s v="689 Main Ave" u="1"/>
        <s v="717 Broadway Ave" u="1"/>
        <s v="612 Catherine St." u="1"/>
        <s v="716 W. Irving Park Rd Unit A" u="1"/>
        <s v="630 S. State St." u="1"/>
        <s v="2010 Yakima Valley Hwy #7" u="1"/>
        <s v="51802 Harrison St" u="1"/>
        <s v="7220 N Oak Trfy" u="1"/>
        <s v="1912 Lockbourne Rd" u="1"/>
        <s v="350 E Southern Ave Ste 3" u="1"/>
        <s v="614 Academy Ave" u="1"/>
        <s v="1102 Broadway St" u="1"/>
        <s v="12 W Kingsbridge Rd" u="1"/>
        <s v="734 N Anaheim Blvd" u="1"/>
        <s v="12474 Winfield Rd" u="1"/>
        <s v="5507 Santa Monica Blvd" u="1"/>
        <s v="908 Fayetteville Street Ste 103" u="1"/>
        <s v="69 Peachtree St. Sw" u="1"/>
        <s v="2110 E. Cheyenne Ave" u="1"/>
        <s v="1345 Barnum Ave Unit 10" u="1"/>
        <s v="1365 North DuPont hwy" u="1"/>
        <s v="2413 S Fairview St" u="1"/>
        <s v="543 Winecoff School Rd" u="1"/>
        <s v="444 E.Sumner Ave" u="1"/>
        <s v="725 East Villa Maria" u="1"/>
        <s v="596 West Market Street" u="1"/>
        <s v="1027 11th Place S" u="1"/>
        <s v="10209 E. Colonial Dr. # 130" u="1"/>
        <s v="1872 S. Western Ave" u="1"/>
        <s v="9429 B Kempwood Dr" u="1"/>
        <s v="7204 Blondo St" u="1"/>
        <s v="1215 Colusa Ave" u="1"/>
        <s v="8030 S 84th St" u="1"/>
        <s v="1010 N. Vermont Ave" u="1"/>
        <s v="221 E. Mclemore, Suite 102" u="1"/>
        <s v="13225 Superior Ave" u="1"/>
        <s v="40 Calle Saturnino Rodriguez" u="1"/>
        <s v="3710 N Grand Blvd" u="1"/>
        <s v="1315 W. Roosevelt Blvd" u="1"/>
        <s v="116 SW 148th Street" u="1"/>
        <s v="1501 Avenue U" u="1"/>
        <s v="1745 E State Road 60" u="1"/>
        <s v="3434 W Columbus Dr Suite 111" u="1"/>
        <s v="1400 Point Breeze Avenue" u="1"/>
        <s v="3701 E 14th Street" u="1"/>
        <s v="421 Chapanoke Rd STE 160" u="1"/>
        <s v="933 Pennsylvania Ave # B" u="1"/>
        <s v="1725 S Rainbow Blvd Suite 9" u="1"/>
        <s v="3050 W Lincoln Ave" u="1"/>
        <s v="1245 Highland Ave" u="1"/>
        <s v="4243 W Pioneer Dr Ste A" u="1"/>
        <s v="4137 Talmadge Road" u="1"/>
        <s v="1500 Governors Square" u="1"/>
        <s v="107 S Broadway St" u="1"/>
        <s v="1246 N Perry St" u="1"/>
        <s v="698 N Homestead Blvd #105" u="1"/>
        <s v="5931 Bullard Ave. Ste 1" u="1"/>
        <s v="6806 W Military Drive Ste 104" u="1"/>
        <s v="1 Walden Galleria Spc B102" u="1"/>
        <s v="2701 Ming Ave" u="1"/>
        <s v="6213 Merrill Rd" u="1"/>
        <s v="19551 Plymouth Road" u="1"/>
        <s v="503 E Coliseum Blvd" u="1"/>
        <s v="2327 Veterans Memorial Blvd." u="1"/>
        <s v="1712 Citrus Blvd Ste 6" u="1"/>
        <s v="7520 W. Clearwater Ave Suite D" u="1"/>
        <s v="10907 Valley Mall" u="1"/>
        <s v="431 S Federal Blvd" u="1"/>
        <s v="8259 W 3500 S" u="1"/>
        <s v="766 Liberty Ave" u="1"/>
        <s v="10817 E 23rd St S" u="1"/>
        <s v="925 Gallatin #105" u="1"/>
        <s v="2297 Bailey Ave" u="1"/>
        <s v="157 Electric Rd." u="1"/>
        <s v="Urb. Villas de loiza Calle 1 Bloque D-6 Local 2" u="1"/>
        <s v="521 Williamstown Road" u="1"/>
        <s v="2927 Pearl Ave" u="1"/>
        <s v="319 N. Main Ave" u="1"/>
        <s v="1542 E Silver Star Rd." u="1"/>
        <s v="4630 S Damen Ave Unit A12" u="1"/>
        <s v="1005 S Fairview St" u="1"/>
        <s v="1381 Drake Rd Ste F" u="1"/>
        <s v="8540 Blondo St" u="1"/>
        <s v="942 S Delsea Drive" u="1"/>
        <s v="16401 E.Warren" u="1"/>
        <s v="5424 Forest Drive" u="1"/>
        <s v="2740 Greenbriar Pkwy SW ste. A-5" u="1"/>
        <s v="3512 Merle Hay Rd" u="1"/>
        <s v="4724 Golden Gate Parkway Unit C" u="1"/>
        <s v="2082 New Castle Ave" u="1"/>
        <s v="1713 E Vernon Ave" u="1"/>
        <s v="3645 S College Ave" u="1"/>
        <s v="525 W Highland Avenue" u="1"/>
        <s v="2598 FM 1960 RD E" u="1"/>
        <s v="15108 Paramount Blvd" u="1"/>
        <s v="54 S 9th St" u="1"/>
        <s v="6125 Ridge Ave" u="1"/>
        <s v="649 Newtown Rd" u="1"/>
        <s v="1100 N John Young Pkwy" u="1"/>
        <s v="1726 Greensburg Ave" u="1"/>
        <s v="10000 California St" u="1"/>
        <s v="2625 N. Mesa St" u="1"/>
        <s v="435 S. Addison Road" u="1"/>
        <s v="1916 3rd Ave." u="1"/>
        <s v="2153 Bath Ave." u="1"/>
        <s v="4411 Veterans Memorial Blvd" u="1"/>
        <s v="4317 Winston Ave" u="1"/>
        <s v="9528 Roosevelt Ave" u="1"/>
        <s v="2515 Laskey Rd." u="1"/>
        <s v="5465 Santa Monica Blvd" u="1"/>
        <s v="14634 Highway 6" u="1"/>
        <s v="1315 E. Mansfield St." u="1"/>
        <s v="10205 Tara Boulevard" u="1"/>
        <s v="3387 Fort St" u="1"/>
        <s v="11003 Detroit Ave." u="1"/>
        <s v="31384 Harper Ave" u="1"/>
        <s v="6426 W Wilkinson Blvd" u="1"/>
        <s v="629 NE 125th St" u="1"/>
        <s v="1500 Central Ave" u="1"/>
        <s v="5716 Brookdale Dr N Unit B" u="1"/>
        <s v="1408 N. 20th Ave Suite D" u="1"/>
        <s v="5153 Montgomery Rd" u="1"/>
        <s v="1816 Firestone Blvd" u="1"/>
        <s v="2068 Watson Blvd Suite B" u="1"/>
        <s v="19254 Kelly Rd" u="1"/>
        <s v="5090 Nesconset Hwy" u="1"/>
        <s v="333 W. 63rd St" u="1"/>
        <s v="2550 Westerly Hills Dr." u="1"/>
        <s v="4020 Capital Blvd." u="1"/>
        <s v="4392 Northlake Blvd" u="1"/>
        <s v="198 New Hampshire Avenue" u="1"/>
        <s v="3737 Branch Avenue" u="1"/>
        <s v="80 2nd St Ste B" u="1"/>
        <s v="5202 Avalon Blvd" u="1"/>
        <s v="5474 Roberts Rd" u="1"/>
        <s v="82 Somerset Blvd Ste 2" u="1"/>
        <s v="3757 East 1st Street" u="1"/>
        <s v="10780 Q St" u="1"/>
        <s v="108 S Broadway" u="1"/>
        <s v="180 E El Monte Way # 101" u="1"/>
        <s v="1322 Geary St SE" u="1"/>
        <s v="2208 E 61st St" u="1"/>
        <s v="2402 S Highway 77" u="1"/>
        <s v="603 Pittsburgh Rd" u="1"/>
        <s v="2303 Jim Redman Pkwy Ste H" u="1"/>
        <s v="3668 Macon Road" u="1"/>
        <s v="4918 Clio Rd." u="1"/>
        <s v="1096 Social St" u="1"/>
        <s v="555 N. King St. #105" u="1"/>
        <s v="2448 Freedom Dr." u="1"/>
        <s v="1211 Michigan 89" u="1"/>
        <s v="130 B W Camp Wisdom Rd" u="1"/>
        <s v="2024 Middlefield Rd." u="1"/>
        <s v="1118 Manhattan Blvd Ste B" u="1"/>
        <s v="6028 Compton Ave" u="1"/>
        <s v="10401 US Hwy 441" u="1"/>
        <s v="714 Grand St" u="1"/>
        <s v="6856 Midlothian Turnpike" u="1"/>
        <s v="115 West Seminary Drive Suite 161" u="1"/>
        <s v="240 N. 7th St" u="1"/>
        <s v="863 W Exchange St" u="1"/>
        <s v="1201 G Vernon Ave" u="1"/>
        <s v="19603 Mack Ave" u="1"/>
        <s v="4315 Kalamazoo Ave" u="1"/>
        <s v="556 N. Eastern Ave Suite E" u="1"/>
        <s v="2200 Eastridge Loop Ste 2062" u="1"/>
        <s v="2201 Lloyd Center" u="1"/>
        <s v="4001 W Armitage Ave" u="1"/>
        <s v="411 N 7 Highway, Suite A" u="1"/>
        <s v="1511 70th Avenue" u="1"/>
        <s v="20302 S Dixie Hwy" u="1"/>
        <s v="1665 E. Washington Ave." u="1"/>
        <s v="12227 Lake June Rd, STE 300" u="1"/>
        <s v="20203 FM 1485" u="1"/>
        <s v="1120 Washington Ave" u="1"/>
        <s v="4702 5th Ave" u="1"/>
        <s v="105 W Century Blvd" u="1"/>
        <s v="791 Bergen Avenue" u="1"/>
        <s v="4884 3/4 Huntington Dr. S" u="1"/>
        <s v="4425 W Fuqua Street" u="1"/>
        <s v="9267 N 56th St" u="1"/>
        <s v="3657F E. Livingston Ave" u="1"/>
        <s v="2440 E Main St" u="1"/>
        <s v="8066 Grand River" u="1"/>
        <s v="3901 Capital Blvd Ste 157" u="1"/>
        <s v="12981 South Orange Blossom Trail" u="1"/>
        <s v="41 Ave. Esmeralda" u="1"/>
        <s v="2270 South Smithville Road" u="1"/>
        <s v="4101 Wilder Rd" u="1"/>
        <s v="1357 NW Radial Hwy" u="1"/>
        <s v="710 North 4th St" u="1"/>
        <s v="1672 N Delsea Drive" u="1"/>
        <s v="1790 N Sunrise Way" u="1"/>
        <s v="525 Ave FD Roosevelt STE 488 Plaza Las Americas" u="1"/>
        <s v="1905 Old Hearne Rd." u="1"/>
        <s v="8013 Euclid Ave" u="1"/>
        <s v="1147 Meister Rd" u="1"/>
        <s v="7981 Florida Blvd." u="1"/>
        <s v="231 S. State Rd 7" u="1"/>
        <s v="17980 Hesperian Blvd" u="1"/>
        <s v="381 S Broadway" u="1"/>
        <s v="9510 University City Blvd #103" u="1"/>
        <s v="1731 W La Palma Ave" u="1"/>
        <s v="829 Lake Ave" u="1"/>
        <s v="215 N. Moorpark Rd" u="1"/>
        <s v="37 Hollis St" u="1"/>
        <s v="12705 NW 42nd Ave" u="1"/>
        <s v="122 S Main St" u="1"/>
        <s v="3250 S. High St." u="1"/>
        <s v="5850 US Route 60" u="1"/>
        <s v="376 Merrimack St" u="1"/>
        <s v="4166 Buford Hwy NE Ste. S-2" u="1"/>
        <s v="3905 Marlton Pike" u="1"/>
        <s v="7900 NW 27th Ave Unit E4" u="1"/>
        <s v="5001 Clara Street" u="1"/>
        <s v="4691 Old Pleasant Hill Rd." u="1"/>
        <s v="8018 Roosevelt Ave" u="1"/>
        <s v="134 S Clayton St Ste 15" u="1"/>
        <s v="1433 N. Fayetteville St." u="1"/>
        <s v="1027 S Court St" u="1"/>
        <s v="601 E US Highway 77" u="1"/>
        <s v="5309 W. Fond Du Lac Ave" u="1"/>
        <s v="410 N Ely St" u="1"/>
        <s v="3356 E Holland Rd" u="1"/>
        <s v="2073 Grand Caillou Rd" u="1"/>
        <s v="4104 Harlem Ave" u="1"/>
        <s v="1306 S Gaffey St" u="1"/>
        <s v="73 Iyannough Rd" u="1"/>
        <s v="7377 Miramar Dr" u="1"/>
        <s v="7338 W Waters Ave" u="1"/>
        <s v="7710 Bellaire Blvd." u="1"/>
        <s v="494 Halltown Road" u="1"/>
        <s v="200 N. Metcalf St. Suite C" u="1"/>
        <s v="3120 Gentilly Blvd., Suite A" u="1"/>
        <s v="88 Blanding Blvd Ste 104" u="1"/>
        <s v="3858 Dickerson Pike" u="1"/>
        <s v="1401 S Valley Mills Dr" u="1"/>
        <s v="3701 North Post Rd." u="1"/>
        <s v="951 North Bend Rd" u="1"/>
        <s v="604 Atlanta Hwy" u="1"/>
        <s v="125 N Glenwood St" u="1"/>
        <s v="2602 Columbia Pike" u="1"/>
        <s v="1924 W Valley Blvd" u="1"/>
        <s v="1417 Bosley Road" u="1"/>
        <s v="800 Shipyard Blvd Suite #14" u="1"/>
        <s v="4025 E.131st" u="1"/>
        <s v="10606 Devco Drive" u="1"/>
        <s v="3297 Las Vegas Blvd N Ste P" u="1"/>
        <s v="1430 West Franklin Blvd" u="1"/>
        <s v="866 Dix Hwy" u="1"/>
        <s v="2722 W Atlantic Blvd" u="1"/>
        <s v="87 Main St." u="1"/>
        <s v="1327 W Broad St" u="1"/>
        <s v="676 N. Los Robles Ave" u="1"/>
        <s v="7209 E Wt Harris Blvd Ste G" u="1"/>
        <s v="312 Schillinger Rd S Ste E" u="1"/>
        <s v="105 E. May St" u="1"/>
        <s v="928 Division Street" u="1"/>
        <s v="2505 Olympic Hwy N #100" u="1"/>
        <s v="286 Monroe St" u="1"/>
        <s v="4410 W Hillsborough Ave" u="1"/>
        <s v="3267 Fort St" u="1"/>
        <s v="3866 City Terrace Dr" u="1"/>
        <s v="4942 North 5th street" u="1"/>
        <s v="1755 Lexington Ave N" u="1"/>
        <s v="5212 S Cedar St" u="1"/>
        <s v="30916 Beck Rd." u="1"/>
        <s v="4058 N Washington Blvd" u="1"/>
        <s v="229 PA-288" u="1"/>
        <s v="1312 S. Mooney Blvd" u="1"/>
        <s v="3520 S New Braunfels" u="1"/>
        <s v="1226 E Broadway St" u="1"/>
        <s v="1849 Clinton Street" u="1"/>
        <s v="1724 5th Ave S" u="1"/>
        <s v="1807 S Lumpkin Rd Ste E" u="1"/>
        <s v="18013 Forest Rd, Suite C-3" u="1"/>
        <s v="1000 Lansing Ave" u="1"/>
        <s v="29345 SW 152nd Ave" u="1"/>
        <s v="3241 Avent Ferry Rd" u="1"/>
        <s v="3460 Webb Chapel" u="1"/>
        <s v="263 E Tremont Ave # A" u="1"/>
        <s v="141 W. Market St" u="1"/>
        <s v="350 N Eastern Blvd" u="1"/>
        <s v="109 Hillcrest Ave." u="1"/>
        <s v="269 E 3300 S" u="1"/>
        <s v="7631 W. Broadway" u="1"/>
        <s v="4138 W Oak Ridge Rd" u="1"/>
        <s v="525 S. Cicero" u="1"/>
        <s v="400 Calle Betances STE 11" u="1"/>
        <s v="2401 Liberty Heights Avenue" u="1"/>
        <s v="8601 SW 40th St" u="1"/>
        <s v="6906 Camp Bowie Blvd" u="1"/>
        <s v="2809 Via Campo" u="1"/>
        <s v="103-18 39th Avenue" u="1"/>
        <s v="11 Carr 165" u="1"/>
        <s v="15 Carr 155" u="1"/>
        <s v="41 S 52nd St" u="1"/>
        <s v="12542 Bellaire Blvd" u="1"/>
        <s v="1200 N Velasco St" u="1"/>
        <s v="430 Atkinson Drive" u="1"/>
        <s v="4135 Alexandria Pike" u="1"/>
        <s v="3208 W 26th St" u="1"/>
        <s v="8880 N Broadway" u="1"/>
        <s v="5355 W Bellfort" u="1"/>
        <s v="4406 Market St" u="1"/>
        <s v="1437 E Kiest Blvd" u="1"/>
        <s v="24366 Muirlands" u="1"/>
        <s v="109A Avenue F" u="1"/>
        <s v="1211 E Palmdale Blvd" u="1"/>
        <s v="1700 Rice St. Ste I" u="1"/>
        <s v="10108 Dixie Hwy" u="1"/>
        <s v="5000 N. 5th St" u="1"/>
        <s v="509 W High Ave" u="1"/>
        <s v="300 Lackawanna Ave" u="1"/>
        <s v="3512 18th St Suite 2" u="1"/>
        <s v="625 Waverly Road; Suite B" u="1"/>
        <s v="5750 Broadway Ave" u="1"/>
        <s v="1761A Route 112" u="1"/>
        <s v="1911 N Carson St" u="1"/>
        <s v="1460 West Main Street" u="1"/>
        <s v="922 Lasalle Ave" u="1"/>
        <s v="440 S Buckner Blvd Ste 105" u="1"/>
        <s v="5204 Highway 321" u="1"/>
        <s v="5600 West Division Street" u="1"/>
        <s v="1011 N Buchanan St" u="1"/>
        <s v="2930 E Franklin Blvd" u="1"/>
        <s v="4000 Atlantic Ave." u="1"/>
        <s v="514 Finley Dr" u="1"/>
        <s v="3944 W. Cermak" u="1"/>
        <s v="175 Passaic Street" u="1"/>
        <s v="519 Avalon Ave" u="1"/>
        <s v="1808 Del Paso Blvd" u="1"/>
        <s v="881 Water St." u="1"/>
        <s v="2620 N US Highway 67" u="1"/>
        <s v="620 South Jefferson Ave" u="1"/>
        <s v="8998 Westbank Expy" u="1"/>
        <s v="969 South Main Street" u="1"/>
        <s v="926 Summit Ave" u="1"/>
        <s v="2721 W Van Buren St Ste 101" u="1"/>
        <s v="229 N Eutaw St" u="1"/>
        <s v="2289 E. Bearrs Ave" u="1"/>
        <s v="14315 Bellaire" u="1"/>
        <s v="4754 Norwood Ave" u="1"/>
        <s v="14650 Parthenia St" u="1"/>
        <s v="3027 N. Pulaski Rd." u="1"/>
        <s v="450 S. Old Dixie Hwy Suite 2" u="1"/>
        <s v="7010 Central SE, Ste. B" u="1"/>
        <s v="2852 Fairfield Ave" u="1"/>
        <s v="1315 E 87th St" u="1"/>
        <s v="1023 Barrow St" u="1"/>
        <s v="2327 Gravois Ave" u="1"/>
        <s v="2911 N 7th St" u="1"/>
        <s v="101 Maze Blvd Unit 1" u="1"/>
        <s v="5581 Hillsdale Blvd" u="1"/>
        <s v="10 Fox Hunt Drive" u="1"/>
        <s v="4826 US Highway 6 N" u="1"/>
        <s v="624 E Benton St" u="1"/>
        <s v="3227 Wrightsboro Rd." u="1"/>
        <s v="629 N 46th St" u="1"/>
        <s v="6993 66th Street North" u="1"/>
        <s v="3400 River Rd" u="1"/>
        <s v="3213 Franklin St" u="1"/>
        <s v="60 N Sheridan" u="1"/>
        <s v="1740 Main St" u="1"/>
        <s v="1689 Arden Way" u="1"/>
        <s v="901 10th Street" u="1"/>
        <s v="3801 Nicollet Ave." u="1"/>
        <s v="1621 Williams Blvd" u="1"/>
        <s v="615 S Bishop Ave" u="1"/>
        <s v="7752 N Point Blvd" u="1"/>
        <s v="3430 W. National Avenue" u="1"/>
        <s v="4700 Cherry Ave" u="1"/>
        <s v="81626 US Highway 111" u="1"/>
        <s v="1363 S. Babcock St." u="1"/>
        <s v="2087 State Route 256, Unit H" u="1"/>
        <s v="11910 Washington St" u="1"/>
        <s v="2550 Gus Thomasson Rd STE A2" u="1"/>
        <s v="1153 E State St" u="1"/>
        <s v="5004 W Center St Unit B" u="1"/>
        <s v="430 Main Street" u="1"/>
        <s v="1023 Highway 80 Ste 103" u="1"/>
        <s v="11450 San Pablo Ave" u="1"/>
        <s v="433 Main Street" u="1"/>
        <s v="6608 W. Fond Du Lac Ave" u="1"/>
        <s v="5855 W Silver Spring Dr" u="1"/>
        <s v="2216 S Kirkman Road" u="1"/>
        <s v="2790 Santa Rosa Ave" u="1"/>
        <s v="52 East Main St" u="1"/>
        <s v="1614 White Bear Ave N" u="1"/>
        <s v="734 North Riverside Dr" u="1"/>
        <s v="441 Bradford Dr." u="1"/>
        <s v="10755 Lower Azusa Rd" u="1"/>
        <s v="6535 S Halsted St" u="1"/>
        <s v="5325 E. Independence Blvd" u="1"/>
        <s v="7023 E Reno Ave" u="1"/>
        <s v="28 E Airport Rd" u="1"/>
        <s v="231 W Lexington Road" u="1"/>
        <s v="4740 Martinsburg Pike" u="1"/>
        <s v="6250 NW 23rd St" u="1"/>
        <s v="14331 SE Division St Ste A" u="1"/>
        <s v="2515 Kirkwood Hwy" u="1"/>
        <s v="6030 S Memorial Dr." u="1"/>
        <s v="1099 Beltline Rd" u="1"/>
        <s v="467 NE 167th St" u="1"/>
        <s v="4808 Wesley St Ste A" u="1"/>
        <s v="6426 Mack Rd" u="1"/>
        <s v="1325 Duhon Blvd" u="1"/>
        <s v="252 E. 103rd Street" u="1"/>
        <s v="682 Fulton Ave" u="1"/>
        <s v="2153 W Columbia Ave" u="1"/>
        <s v="1433 Eisenhower Pkwy" u="1"/>
        <s v="3817 W. Elm St." u="1"/>
        <s v="1517 Central Ave" u="1"/>
        <s v="524 Riverview" u="1"/>
        <s v="18 W Colton Ave" u="1"/>
        <s v="518 E Dr Martin Luther King Jr Blvd Ste A" u="1"/>
        <s v="27746 State Highway 249" u="1"/>
        <s v="3421 Murchison Rd" u="1"/>
        <s v="23 Central Ave" u="1"/>
        <s v="1101 Veterans Blvd." u="1"/>
        <s v="15031 Mulberry Drive" u="1"/>
        <s v="189 W 40th St" u="1"/>
        <s v="706 N Tucker Blvd" u="1"/>
        <s v="7861 S Halsted St" u="1"/>
        <s v="322 Central Ave" u="1"/>
        <s v="1690 Lockbourne Rd" u="1"/>
        <s v="514 S Saginaw Blvd" u="1"/>
        <s v="653 IL Route 68" u="1"/>
        <s v="1107 Fulton Mall" u="1"/>
        <s v="2509 Bergenline Ave" u="1"/>
        <s v="1017 SW 136th St" u="1"/>
        <s v="4312 W Camp Wisdom Rd" u="1"/>
        <s v="1623 Main Street" u="1"/>
        <s v="860 Heckle Blvd Ste 300" u="1"/>
        <s v="327 Central Ave" u="1"/>
        <s v="3510 Coors Blvd SW" u="1"/>
        <s v="7190 Downman Road" u="1"/>
        <s v="12805 Cullen Blvd" u="1"/>
        <s v="200 Kelso Dr Ste 222" u="1"/>
        <s v="2501 N. College Ave." u="1"/>
        <s v="1734 Denny Ave." u="1"/>
        <s v="1646 Ravine Ln # 103" u="1"/>
        <s v="3790 N Arlington Ave Ste E" u="1"/>
        <s v="714 Atwells Ave" u="1"/>
        <s v="150 S State St" u="1"/>
        <s v="1111 Madison St" u="1"/>
        <s v="11700 Princeton Pike" u="1"/>
        <s v="700 Loveland Madeira Rd" u="1"/>
        <s v="4040 W. Washington Blvd" u="1"/>
        <s v="2376 Red Cliffs Drive, Ste 315" u="1"/>
        <s v="11600 Buckeye Rd." u="1"/>
        <s v="429 Eastern Blvd" u="1"/>
        <s v="3434 W Greenway Rd" u="1"/>
        <s v="5019 Ritchie HWY" u="1"/>
        <s v="2700 Potomac Mills Cir" u="1"/>
        <s v="13 N MAYSVILLE AVE" u="1"/>
        <s v="206 E Little York Rd Ste 1" u="1"/>
        <s v="1100 E Mulberry St Ste F" u="1"/>
        <s v="5219 Broadway Blvd" u="1"/>
        <s v="5107 Preston Hwy" u="1"/>
        <s v="4592 S. Sherwood Forest Blvd. Unit 128" u="1"/>
        <s v="551 W Commerce St" u="1"/>
        <s v="6100 Atlantic Blvd" u="1"/>
        <s v="2331 NE 5th Ave" u="1"/>
        <s v="1064 Castleton Avenue" u="1"/>
        <s v="9100 W Florissant Ave" u="1"/>
        <s v="233 Saint Clair Sq" u="1"/>
        <s v="5918 Georgia Ave NW" u="1"/>
        <s v="9733 Long Beach Blvd" u="1"/>
        <s v="410 Four Seasons Town Ctr" u="1"/>
        <s v="158 W 40th St." u="1"/>
        <s v="3182 US Hwy 441 Se" u="1"/>
        <s v="2514 W Waco Dr" u="1"/>
        <s v="2034 16th Street N" u="1"/>
        <s v="524 W Mondamin St" u="1"/>
        <s v="2740 N 5th St" u="1"/>
        <s v="3120 Market Street" u="1"/>
        <s v="759 US highway 49" u="1"/>
        <s v="56 Main Street" u="1"/>
        <s v="4203 Red Bluff Rd" u="1"/>
        <s v="10919 Shawnee Mission Prkwy" u="1"/>
        <s v="115 S. Americas Ave" u="1"/>
        <s v="1360 W Windlake Ave # 53215" u="1"/>
        <s v="2245 N. Teutonia Avenue" u="1"/>
        <s v="472 Meeting Street Suite C" u="1"/>
        <s v="80 W 49th St" u="1"/>
        <s v="3402 N Buckner Blvd" u="1"/>
        <s v="2440 Bailey Ave." u="1"/>
        <s v="4001 New Bern Ave # 102" u="1"/>
        <s v="1657 W. Cermak Rd." u="1"/>
        <s v="50 Marrows Road" u="1"/>
        <s v="107 E Expressway 83" u="1"/>
        <s v="606 W Avenue J" u="1"/>
        <s v="4260 Eastland Square Dr" u="1"/>
        <s v="6404B N 76th St" u="1"/>
        <s v="1167 S Broad Street" u="1"/>
        <s v="55 West Columbia Street" u="1"/>
        <s v="1703 Main St" u="1"/>
        <s v="440 Lexington Rd" u="1"/>
        <s v="4135 Lindell Blvd" u="1"/>
        <s v="87-2070 Farrington Hwy Ste E3" u="1"/>
        <s v="440B E Washington St" u="1"/>
        <s v="8300 W Flagler St #113" u="1"/>
        <s v="139 E. 110th St." u="1"/>
        <s v="121-C National hwy" u="1"/>
        <s v="19 N Pearl St" u="1"/>
        <s v="505 Maxey Rd" u="1"/>
        <s v="7202 Highway 85" u="1"/>
        <s v="2618 N Grandview Ave" u="1"/>
        <s v="4271 C Lawrenceville Hwy" u="1"/>
        <s v="1952 E. 79th Street" u="1"/>
        <s v="4787 Fashion Square Mall" u="1"/>
        <s v="2518 W. Broad St" u="1"/>
        <s v="10000 N Loop Dr. Suite 1" u="1"/>
        <s v="510 N. Cunningham Avenue" u="1"/>
        <s v="2419 E Saunders St" u="1"/>
        <s v="8972 Quioccasin Rd" u="1"/>
        <s v="12 Tyler Creek Plaza" u="1"/>
        <s v="142 5th St E" u="1"/>
        <s v="1831 Brown Blvd" u="1"/>
        <s v="115 S Western Ave" u="1"/>
        <s v="10055 Almeda Genoa Rd" u="1"/>
        <s v="623 W 2nd St" u="1"/>
        <s v="5966 Moncrief Rd Ste 2" u="1"/>
        <s v="1229 S Power Rd" u="1"/>
        <s v="1925 E. Market St" u="1"/>
        <s v="306 French Ave" u="1"/>
        <s v="3224 North Kimball" u="1"/>
        <s v="2395 Westchester Ave" u="1"/>
        <s v="1909 W. Roosevelt Rd" u="1"/>
        <s v="2470 S Redwood Rd Ste 101" u="1"/>
        <s v="1107 A Mulberry st" u="1"/>
        <s v="5035A Indian Head Highway" u="1"/>
        <s v="197 Avenue U" u="1"/>
        <s v="135 Schillinger Rd N" u="1"/>
        <s v="4600 Cooper Ln" u="1"/>
        <s v="14632 Manchester Rd." u="1"/>
        <s v="224 Dewey Ave. Suite 5" u="1"/>
        <s v="7248 Arlington Blvd" u="1"/>
        <s v="3623 NE 24th Ave" u="1"/>
        <s v="332 Delaware Ave" u="1"/>
        <s v="8454 Reseda Blvd" u="1"/>
        <s v="6070 South Norcross Tucker Rd. #B" u="1"/>
        <s v="1211 E. Morris Blvd." u="1"/>
        <s v="103 S Main St" u="1"/>
        <s v="109 Minus Ave" u="1"/>
        <s v="330 Amaret Street" u="1"/>
        <s v="6952 Linda Vista Rd." u="1"/>
        <s v="10430 N 19th Ave Ste 9-11" u="1"/>
        <s v="8015 18th Avenue" u="1"/>
        <s v="2500 N 35th Ave, #5" u="1"/>
        <s v="4124 Division St" u="1"/>
        <s v="109 S Main St" u="1"/>
        <s v="945 Creswell Lane" u="1"/>
        <s v="410 W Main St" u="1"/>
        <s v="156 Holly Hill Lane" u="1"/>
        <s v="18 South St" u="1"/>
        <s v="3018 W 16th St" u="1"/>
        <s v="5021 Turney Rd" u="1"/>
        <s v="308 E Murdock" u="1"/>
        <s v="1720 Chicago RD." u="1"/>
        <s v="823 E Main St" u="1"/>
        <s v="797 W Wheatland" u="1"/>
        <s v="1982 Alum Rock Ave" u="1"/>
        <s v="375 Ridge Way" u="1"/>
        <s v="5315 College St" u="1"/>
        <s v="914 S Zarzamora St" u="1"/>
        <s v="1418 E Tyler Ste. 4" u="1"/>
        <s v="5445 Atlantic Ave" u="1"/>
        <s v="6905 S. Ashland" u="1"/>
        <s v="4715 Texas Blvd" u="1"/>
        <s v="495 Union St Unit 2192" u="1"/>
        <s v="5388 10th Ave" u="1"/>
        <s v="27 New Britain Ave." u="1"/>
        <s v="893 S Sam Houston Blvd Ste A" u="1"/>
        <s v="140 N Main Street" u="1"/>
        <s v="216 1st Ave" u="1"/>
        <s v="5055 Sunbeam Rd" u="1"/>
        <s v="91 Howard Drive" u="1"/>
        <s v="104 San Pablo Towne Ctr" u="1"/>
        <s v="2433 Keith St NW" u="1"/>
        <s v="4110 North Broadway" u="1"/>
        <s v="520 N 25 Mile Ave" u="1"/>
        <s v="2033 Glenoaks Blvd" u="1"/>
        <s v="741 Washington Blvd" u="1"/>
        <s v="200 Huffines Plz Ste B" u="1"/>
        <s v="18790 Valley Blvd" u="1"/>
        <s v="5309 Elkhorn Blvd." u="1"/>
        <s v="1954 E. 79th Street" u="1"/>
        <s v="5350 Airport Highway" u="1"/>
        <s v="4803 Trimmier Rd" u="1"/>
        <s v="2540 N 90th St" u="1"/>
        <s v="519 Sable Blvd" u="1"/>
        <s v="1825 Delowe Dr" u="1"/>
        <s v="20929 Roscoe Blvd" u="1"/>
        <s v="479 North Front Street" u="1"/>
        <s v="14084 Amargosa Rd" u="1"/>
        <s v="17114 Farmington Rd." u="1"/>
        <s v="1319 E Santa Fe St" u="1"/>
        <s v="926 E. Webb Ave" u="1"/>
        <s v="3840 George Washington Hwy" u="1"/>
        <s v="1 Kline Village" u="1"/>
        <s v="15473 E Hampden Ave" u="1"/>
        <s v="8039 Vineland Ave." u="1"/>
        <s v="7485 E. 1st St, Ste A" u="1"/>
        <s v="1340 Edward L Grant Hwy" u="1"/>
        <s v="2955 E. State St" u="1"/>
        <s v="2465 S Broad Street" u="1"/>
        <s v="270 E Base Line St" u="1"/>
        <s v="2006 Randleman Rd Suite G" u="1"/>
        <s v="2001 E Lake Mead Blvd Ste 100" u="1"/>
        <s v="1940 Prater Way" u="1"/>
        <s v="10503 Saint Charles Rock Rd" u="1"/>
        <s v="539 E Florence Ave" u="1"/>
        <s v="1989 UNIVERSITY AVENUE" u="1"/>
        <s v="1019C 16th St. NE" u="1"/>
        <s v="8 Kearny Ave" u="1"/>
        <s v="1399 Plainfield Road" u="1"/>
        <s v="1084 Lee Rd Suite # 5" u="1"/>
        <s v="2930 Pine Ave" u="1"/>
        <s v="568 Torrence Ave" u="1"/>
        <s v="8 South Street" u="1"/>
        <s v="339 E 47th St" u="1"/>
        <s v="3858 East Lombard Street" u="1"/>
        <s v="250 Lehigh Valley Mall" u="1"/>
        <s v="658 E Arrow Hwy" u="1"/>
        <s v="925 W Sugarland Hwy Unit 9" u="1"/>
        <s v="807 W Moore Ave Ste A" u="1"/>
        <s v="204 West Fayette Street" u="1"/>
        <s v="1500 West 3500 South" u="1"/>
        <s v="1022 Edgebrook Dr" u="1"/>
        <s v="2180 86th St" u="1"/>
        <s v="551 Amboy Ave" u="1"/>
        <s v="1181 E. Lexington Ave." u="1"/>
        <s v="1620 Clearlake Rd Unit 2" u="1"/>
        <s v="7560 Ritchie Hwy" u="1"/>
        <s v="25-38 Broadway" u="1"/>
        <s v="3725 Walnut St" u="1"/>
        <s v="207 E. Army Trail Rd" u="1"/>
        <s v="4637 E Chapman St" u="1"/>
        <s v="1502 West University Drive Suite # 112" u="1"/>
        <s v="750 Brookline Blvd" u="1"/>
        <s v="3039 Prospect Avenue" u="1"/>
        <s v="23737 US Highway 33" u="1"/>
        <s v="3485 S High St Unit 700" u="1"/>
        <s v="13315 Old Hammond Hwy" u="1"/>
        <s v="5424 S Central Ave." u="1"/>
        <s v="4402 Pardes Ln Rd Ste 2" u="1"/>
        <s v="3901 Troost Ave" u="1"/>
        <s v="1210 W 24 Hwy" u="1"/>
        <s v="2274 A Snellville Plaza Main st" u="1"/>
        <s v="10532 Garvey Ave" u="1"/>
        <s v="255 West Glebe Rd" u="1"/>
        <s v="1262 State Avenue" u="1"/>
        <s v="12211 Madison Ave" u="1"/>
        <s v="3050 S 13th St" u="1"/>
        <s v="3399 N. Sherman Dr." u="1"/>
        <s v="554 Lapalco Blvd" u="1"/>
        <s v="2222 Golden Gate Dr" u="1"/>
        <s v="Villa Grillasca 1207 Ave Munoz Rivera" u="1"/>
        <s v="10699 Alpharetta Hwy" u="1"/>
        <s v="8323 Reseda Blvd" u="1"/>
        <s v="1017 N 18th St." u="1"/>
        <s v="504 Richey St" u="1"/>
        <s v="3940 St Francis Ave. Ste. 111" u="1"/>
        <s v="1628 Fort Campbell Blvd" u="1"/>
        <s v="1711 N 16th St" u="1"/>
        <s v="6123 S Archer Rd" u="1"/>
        <s v="895 W Broadway St Ste 8" u="1"/>
        <s v="2211 W. Camelback Road" u="1"/>
        <s v="1540 E Hatch Rd Ste C" u="1"/>
        <s v="11315 S. Figueroa Street" u="1"/>
        <s v="481 E 49th St" u="1"/>
        <s v="82 Victory Boulevard" u="1"/>
        <s v="4544 E Princess Anne Road" u="1"/>
        <s v="619 12th Ave Rd" u="1"/>
        <s v="12701 Joy Rd" u="1"/>
        <s v="106 White Horse Pike" u="1"/>
        <s v="6900 Cliffdale Rd. Suite 108" u="1"/>
        <s v="7654 Brooklyn Blvd" u="1"/>
        <s v="836 Goodman St N" u="1"/>
        <s v="300 Carr 165" u="1"/>
        <s v="1607-B 16th St" u="1"/>
        <s v="523 W Broadway" u="1"/>
        <s v="1431 Main Street" u="1"/>
        <s v="2229 Route 112" u="1"/>
        <s v="1198 Winburn Drive" u="1"/>
        <s v="1703 W Bethany Home Rd" u="1"/>
        <s v="1827 13th Ave North" u="1"/>
        <s v="3315 Avenue F" u="1"/>
        <s v="1215 S. 11th Street" u="1"/>
        <s v="7102 Hull Street Rd" u="1"/>
        <s v="5606 W. Madison" u="1"/>
        <s v="420 E 4th St" u="1"/>
        <s v="33107 S. Gratiot Avenue" u="1"/>
        <s v="4603 Eastern Avenue." u="1"/>
        <s v="9414 Church Ave" u="1"/>
        <s v="1808 Broad Rock Blvd" u="1"/>
        <s v="86 West Main St" u="1"/>
        <s v="5123 W Sunset Blvd" u="1"/>
        <s v="803 N Frazier St." u="1"/>
        <s v="4601 Eastgate Blvd # D624" u="1"/>
        <s v="813 S 7th St" u="1"/>
        <s v="8337 S. Pulaski Rd" u="1"/>
        <s v="246 N. New Hope Rd" u="1"/>
        <s v="118 Express Lane" u="1"/>
        <s v="327 Merritt Avenue" u="1"/>
        <s v="1123 West Pearce" u="1"/>
        <s v="2103 N Veterans Pkwy Ste 108" u="1"/>
        <s v="3336 Harwood Rd" u="1"/>
        <s v="280 N Phelps Ave" u="1"/>
        <s v="1712 E 55th St Unit B" u="1"/>
        <s v="5850 Norwood Ave" u="1"/>
        <s v="1915 Cerrillos Rd Unit 2" u="1"/>
        <s v="7373 SW 8th St" u="1"/>
        <s v="9501 Arlington Expy Ste 300" u="1"/>
        <s v="7521 E Iliff Ave" u="1"/>
        <s v="6357 W. Montrose Ave" u="1"/>
        <s v="4125 Cleveland Ave. Unit 1810" u="1"/>
        <s v="2227 Westchester Ave." u="1"/>
        <s v="922 N Main St Unit 9" u="1"/>
        <s v="4403 5th Ave" u="1"/>
        <s v="10028 Bissonnet St" u="1"/>
        <s v="10100 Beechnut St" u="1"/>
        <s v="4325 W 26th St" u="1"/>
        <s v="250 S Fearing Blvd" u="1"/>
        <s v="282 Amherst Street" u="1"/>
        <s v="8400 Menaul Blvd NE" u="1"/>
        <s v="202 N Thompson Ln Suite A" u="1"/>
        <s v="41 Russell St" u="1"/>
        <s v="7746 Gunston Plaza" u="1"/>
        <s v="105 Broadway St" u="1"/>
        <s v="4124 University Ave" u="1"/>
        <s v="400 Mamaroneck Ave" u="1"/>
        <s v="200 N Highland Ave # 214" u="1"/>
        <s v="186 West May St" u="1"/>
        <s v="2537 East 55th st" u="1"/>
        <s v="1265 N. Mt. Vernon Ave" u="1"/>
        <s v="2840 Broadway Suite 103" u="1"/>
        <s v="2225 E Main St" u="1"/>
        <s v="771 Broadway" u="1"/>
        <s v="1338 Parkway #8" u="1"/>
        <s v="509 E Palmdale Blvd" u="1"/>
        <s v="1209 W. Pratt St." u="1"/>
        <s v="2811 Airline Dr" u="1"/>
        <s v="52 Union Square" u="1"/>
        <s v="1102 Lake Dr." u="1"/>
        <s v="501 Northwest Pkwy" u="1"/>
        <s v="3711 Columbia Pike" u="1"/>
        <s v="6451 Van Nuys Blvd" u="1"/>
        <s v="9770 Forest Ln" u="1"/>
        <s v="301 N Kimball Ave" u="1"/>
        <s v="1014 E Avenue J" u="1"/>
        <s v="152 Stratford Square" u="1"/>
        <s v="Ave. Fagod #2978" u="1"/>
        <s v="227 Atlanta Hwy Ste 100" u="1"/>
        <s v="1244 Mason Ave" u="1"/>
        <s v="511 Hardy Rd" u="1"/>
        <s v="7014 Vine St" u="1"/>
        <s v="2 East Brookland Park Blvd" u="1"/>
        <s v="5551 S 78th St" u="1"/>
        <s v="1006 Constitution Rd" u="1"/>
        <s v="10 Hillcrest Dr St 30" u="1"/>
        <s v="55 Moreland Ave SE Ste 2" u="1"/>
        <s v="204A Clinton Plaza" u="1"/>
        <s v="4700 Common St. Ste A" u="1"/>
        <s v="275 Harbison Blvd" u="1"/>
        <s v="4201 Neshaminy Blvd" u="1"/>
        <s v="739 Bankhead Hwy" u="1"/>
        <s v="1355 Leesburg Ave." u="1"/>
        <s v="4477 W Vine St" u="1"/>
        <s v="1050 E Main Street" u="1"/>
        <s v="1314 W. Adams Ave." u="1"/>
        <s v="5912 Middlebelt Rd" u="1"/>
        <s v="5649 S Mingo Road" u="1"/>
        <s v="6413 Columbia Ave." u="1"/>
        <s v="2120 Okeechobee Blvd" u="1"/>
        <s v="10230 Atlantic Blvd Ste 2" u="1"/>
        <s v="1699 Red Wolf Blvd, Suite G" u="1"/>
        <s v="309 Business 83" u="1"/>
        <s v="6700 Laurel Canyon Blvd" u="1"/>
        <s v="1851 Rousseau St." u="1"/>
        <s v="9119 Stella Link Rd" u="1"/>
        <s v="239 Golf Mill Ctr" u="1"/>
        <s v="236 East 198th Street" u="1"/>
        <s v="617 West Roosevelt Rd" u="1"/>
        <s v="1005 Madison Ave Ste 2" u="1"/>
        <s v="1170 Central Ave" u="1"/>
        <s v="1762 25th Street" u="1"/>
        <s v="7389 Watson Rd" u="1"/>
        <s v="4064 Lee Rd." u="1"/>
        <s v="611 Race Street" u="1"/>
        <s v="5408 N Blackstone" u="1"/>
        <s v="61 Federal Dr" u="1"/>
        <s v="13645 W 9 Mile Rd" u="1"/>
        <s v="554 Haws Ave" u="1"/>
        <s v="11006 Airline" u="1"/>
        <s v="318 N Austin" u="1"/>
        <s v="310 E Trade St" u="1"/>
        <s v="389 A Somerset Street" u="1"/>
        <s v="2028 Texoma Pkwy" u="1"/>
        <s v="619 E Sherman Dr." u="1"/>
        <s v="274 E Robinson Ave Suite A" u="1"/>
        <s v="7840 Alexander Promenade Pl" u="1"/>
        <s v="907 West Rd" u="1"/>
        <s v="512 N Park St" u="1"/>
        <s v="136 Allegheny River Blvd" u="1"/>
        <s v="1778 E Dublin Granville Rd" u="1"/>
        <s v="1461 N Lee Trevino" u="1"/>
        <s v="5359 Plainfield Ave NE" u="1"/>
        <s v="3055 Black Gap Rd," u="1"/>
        <s v="6917 W Brown Deer Rd" u="1"/>
        <s v="8703A Martin Luther King Blvd" u="1"/>
        <s v="111 Hines St W" u="1"/>
        <s v="710 King St #117" u="1"/>
        <s v="155 Bonanza Dr" u="1"/>
        <s v="260 Farmington Ave" u="1"/>
        <s v="1 Crossgates Mall Road" u="1"/>
        <s v="119 La Bonte St" u="1"/>
        <s v="1700 Reid St" u="1"/>
        <s v="275 W. Wisconsin Ave. unit 12390" u="1"/>
        <s v="7606 W Indian School Rd." u="1"/>
        <s v="672 Blue Hills Ave" u="1"/>
        <s v="31431 US Highway 74" u="1"/>
        <s v="3300 I 40 E" u="1"/>
        <s v="10707 Blondo St" u="1"/>
        <s v="228 S Larkin" u="1"/>
        <s v="3100 E Imperial Hwy" u="1"/>
        <s v="11404 Atlantic Ave" u="1"/>
        <s v="322 Hospital Dr" u="1"/>
        <s v="1625 Get Well Rd." u="1"/>
        <s v="411 W Washington Street" u="1"/>
        <s v="123 W Capitol Dr" u="1"/>
        <s v="11570 S Orange Blossom Trl" u="1"/>
        <s v="1951 W. Capitol Drive" u="1"/>
        <s v="7 N Howard St" u="1"/>
        <s v="3940 State Route 251 Space E1" u="1"/>
        <s v="6500 North Freeway Ste 107" u="1"/>
        <s v="5643 W. 63rd St." u="1"/>
        <s v="715 Lydig Ave" u="1"/>
        <s v="4204 Buena Vista Rd." u="1"/>
        <s v="621 E. Sprague St" u="1"/>
        <s v="2295 S Chambers Rd" u="1"/>
        <s v="614 D ST" u="1"/>
        <s v="1299 NW 40th Ave" u="1"/>
        <s v="12921 Chapman Ave" u="1"/>
        <s v="1062 E Highway 50" u="1"/>
        <s v="454 Pike Street" u="1"/>
        <s v="2010 E Main St" u="1"/>
        <s v="3352 Gravois Ave" u="1"/>
        <s v="10245 Sepulveda Blvd" u="1"/>
        <s v="2600 Beach BLVD" u="1"/>
        <s v="9633 Saint Charles Rock Road" u="1"/>
        <s v="27340 Telegraph Rd" u="1"/>
        <s v="712 W. Elizabeth St." u="1"/>
        <s v="3141 N Tamiami Trl Ste 1" u="1"/>
        <s v="7 North St" u="1"/>
        <s v="922 S. Arlington St." u="1"/>
        <s v="770 Scioto St" u="1"/>
        <s v="4665 Atlanta Hwy" u="1"/>
        <s v="834 Leonard" u="1"/>
        <s v="1092 County St" u="1"/>
        <s v="9864 De Soto Ave" u="1"/>
        <s v="25451 104th Ave SE" u="1"/>
        <s v="208 N 3rd St" u="1"/>
        <s v="1869 East 23rd St" u="1"/>
        <s v="3546 S. Military Trail" u="1"/>
        <s v="72840 Highway 111" u="1"/>
        <s v="234 N Broadway" u="1"/>
        <s v="3942 W. Chicago Ave." u="1"/>
        <s v="17634 Collins Ave" u="1"/>
        <s v="8406 Collinsville Rd" u="1"/>
        <s v="6412 18th Ave" u="1"/>
        <s v="3606 Highland Ave." u="1"/>
        <s v="239 Tarrytown Road" u="1"/>
        <s v="553 Lenox Ave" u="1"/>
        <s v="555 Ave Plaza Las Americas" u="1"/>
        <s v="3675 Nameoki Rd" u="1"/>
        <s v="3103 W. Lawrence Ave." u="1"/>
        <s v="1823 W. Main St" u="1"/>
        <s v="229 W. Grand Ave. Suite E" u="1"/>
        <s v="27261 Camp Plenty Rd." u="1"/>
        <s v="2716 50th St" u="1"/>
        <s v="5617 W Belmont Ave" u="1"/>
        <s v="1317 University Blvd East" u="1"/>
        <s v="7222 Broadway" u="1"/>
        <s v="117-06A Farmers Blvd" u="1"/>
        <s v="698 Sw Port St. Lucie Blvd. Ste. 101" u="1"/>
        <s v="12789 1st Dr" u="1"/>
        <s v="215 East Joliet" u="1"/>
        <s v="2469 Webster Avenue" u="1"/>
        <s v="1518 9th Ave N # 114" u="1"/>
        <s v="5014 Gulfport Blvd S" u="1"/>
        <s v="285 Central St unit 107" u="1"/>
        <s v="977 Main st" u="1"/>
        <s v="1550 N Beckley St." u="1"/>
        <s v="2101 E. Monument St." u="1"/>
        <s v="5222 Hillsdale Blvd" u="1"/>
        <s v="8911 Pensacola Blvd" u="1"/>
        <s v="6301 E Riverside Dr # 2" u="1"/>
        <s v="1204 W. William J. Bryan Pkwy Ste. 109" u="1"/>
        <s v="5171 Winchester" u="1"/>
        <s v="2427 Stevenson Dr" u="1"/>
        <s v="636 S Jefferson Ave" u="1"/>
        <s v="1727 Cecil Ave. Ste1" u="1"/>
        <s v="7396 Broadway" u="1"/>
        <s v="5556 North Broadway" u="1"/>
        <s v="91 S. Kennedy Dr. #H" u="1"/>
        <s v="1560 Geer Rd, Suite A" u="1"/>
        <s v="9911 Wellington Rd" u="1"/>
        <s v="13060 Glenoaks Blvd" u="1"/>
        <s v="2848 W. Cermak Rd." u="1"/>
        <s v="5601 W Amarillo Blvd" u="1"/>
        <s v="3167 W Madison St" u="1"/>
        <s v="110 North Martin Avenue" u="1"/>
        <s v="1725 Rhode Island Ave Ne" u="1"/>
        <s v="3405 S Campbell Ave Ste A" u="1"/>
        <s v="1110 Victory Dr." u="1"/>
        <s v="1 Midtown Ln" u="1"/>
        <s v="140 W 7th St" u="1"/>
        <s v="1598 Covington Ave" u="1"/>
        <s v="1630 Spencer Hwy" u="1"/>
        <s v="3542 Melrose Ave" u="1"/>
        <s v="3364 W. Broward Blvd" u="1"/>
        <s v="2324 Decker Blvd" u="1"/>
        <s v="1310 Pine Ave" u="1"/>
        <s v="1250 State Rd 29 S" u="1"/>
        <s v="3114 W. Lawrence Ave." u="1"/>
        <s v="4225 East Sahara Avenue" u="1"/>
        <s v="3621 N. Closner Boulevard" u="1"/>
        <s v="1223 Eastern Blvd" u="1"/>
        <s v="1811 Eastern Ave" u="1"/>
        <s v="2042 E 71st Street" u="1"/>
        <s v="1412 N State Rd 7" u="1"/>
        <s v="535 East Main St" u="1"/>
        <s v="12110 St. Charles Rock" u="1"/>
        <s v="735 SW Military" u="1"/>
        <s v="4905 Broadway St" u="1"/>
        <s v="1008 Federal Rd" u="1"/>
        <s v="1424 E Osceola Pkwy" u="1"/>
        <s v="172 Calle La Via" u="1"/>
        <s v="PR 2 +PR122 Plaza del Oeste" u="1"/>
        <s v="1645 University Avenue" u="1"/>
        <s v="800 Butternut St" u="1"/>
        <s v="2345 E Michigan St" u="1"/>
        <s v="17301 Beach Blvd" u="1"/>
        <s v="3952 W Madison St Unit A" u="1"/>
        <s v="2042 W Cermak Rd" u="1"/>
        <s v="1795 Scott Blvd #102" u="1"/>
        <s v="3514 Rossville Blvd" u="1"/>
        <s v="4159 Rocky River Dr" u="1"/>
        <s v="1611 Spencer Hwy" u="1"/>
        <s v="1301 Locust st" u="1"/>
        <s v="2650 N. Figueroa St" u="1"/>
        <s v="2655 Richmond Avenue" u="1"/>
        <s v="3914 Wadsworth Blvd" u="1"/>
        <s v="2705 Bloyd Ave" u="1"/>
        <s v="1668 Indian Hill Blvd" u="1"/>
        <s v="4426 Park Heights Ave" u="1"/>
        <s v="67 Green Street" u="1"/>
        <s v="1879 14th Avenue SE" u="1"/>
        <s v="126 East 183rd Street" u="1"/>
        <s v="362 S Main St" u="1"/>
        <s v="2980 W Main St" u="1"/>
        <s v="847 Prospect Avenue" u="1"/>
        <s v="6246 Gall Blvd" u="1"/>
        <s v="5910 Mount Moriah Rd" u="1"/>
        <s v="6170 Grand Ave" u="1"/>
        <s v="15995 E 14th St" u="1"/>
        <s v="43430 Monroe St" u="1"/>
        <s v="1655 Copeland Ave" u="1"/>
        <s v="7552 S Halsted St" u="1"/>
        <s v="302 Pantops Ctr" u="1"/>
        <s v="601 Division St." u="1"/>
        <s v="Colobos Shopping Center State Road #3 KM 14.0" u="1"/>
        <s v="5741 S Harlem Ave" u="1"/>
        <s v="689 Main Street" u="1"/>
        <s v="950 Highway 17 N" u="1"/>
        <s v="1652 W 47th St" u="1"/>
        <s v="515 Morro Bay Blvd" u="1"/>
        <s v="4800 S 23rd St, Ste. 3" u="1"/>
        <s v="42150B Jackson St" u="1"/>
        <s v="6000 Greenbelt Rd" u="1"/>
        <s v="2093 E Main St" u="1"/>
        <s v="3406 Kemp Blvd" u="1"/>
        <s v="1310 S Ridgewood Ave" u="1"/>
        <s v="115 S. 10th Ave" u="1"/>
        <s v="10823 Hawthorne Blvd." u="1"/>
        <s v="5856 14th St W" u="1"/>
        <s v="1528 E 23rd St South" u="1"/>
        <s v="2001 W. Washington B" u="1"/>
        <s v="2600 W Broadway" u="1"/>
        <s v="14 Bank St" u="1"/>
        <s v="1700 Decker Dr." u="1"/>
        <s v="2401 Parade Street" u="1"/>
        <s v="1211 W Broadway" u="1"/>
        <s v="2424 Pennsylvania Ave" u="1"/>
        <s v="8541 W. Bellfort St" u="1"/>
        <s v="419A Mother Gaston Blvd" u="1"/>
        <s v="820 Main St" u="1"/>
        <s v="180 Murdock Rd" u="1"/>
        <s v="1100 North Morley St" u="1"/>
        <s v="1613 Winchester Ave" u="1"/>
        <s v="1138 E Rosecrans Ave" u="1"/>
        <s v="2525 E Mount Morris Rd" u="1"/>
        <s v="4108 Wilder Rd." u="1"/>
        <s v="877 State Rd 20 # B" u="1"/>
        <s v="463A 5th Ave" u="1"/>
        <s v="2642 SW 34TH AVE" u="1"/>
        <s v="14703 Rinaldi St" u="1"/>
        <s v="1350 E Chicago St" u="1"/>
        <s v="18 E Scott Street" u="1"/>
        <s v="245 East Tallmadge Ave" u="1"/>
        <s v="163 Shrewsbury Ave" u="1"/>
        <s v="2670 Main Street" u="1"/>
        <s v="317 Sidney Baker St. S." u="1"/>
        <s v="4325 Bessemer Super Hwy" u="1"/>
        <s v="2567 E High St" u="1"/>
        <s v="2666 Timber Drive" u="1"/>
        <s v="2824 Edmondson Ave" u="1"/>
        <s v="2175 South Taylor Rd" u="1"/>
        <s v="4209 Portsmouth Blvd" u="1"/>
        <s v="610 Broadway" u="1"/>
        <s v="3920 W 71St St" u="1"/>
        <s v="2034 S Salina St" u="1"/>
        <s v="212 Granville Corners" u="1"/>
        <s v="1155 East Main St" u="1"/>
        <s v="1833 Springs Rd #C" u="1"/>
        <s v="7121 Cullen Blvd" u="1"/>
        <s v="6607 Atlantic Ave" u="1"/>
        <s v="14333 Aurora Ave N" u="1"/>
        <s v="2421 Frederick Ave" u="1"/>
        <s v="1933 N.E. 23rd Street" u="1"/>
        <s v="1453 N Azusa Ave" u="1"/>
        <s v="1279 Elm St." u="1"/>
        <s v="1 N Galleria Dr" u="1"/>
        <s v="602 N. State St." u="1"/>
        <s v="5404 W 25th Ave" u="1"/>
        <s v="14 A East Gridley" u="1"/>
        <s v="175 S Franklin St" u="1"/>
        <s v="1856 Highway 44 W" u="1"/>
        <s v="3284 S. Saginaw" u="1"/>
        <s v="1603 Spencer Hwy" u="1"/>
        <s v="4211 Norwood Ave" u="1"/>
        <s v="1100 South Hayes St" u="1"/>
        <s v="123 S Washington Ave Ste D" u="1"/>
        <s v="120 E North Ave" u="1"/>
        <s v="1523 W Main St" u="1"/>
        <s v="2290 NW 28th St Ste C" u="1"/>
        <s v="11154 S Michigan Ave" u="1"/>
        <s v="1329 Crows Landing Road" u="1"/>
        <s v="11449 Socorro Rd" u="1"/>
        <s v="9370 Richmond Ave" u="1"/>
        <s v="Carr. Jesus T. Piñero A-4 local c" u="1"/>
        <s v="14250 Bellaire" u="1"/>
        <s v="22297 Euclid Ave" u="1"/>
        <s v="1650 E. Court St." u="1"/>
        <s v="3209 1/2 Central Ave" u="1"/>
        <s v="324 Douglas Rd" u="1"/>
        <s v="2500 Firestone Blvd" u="1"/>
        <s v="4654 S Kirkman Road" u="1"/>
        <s v="612 Brighton Beach Ave" u="1"/>
        <s v="1483 Washtenaw Rd" u="1"/>
        <s v="2929 FM 1960" u="1"/>
        <s v="900 East Arrowood Road" u="1"/>
        <s v="6100 S Cedar St" u="1"/>
        <s v="20935 Vanowen St" u="1"/>
        <s v="4112 Monterey Hwy Ste 101" u="1"/>
        <s v="2384 Sheridan Rd" u="1"/>
        <s v="709 Liberty Ave" u="1"/>
        <s v="10834 Hamilton Ave" u="1"/>
        <s v="3154 Ames Ave" u="1"/>
        <s v="330 NE 8th St" u="1"/>
        <s v="3424 E Main St" u="1"/>
        <s v="10912 County Seat Hwy" u="1"/>
        <s v="517 Radford Blvd" u="1"/>
        <s v="2076 W Silver Springs Blvd" u="1"/>
        <s v="5942 Torresdale Avenue" u="1"/>
        <s v="12303 Norwalk Blvd" u="1"/>
        <s v="4617 Brainerd Rd" u="1"/>
        <s v="901 Kenmore Blvd" u="1"/>
        <s v="1683 Memorial Park Rd" u="1"/>
        <s v="1301 Main St" u="1"/>
        <s v="331 Cavalier Square" u="1"/>
        <s v="6156 Colerain Avenue" u="1"/>
        <s v="7721 2nd Ave. S" u="1"/>
        <s v="6728 S. Central Avenue" u="1"/>
        <s v="757 Broadway" u="1"/>
        <s v="2805 Business Center Dr Ste 105" u="1"/>
        <s v="1070 Delsea Drive" u="1"/>
        <s v="1445 Webster Ave." u="1"/>
        <s v="5090 W. Charleston Blvd" u="1"/>
        <s v="7426 Airline Drive" u="1"/>
        <s v="5448 Blairs Forest Way NE" u="1"/>
        <s v="3602 N Blackstone Ave Ste C147" u="1"/>
        <s v="1455 4th Ave Ste B" u="1"/>
        <s v="16280 Dresden Ave Ste 1" u="1"/>
        <s v="4142 167th St Ste 11A" u="1"/>
        <s v="1102 W Pioneer Pkwy Suite 106" u="1"/>
        <s v="3441 S. 42nd Street" u="1"/>
        <s v="320 South State Rd 7" u="1"/>
        <s v="2399 Meadowbrook Mall Rd" u="1"/>
        <s v="14498 Bellaire Blvd" u="1"/>
        <s v="3056 B Dickerson Pike" u="1"/>
        <s v="8469 Elk Grove Boulevard" u="1"/>
        <s v="207 Forks of the River ste 1" u="1"/>
        <s v="1909 Pepperell Pkwy" u="1"/>
        <s v="6722 W Lincoln Ave" u="1"/>
        <s v="16331 Stuebner Airline Rd" u="1"/>
        <s v="7863 E Admiral Pl" u="1"/>
        <s v="105 Winneconne Ave" u="1"/>
        <s v="1914 Creston Rd" u="1"/>
        <s v="3700 Rivertown Pkwy" u="1"/>
        <s v="6101 W. Diversey Ave" u="1"/>
        <s v="1509 Main St" u="1"/>
        <s v="534 Main Street" u="1"/>
        <s v="5855 Buford Hwy" u="1"/>
        <s v="235 W Carleton Rd" u="1"/>
        <s v="20106 W Warren Ave" u="1"/>
        <s v="4275 W Flagler St" u="1"/>
        <s v="9612 Highway 78 Ste C" u="1"/>
        <s v="17330 Pioneer Blvd" u="1"/>
        <s v="1930 Broadway, Suite A" u="1"/>
        <s v="605 N Perkins Rd Ste 101" u="1"/>
        <s v="1800 Pipestone Rd" u="1"/>
        <s v="14513 Western Ave" u="1"/>
        <s v="205 W. Hueneme Rd." u="1"/>
        <s v="758 Eagle Ridge Drive" u="1"/>
        <s v="271 Greece Ridge Center Dr" u="1"/>
        <s v="724 Edgewood Ave N" u="1"/>
        <s v="17094 Van Buren Blvd" u="1"/>
        <s v="908 Saint Nicholas Avenue" u="1"/>
        <s v="532 W Main Street" u="1"/>
        <s v="4301 Avenue of the Cities" u="1"/>
        <s v="6124 Broadway Unit B" u="1"/>
        <s v="908 Charity St" u="1"/>
        <s v="8293 Dani Drive #102" u="1"/>
        <s v="2750 W 68th St Ste 120" u="1"/>
        <s v="4228 Fruitridge Rd" u="1"/>
        <s v="950 S General McMullen" u="1"/>
        <s v="6254 Westheimer" u="1"/>
        <s v="3714 S. Mooney Blvd" u="1"/>
        <s v="9722 Front Beach Rd Ste A" u="1"/>
        <s v="2423 Frederick Ave" u="1"/>
        <s v="607 Wolf St" u="1"/>
        <s v="71 E. Mt Eden Ave" u="1"/>
        <s v="6168 Plank Road" u="1"/>
        <s v="361 S Golden State Blvd" u="1"/>
        <s v="118 Bellevue Ave" u="1"/>
        <s v="1303-A East Oak St" u="1"/>
        <s v="3834 Aldine Mail Route" u="1"/>
        <s v="1019 Ave Americo Miranda # 54" u="1"/>
        <s v="642 N. H Street" u="1"/>
        <s v="6922 S. Pulaski" u="1"/>
        <s v="19021 Telegraph Rd" u="1"/>
        <s v="1313 Court St" u="1"/>
        <s v="4749 South Blvd" u="1"/>
        <s v="2062 Ave Borinquen" u="1"/>
        <s v="805 South Salisbury Blvd" u="1"/>
        <s v="24 C Plaza St" u="1"/>
        <s v="Canton Mall Local #12" u="1"/>
        <s v="1212 West Bow St" u="1"/>
        <s v="4990 S. Campbell" u="1"/>
        <s v="425 Ohio Street" u="1"/>
        <s v="1400 18th Ave S" u="1"/>
        <s v="4865 Center St Suite 4" u="1"/>
        <s v="651 Capital Ave SW" u="1"/>
        <s v="838 Canal St." u="1"/>
        <s v="724 Market Street" u="1"/>
        <s v="14415 Tukwila International Blvd" u="1"/>
        <s v="1550 W 84th Street" u="1"/>
        <s v="5810 Denison Ave" u="1"/>
        <s v="1922 Harbor Blvd." u="1"/>
        <s v="2131 N Center Rd" u="1"/>
        <s v="1382 Howland Blvd" u="1"/>
        <s v="4224 Asheville Hwy" u="1"/>
        <s v="6304 North Dixie Dr" u="1"/>
        <s v="17848 E 9 Mile Road" u="1"/>
        <s v="1822 N Zarzamora" u="1"/>
        <s v="5159 Wichita St. Ste 105" u="1"/>
        <s v="364 N. 2nd Street" u="1"/>
        <s v="5838 W Olive Ave" u="1"/>
        <s v="10970 Sherman Way" u="1"/>
        <s v="2815 Youngstown Road" u="1"/>
        <s v="14200 E Jefferson Ave" u="1"/>
        <s v="1432 W. Meeker Street" u="1"/>
        <s v="31121 Dequindre" u="1"/>
        <s v="Ab7 Ave Las Cumbres" u="1"/>
        <s v="7300 N Western Ave" u="1"/>
        <s v="6635 S. Zarzamora" u="1"/>
        <s v="6301 NW Loop 410" u="1"/>
        <s v="491 S Main St" u="1"/>
        <s v="1107 W Cumberland Street Ste 101" u="1"/>
        <s v="2010 E. Main St" u="1"/>
        <s v="5711 4th Ave" u="1"/>
        <s v="556 Malley Drive" u="1"/>
        <s v="3837 Pennsylvania Ave" u="1"/>
        <s v="4309 NW 88th Ave" u="1"/>
        <s v="1310 S. Riverside Ave." u="1"/>
        <s v="1909 W Pico Blvd." u="1"/>
        <s v="2270 S. Garey Ave" u="1"/>
        <s v="2436 Sand Mine Rd" u="1"/>
        <s v="15134 Inkster Rd." u="1"/>
        <s v="4512 W Pierson Rd" u="1"/>
        <s v="900 Bridge City Ave." u="1"/>
        <s v="6601 Veterans Memorial Blvd" u="1"/>
        <s v="3569 Pelham Parkway Suite 10" u="1"/>
        <s v="1626 E Prospect Rd" u="1"/>
        <s v="5803 N. Fry Rd., Ste. 111" u="1"/>
        <s v="1501 LynnHaven Pkwy Ste 113" u="1"/>
        <s v="160 W 15th St" u="1"/>
        <s v="6061 Sunrise Mall" u="1"/>
        <s v="9147 Skillman St" u="1"/>
        <s v="2102 N Larch St" u="1"/>
        <s v="1230 E Dixon Blvd" u="1"/>
        <s v="29616 Nuevo Rd" u="1"/>
        <s v="12100 Valley Blvd" u="1"/>
        <s v="1442 S Bristol St" u="1"/>
        <s v="6432 Two Notch Rd., Suite H-2" u="1"/>
        <s v="1414 Forest Avenue" u="1"/>
        <s v="Plaza del norte 506 trucado street" u="1"/>
        <s v="212 15th street" u="1"/>
        <s v="1485 E. Valley Parkway" u="1"/>
        <s v="2405 W 51st St" u="1"/>
        <s v="204 E Expressway 83" u="1"/>
        <s v="398 S. Diamond St." u="1"/>
        <s v="1132 Wayne Ave" u="1"/>
        <s v="5A West 183rd St." u="1"/>
        <s v="6630 Broadway Ave" u="1"/>
        <s v="3404 Florence Ave" u="1"/>
        <s v="3830 Commercial St SE" u="1"/>
        <s v="8945 N 43rd Ave" u="1"/>
        <s v="4846 Butterfield" u="1"/>
        <s v="8390 Gratiot Rd" u="1"/>
        <s v="222 W. Dickinson Blvd" u="1"/>
        <s v="915 Poso Drive" u="1"/>
        <s v="2878 Colorado Blvd" u="1"/>
        <s v="306 W. Compton Blvd." u="1"/>
        <s v="1507 Highway 138 SE" u="1"/>
        <s v="401 E Washington St" u="1"/>
        <s v="23 Chereb Lane" u="1"/>
        <s v="3009 S Belt Hwy" u="1"/>
        <s v="8334 W Appleton Avenue" u="1"/>
        <s v="7124 Aloma Ave Ste F" u="1"/>
        <s v="107 Hills Plaza" u="1"/>
        <s v="3780 Alpine Ave" u="1"/>
        <s v="5438 New Cut Rd." u="1"/>
        <s v="4015 W 26th St" u="1"/>
        <s v="8055 E 38th Street" u="1"/>
        <s v="100 Sterling St" u="1"/>
        <s v="604 W. Randol Mill Rd" u="1"/>
        <s v="5233 S John Young Pkwy" u="1"/>
        <s v="6368 Van Nuys Blvd" u="1"/>
        <s v="29760 Rancho California Rd" u="1"/>
        <s v="1001 NW 95th St" u="1"/>
        <s v="2685 N Watkins St" u="1"/>
        <s v="2003 S State Road 7" u="1"/>
        <s v="105 W. Cornerview St." u="1"/>
        <s v="398 Conklin Street" u="1"/>
        <s v="73 W 159th St" u="1"/>
        <s v="443 Wood Street" u="1"/>
        <s v="1115 Smoky Park Hwy." u="1"/>
        <s v="414 S Avenue D" u="1"/>
        <s v="5854 Hamilton Ave" u="1"/>
        <s v="331 S Highway 81" u="1"/>
        <s v="1201 Main St" u="1"/>
        <s v="440 US Hwy 17/92 N" u="1"/>
        <s v="42171 Big Bear Blvd" u="1"/>
        <s v="1350 E Flamingo Rd Ste A" u="1"/>
        <s v="1140 Broad St." u="1"/>
        <s v="9546 Allisonville Rd" u="1"/>
        <s v="317 E Lake St" u="1"/>
        <s v="9843 SW 184th St" u="1"/>
        <s v="11620 Long Beach Blvd" u="1"/>
        <s v="7108 Wabash Ave" u="1"/>
        <s v="103-1 West Montauk Hwy" u="1"/>
        <s v="1330 N. Lewis" u="1"/>
        <s v="3901 Prospect Ave" u="1"/>
        <s v="915 South James Road" u="1"/>
        <s v="144 Allen St" u="1"/>
        <s v="302 E Lake Ave" u="1"/>
        <s v="307 E Jefferson Blvd" u="1"/>
        <s v="3943 Fredericksburg Rd" u="1"/>
        <s v="265 Applewood Center Pl # G" u="1"/>
        <s v="4900 S. Archer Ave" u="1"/>
        <s v="5106 Butler Street" u="1"/>
        <s v="2853 34th St" u="1"/>
        <s v="701 Sandtown Rd" u="1"/>
        <s v="2720 Eastland Mall" u="1"/>
        <s v="3639 W Broad St" u="1"/>
        <s v="350 East Main St, Suite 21" u="1"/>
        <s v="5016 E Lancaster Ave Suite 104" u="1"/>
        <s v="21700 Miles Rd" u="1"/>
        <s v="307 South Henry St" u="1"/>
        <s v="5003 Antoine Drive" u="1"/>
        <s v="11105 S. Halsted St" u="1"/>
        <s v="2806 W. Roosevelt Rd" u="1"/>
        <s v="608 East 59th St" u="1"/>
        <s v="886 Clinton Ave N" u="1"/>
        <s v="201 N Richmond St" u="1"/>
        <s v="827 Jefferson Blvd" u="1"/>
        <s v="34 Calle Geronimo Rivera" u="1"/>
        <s v="1534 Fremont Blvd, ste C" u="1"/>
        <s v="6920 S Ashland Ave Unit B" u="1"/>
        <s v="3595 E. Main St" u="1"/>
        <s v="11350 Northwest Fwy" u="1"/>
        <s v="1134 S. Western Ave" u="1"/>
        <s v="432 S. Cumberland St" u="1"/>
        <s v="414 N. Hairston Rd. Suite #400" u="1"/>
        <s v="10418 S Main St" u="1"/>
        <s v="850 E Rundberg Ln Ste 400" u="1"/>
        <s v="2029 Airport Blvd Ste A" u="1"/>
        <s v="506 North Broadway" u="1"/>
        <s v="2515 Portland Rd. Suite D" u="1"/>
        <s v="4469 Mayfield Rd" u="1"/>
        <s v="5300 S 76th St Ste 1590" u="1"/>
        <s v="1014 W D St" u="1"/>
        <s v="454 Highway 90" u="1"/>
        <s v="1800 S Muskogee Ave" u="1"/>
        <s v="5868 S Packard Ave" u="1"/>
        <s v="3305 St Stephens Rd Suite C" u="1"/>
        <s v="237 Muddy Branch Rd" u="1"/>
        <s v="5308 S Peoria Ave Suite E" u="1"/>
        <s v="1900 Ave Palacios De Versalles" u="1"/>
        <s v="15436 1/2 Devonshire Street" u="1"/>
        <s v="5936 Sheridan Street" u="1"/>
        <s v="109 W. Main St" u="1"/>
        <s v="13310 Cullen Blvd Ste B1" u="1"/>
        <s v="35 W Main St Unit 2" u="1"/>
        <s v="1448 E Florence Ave" u="1"/>
        <s v="1020 Quitman" u="1"/>
        <s v="610-B N 6th Ave" u="1"/>
        <s v="5555 W Colonial Dr" u="1"/>
        <s v="1870 W 3500 S" u="1"/>
        <s v="14710 Dr Martin Luther King Jr Blvd" u="1"/>
        <s v="2204 E Market Street" u="1"/>
        <s v="203A Exchange Street" u="1"/>
        <s v="805 E 63rd St" u="1"/>
        <s v="1792 W Irving Blvd" u="1"/>
        <s v="521 Hwy 72 Bypass" u="1"/>
        <s v="60 E Broadway" u="1"/>
        <s v="412 South Lowry St" u="1"/>
        <s v="25 S Main" u="1"/>
        <s v="340 S. California Ave Unit B" u="1"/>
        <s v="226 N Peters Rd" u="1"/>
        <s v="1052 Cleveland Rd" u="1"/>
        <s v="14304 Gratiot Ave." u="1"/>
        <s v="1712 W 92nd Ave" u="1"/>
        <s v="2955 S Rutherford Blvd Ste H" u="1"/>
        <s v="1702 11th st" u="1"/>
        <s v="3711 General Degaulle Dr." u="1"/>
        <s v="7406 Preston Hwy" u="1"/>
        <s v="898 East 3300 South" u="1"/>
        <s v="4421 River Oaks Blvd" u="1"/>
        <s v="5733 S. Anthony Blvd" u="1"/>
        <s v="2751 N COUNTY ROAD WEST" u="1"/>
        <s v="8376 Lander Ave" u="1"/>
        <s v="2009 Bandera Rd." u="1"/>
        <s v="11865 SW 26th St Ste C24" u="1"/>
        <s v="12800 Sw 8th St" u="1"/>
        <s v="4001 Columbia St" u="1"/>
        <s v="1208 South FM 51 Suite I" u="1"/>
        <s v="237 West 231st Street" u="1"/>
        <s v="8208 Slide Rd" u="1"/>
        <s v="1409 W Morse Ave" u="1"/>
        <s v="2645 N Berkeley Lake Rd NW" u="1"/>
        <s v="22100 Lake Shore Blvd" u="1"/>
        <s v="2020 N 10th street" u="1"/>
        <s v="8 N Cherokee Lane" u="1"/>
        <s v="6922 Market Street" u="1"/>
        <s v="1493 Alexandria Dr" u="1"/>
        <s v="4020 South Steele Street" u="1"/>
        <s v="2205 S Peoria St" u="1"/>
        <s v="8602 Broadway St Ste C" u="1"/>
        <s v="3300 S Decatur Blvd Ste 5" u="1"/>
        <s v="1275 E. Florence Blvd, Ste 1" u="1"/>
        <s v="2936-B Palmer HWY" u="1"/>
        <s v="1711 Washington Ave." u="1"/>
        <s v="529 E Ash St" u="1"/>
        <s v="5 Walker Street" u="1"/>
        <s v="114 North Swenson" u="1"/>
        <s v="1175 Moreland Ave SE Ste 300" u="1"/>
        <s v="823 S Green River" u="1"/>
        <s v="1340 Blanding Blvd" u="1"/>
        <s v="4616 South 4000 West Unit C" u="1"/>
        <s v="511 Valley Mall Parkway" u="1"/>
        <s v="2811 Ave Q" u="1"/>
        <s v="6026 Broadway Blvd" u="1"/>
        <s v="537 Claremont Parkway" u="1"/>
        <s v="5115 S Kedzie Ave" u="1"/>
        <s v="2903 W Western Ave" u="1"/>
        <s v="4394 Hugh Howell Road Suite # 8" u="1"/>
        <s v="2257 S Howell Ave" u="1"/>
        <s v="10315 Watson Rd" u="1"/>
        <s v="5039 Bayou Blvd" u="1"/>
        <s v="1380 Broad St" u="1"/>
        <s v="2114 1st St." u="1"/>
        <s v="6908 Bay Pkwy" u="1"/>
        <s v="10925 Crenshaw Blvd" u="1"/>
        <s v="2502 Pine Ave" u="1"/>
        <s v="5055 W Division St" u="1"/>
        <s v="633 Cortez Rd" u="1"/>
        <s v="17 S. Federal Blvd." u="1"/>
        <s v="2526 W Hopkins St" u="1"/>
        <s v="5090 Twin City Hwy Ste A" u="1"/>
        <s v="606 Cedar Ave." u="1"/>
        <s v="2525 W Broadway" u="1"/>
        <s v="213B New Park Ave" u="1"/>
        <s v="10538 Page Ave" u="1"/>
        <s v="2310 Midland Boulevard" u="1"/>
        <s v="796 Lay Ave" u="1"/>
        <s v="319 Pocasset ave" u="1"/>
        <s v="817 Santa Fe Drive" u="1"/>
        <s v="5715 Telephone Road" u="1"/>
        <s v="3348 Spring St" u="1"/>
        <s v="1039 West Main Street" u="1"/>
        <s v="1741 N Mannheim Rd" u="1"/>
        <s v="3320 Stillman Blvd" u="1"/>
        <s v="2811 86th St." u="1"/>
        <s v="345 Scarlet Rd" u="1"/>
        <s v="117B S US Hwy 83" u="1"/>
        <s v="67 Jackson St" u="1"/>
        <s v="46 West Fordham Rd" u="1"/>
        <s v="2552 S Cobb Dr SE Ste B2" u="1"/>
        <s v="7018 Military Pkwy" u="1"/>
        <s v="7400 Van Nuys Blvd" u="1"/>
        <s v="3875 W 130th St" u="1"/>
        <s v="4710 Columbia Pike" u="1"/>
        <s v="2512 Hazelwood St" u="1"/>
        <s v="701 S Lake Street" u="1"/>
        <s v="7303 Abercorn Street" u="1"/>
        <s v="3640 Mundy Mill Rd Ste 148" u="1"/>
        <s v="1331 Guerneville Rd Ste N" u="1"/>
        <s v="213 Kennedy St NW" u="1"/>
        <s v="2358 W. Chicago Ave." u="1"/>
        <s v="10806 S Post Oak Rd # 200" u="1"/>
        <s v="514 Main Street" u="1"/>
        <s v="169 Concord St" u="1"/>
        <s v="517 Main Street" u="1"/>
        <s v="6125 Covington Hwy Ste. 9" u="1"/>
        <s v="401 Magnolia Ave" u="1"/>
        <s v="2950 N 32nd St" u="1"/>
        <s v="2473 Michigan Ave" u="1"/>
        <s v="686 W. 19th St" u="1"/>
        <s v="8520 Washington St" u="1"/>
        <s v="4034 Tamiami Trail" u="1"/>
        <s v="3215 West Blue Ridge Rd" u="1"/>
        <s v="151 Erie Blvd" u="1"/>
        <s v="1850 Apple Blossom Dr" u="1"/>
        <s v="2600 Old Norcross Rd #G" u="1"/>
        <s v="1101 Huntingdon Ave" u="1"/>
        <s v="4335 Lake Michigan Dr NW Ste C" u="1"/>
        <s v="1972 Morse Road" u="1"/>
        <s v="603 S Center St Unit A" u="1"/>
        <s v="1121 E. McNeese" u="1"/>
        <s v="2503 Mogadore Rd" u="1"/>
        <s v="223 Neptune Avenue" u="1"/>
        <s v="1063 Calle William Jones" u="1"/>
        <s v="513 W Main Street" u="1"/>
        <s v="420 E Hartford Ave" u="1"/>
        <s v="1620 E. Broad St." u="1"/>
        <s v="1487 Camp Jackson Rd" u="1"/>
        <s v="3930 Main St" u="1"/>
        <s v="1809 W Loop 281" u="1"/>
        <s v="516 Cranston Street" u="1"/>
        <s v="231 Riverstone Pkwy Ste 104" u="1"/>
        <s v="4264 E Charleston" u="1"/>
        <s v="40559 Orosi Dr" u="1"/>
        <s v="1045 Yadkinville Rd" u="1"/>
        <s v="2901 Alta Mere Dr. Suite 300" u="1"/>
        <s v="100 Columbiana Circle" u="1"/>
        <s v="969 Dunbar Village Plaza" u="1"/>
        <s v="7912 S Exchange" u="1"/>
        <s v="531 US Highway 41 Byp N" u="1"/>
        <s v="9655 Elk Grove Florin Rd., Ste. 4" u="1"/>
        <s v="10909 Webb Chapel Rd" u="1"/>
        <s v="229 N Main St" u="1"/>
        <s v="507 E Landis Avenue" u="1"/>
        <s v="427 N 1st Street" u="1"/>
        <s v="306 E Eau Gallie Blvd" u="1"/>
        <s v="16 1/2 N Conococheague St" u="1"/>
        <s v="1300 Bethel Rd" u="1"/>
        <s v="796 Saratoga Avenue" u="1"/>
        <s v="4620 Washington Ave" u="1"/>
        <s v="15600 W. 10 Mile Road" u="1"/>
        <s v="1057 Carlisle St Unit 2" u="1"/>
        <s v="160 Delancey Street" u="1"/>
        <s v="2134 44th Ave N" u="1"/>
        <s v="16878 N. Cave Creek Rd." u="1"/>
        <s v="930 SW Military Dr." u="1"/>
        <s v="660 East Pittsburgh St" u="1"/>
        <s v="2623 W. Jefferson St." u="1"/>
        <s v="3135 W. North Ave" u="1"/>
        <s v="1330 N Water St" u="1"/>
        <s v="2017 Irving Park Rd" u="1"/>
        <s v="1390K Walkup Ave" u="1"/>
        <s v="7356 S Halsted St" u="1"/>
        <s v="14510 Nordhoff St" u="1"/>
        <s v="12355 Gratiot" u="1"/>
        <s v="300 S US Highway 1" u="1"/>
        <s v="400 North Center Street" u="1"/>
        <s v="75 W Nuevo Rd" u="1"/>
        <s v="4412 W Fuqua St" u="1"/>
        <s v="1345 Gardere Lane" u="1"/>
        <s v="10315 S. Halsted St" u="1"/>
        <s v="1508 Alum Rock Ave" u="1"/>
        <s v="3417 Warsaw Ave" u="1"/>
        <s v="5699 Richmond Rd" u="1"/>
        <s v="9600 SW 8th St" u="1"/>
        <s v="1035 High St" u="1"/>
        <s v="3870 S Archer Ave" u="1"/>
        <s v="1027 Pensacola St" u="1"/>
        <s v="981 N South St" u="1"/>
        <s v="7407 N. Nebraska Ave" u="1"/>
        <s v="717 4th Street" u="1"/>
        <s v="847 Orange Ave Ste C" u="1"/>
        <s v="1185 Glensboro Rd #5" u="1"/>
        <s v="1455 Carr 2" u="1"/>
        <s v="4802 Valley View Blvd NW" u="1"/>
        <s v="2957 E Gulf to Lake Hwy" u="1"/>
        <s v="1139 Lake St." u="1"/>
        <s v="5820 Riverside Dr" u="1"/>
        <s v="131 Belle Terre Blvd" u="1"/>
        <s v="419 N Santa Fe Ave" u="1"/>
        <s v="2956 Owen Dr." u="1"/>
        <s v="655 Blue Lakes Blvd." u="1"/>
        <s v="4593 Robert Rd, Ste A" u="1"/>
        <s v="3500 Reading Road" u="1"/>
        <s v="2927 S 5600 W Ste C" u="1"/>
        <s v="8017 Oswego Rd." u="1"/>
        <s v="21528 Norwalk Blvd" u="1"/>
        <s v="1010 El Camino Ave" u="1"/>
        <s v="825A Flatbush Ave" u="1"/>
        <s v="4100 E Harry St Ste 50" u="1"/>
        <s v="9676 NW 25th St" u="1"/>
        <s v="4525 W. North Ave" u="1"/>
        <s v="2908 Hamilton Street" u="1"/>
        <s v="546A Market St" u="1"/>
        <s v="1109 W Broadway" u="1"/>
        <s v="563 Lafayette" u="1"/>
        <s v="6032 Fairburn Rd" u="1"/>
        <s v="5618 Albemarle Rd." u="1"/>
        <s v="369 SE 10th Ave" u="1"/>
        <s v="8028 SE Powell BLVD" u="1"/>
        <s v="910 N Dixie Ave Ste 103" u="1"/>
        <s v="1104 W Tennyson Rd Suite C" u="1"/>
        <s v="619 Highway 51 S" u="1"/>
        <s v="501 W. El Segundo Blvd" u="1"/>
        <s v="9410 Ave Los Romeros" u="1"/>
        <s v="15650 Nordhoff St." u="1"/>
        <s v="1100 S State Route 260" u="1"/>
        <s v="1020 Del Prado Blvd S Ste D" u="1"/>
        <s v="2725 Winnetka Ave N" u="1"/>
        <s v="275 Clinton Avenue" u="1"/>
        <s v="3016 James St." u="1"/>
        <s v="1020 White Road" u="1"/>
        <s v="3248 Broadway St" u="1"/>
        <s v="5200 Jimmy Carter Blvd. #7-A" u="1"/>
        <s v="31911 Mission Trail" u="1"/>
        <s v="618 W Park Row Dr." u="1"/>
        <s v="561 N Vandemark Rd" u="1"/>
        <s v="2106 N Santa Fe Ave" u="1"/>
        <s v="1001 Court St" u="1"/>
        <s v="240 Line Street" u="1"/>
        <s v="5855 Youngstown Warren Rd" u="1"/>
        <s v="1531 Linn St" u="1"/>
        <s v="2105 S Union Ave" u="1"/>
        <s v="15 South 12th Street" u="1"/>
        <s v="1112A Lowry Ave N" u="1"/>
        <s v="1122 Buchanan Blvd" u="1"/>
        <s v="3915 Dix St NE Ste B" u="1"/>
        <s v="5330 Chimney Rock Road" u="1"/>
        <s v="115 N Euclid Ave" u="1"/>
        <s v="3706 Ringgold Rd" u="1"/>
        <s v="1066 Flatbush Avenue" u="1"/>
        <s v="8205 N Doffing Rd Ste D" u="1"/>
        <s v="2701 Alum Rock Ave" u="1"/>
        <s v="12534 US-301" u="1"/>
        <s v="1228 Main St" u="1"/>
        <s v="271 N. Lowry St." u="1"/>
        <s v="115 Angeles Dr" u="1"/>
        <s v="4817 Columbia Pike" u="1"/>
        <s v="4757 W. Madison St." u="1"/>
        <s v="625 W. Valencia Rd" u="1"/>
        <s v="1990 N Water St." u="1"/>
        <s v="6052 E. 46th St." u="1"/>
        <s v="1611 Lodi St" u="1"/>
        <s v="1430 North Clinton Ave" u="1"/>
        <s v="6006 Bellaire Blvd Ste 102" u="1"/>
        <s v="3012 A Covert Ave." u="1"/>
        <s v="2624 W Fond Du Lac Ave" u="1"/>
        <s v="3703 Wake Forest Rd" u="1"/>
        <s v="2554 N State Rd 7" u="1"/>
        <s v="2955 N 22nd St" u="1"/>
        <s v="2536 S. Tryon St." u="1"/>
        <s v="5940 Okeechobee Blvd" u="1"/>
        <s v="10069 West Hillsborough Ave" u="1"/>
        <s v="9904 Old Baymeadows Rd" u="1"/>
        <s v="2201 Lurleen B Wallace Blvd" u="1"/>
        <s v="1861 Bacon St." u="1"/>
        <s v="4772 E Michigan St" u="1"/>
        <s v="1481 Apple Ave" u="1"/>
        <s v="1414 South Ave" u="1"/>
        <s v="PR 2 &amp;PR 4494 Plaza Isabela" u="1"/>
        <s v="120 Curran Lane, suite F" u="1"/>
        <s v="2317 Salem Ave" u="1"/>
        <s v="217A Berkshire Ave" u="1"/>
        <s v="1540 W. 18th Street" u="1"/>
        <s v="5830 W Villard Ave" u="1"/>
        <s v="2501 Nine Mile Rd" u="1"/>
        <s v="123 Washington Ave" u="1"/>
        <s v="3909 N IH 35" u="1"/>
        <s v="137 Yauco Plaza I" u="1"/>
        <s v="Las Catalinas Mall 400 calle Betances" u="1"/>
        <s v="6290 University Drive" u="1"/>
        <s v="6763 W Flagler St" u="1"/>
        <s v="6225A Bissonnet St" u="1"/>
        <s v="1209 Main St" u="1"/>
        <s v="201 Richmond St" u="1"/>
        <s v="5006 E Sligh Ave" u="1"/>
        <s v="5123 Garth Rd" u="1"/>
        <s v="260 Brook Avenue" u="1"/>
        <s v="3950 Buford Hwy NE # B" u="1"/>
        <s v="19518 Cortez Blvd" u="1"/>
        <s v="298 N Cleveland st" u="1"/>
        <s v="1150 S Bristol St" u="1"/>
        <s v="91 Stafford St." u="1"/>
        <s v="1007 Prospect Ave" u="1"/>
        <s v="1338 W Main St" u="1"/>
        <s v="1844 Seymour Ave" u="1"/>
        <s v="3069 W Florida Ave" u="1"/>
        <s v="410 E E Wyoming Ave" u="1"/>
        <s v="3400 Buddha Ave Ste 114" u="1"/>
        <s v="24 Carr 31" u="1"/>
        <s v="1500 Beville Rd" u="1"/>
        <s v="12510 E Sprague Ave Suite 2" u="1"/>
        <s v="2412 Jefferson St" u="1"/>
        <s v="12627 FM 1960 Rd W" u="1"/>
        <s v="100 GRAND PASEO BLVD" u="1"/>
        <s v="2206 W Palma Vista Dr" u="1"/>
        <s v="804 Wilcox St Unit 8" u="1"/>
        <s v="12730 Crenshaw Blvd" u="1"/>
        <s v="11407 Harryhines Blvd" u="1"/>
        <s v="802 Rankin Rd." u="1"/>
        <s v="516 S Hampton" u="1"/>
        <s v="B1 Ave El Conquistador STE 5" u="1"/>
        <s v="3005 Spring Hill Ave Ste F" u="1"/>
        <s v="217 Weems Lane" u="1"/>
        <s v="3155 Kensington Avenue" u="1"/>
        <s v="900 N Federal Hwy #103" u="1"/>
        <s v="6333 U S Highway 49 Ste 20" u="1"/>
        <s v="5045 W. Thomas Rd" u="1"/>
        <s v="82227 US Highway 111" u="1"/>
        <s v="725 W Indian School Rd" u="1"/>
        <s v="1101 W Main St" u="1"/>
        <s v="64 Lorraine St." u="1"/>
        <s v="11149 W. 95th St" u="1"/>
        <s v="4201 University Dr. Suite 108" u="1"/>
        <s v="205 Winchester Ave" u="1"/>
        <s v="338 Grafton St" u="1"/>
        <s v="499 Warren Coleman Blvd" u="1"/>
        <s v="530 New Los Angeles Ave" u="1"/>
        <s v="1341 24th St" u="1"/>
        <s v="4135 Brownsville Road" u="1"/>
        <s v="7136 Owensmouth Ave" u="1"/>
        <s v="349 North Schmidt Rd." u="1"/>
        <s v="7004 N Clark St" u="1"/>
        <s v="7875 E Jefferson Avenue" u="1"/>
        <s v="3500 East-West Hwy #1411" u="1"/>
        <s v="2412 N State Rd 7" u="1"/>
        <s v="647 Mt. Prospect Ave" u="1"/>
        <s v="104 NE 19th St" u="1"/>
        <s v="1610 State Street" u="1"/>
        <s v="8905 N. Lamar Blvd" u="1"/>
        <s v="1601 Payton Gin" u="1"/>
        <s v="3747 William Penn Highway" u="1"/>
        <s v="5624 Ames Ave" u="1"/>
        <s v="5580 Goods Lane" u="1"/>
        <s v="2711 W. Mile 7 Rd." u="1"/>
        <s v="1722 Winchester Rd" u="1"/>
        <s v="5220 S Pulaski Rd" u="1"/>
        <s v="5244 fruitridge Rd" u="1"/>
        <s v="1924 Shady Brook St" u="1"/>
        <s v="1354 N San Antonio Ave." u="1"/>
        <s v="1008 E Nob Hill Blvd" u="1"/>
        <s v="2292 Firestone Blvd" u="1"/>
        <s v="2253 Cloverdale Avenue" u="1"/>
        <s v="8145 Washington St Sw" u="1"/>
        <s v="7916 Cedar Ave" u="1"/>
        <s v="17 S Main Street" u="1"/>
        <s v="7552A Highway 182 E" u="1"/>
        <s v="228 Eastway Dr" u="1"/>
        <s v="614 N. Sheppard St" u="1"/>
        <s v="#40 Calle Betances" u="1"/>
        <s v="40-17 National St." u="1"/>
        <s v="105 East Front Street" u="1"/>
        <s v="3699 Ming Avenue, Suite F" u="1"/>
        <s v="1401 3rd Ave W #104" u="1"/>
        <s v="252 Park Ave" u="1"/>
        <s v="272B Smith Street" u="1"/>
        <s v="2831 Wendell Blvd" u="1"/>
        <s v="1805 N Florida Ave" u="1"/>
        <s v="1229 Michigan St NE" u="1"/>
        <s v="1869 Cobb Pkwy Ste. 300" u="1"/>
        <s v="2950 S John Redditt Drive Ste 106" u="1"/>
        <s v="3809 Shaver #150" u="1"/>
        <s v="602 N. Telegraph" u="1"/>
        <s v="8743 E. Palmdale Blvd" u="1"/>
        <s v="4000 La Grande Princess Suite B Christiansted" u="1"/>
        <s v="5619 N. Broad St." u="1"/>
        <s v="1000 North 8th St" u="1"/>
        <s v="712 E Avalon St" u="1"/>
        <s v="306 N Ham Ln" u="1"/>
        <s v="3500 S. Meridian" u="1"/>
        <s v="200 W. Foothill Blvd" u="1"/>
        <s v="859 Bush River Rd Ste B" u="1"/>
        <s v="2645 N Main St Ste 101" u="1"/>
        <s v="800 S. Harbor Boulevard" u="1"/>
        <s v="4117 W Madison" u="1"/>
        <s v="6031 Siegen Ln" u="1"/>
        <s v="1101 Santiam Rd SE." u="1"/>
        <s v="2300 S Schaefer hwy" u="1"/>
        <s v="3201 N.E. 28th Street, Suite B" u="1"/>
        <s v="1307 Graves Rd.." u="1"/>
        <s v="3767 Eastern Blvd" u="1"/>
        <s v="Paseo del Pueblo 6-A" u="1"/>
        <s v="14333 Euclid Ave" u="1"/>
        <s v="1111 N Cherry St" u="1"/>
        <s v="2357 W. Cermak Rd." u="1"/>
        <s v="4711 Troost Ave" u="1"/>
        <s v="1002 Andrews Highway" u="1"/>
        <s v="195 E Elm" u="1"/>
        <s v="335 36th St" u="1"/>
        <s v="111C East Chatham St" u="1"/>
        <s v="3219 S Madison St Ste B" u="1"/>
        <s v="258 E. Adams Blvd." u="1"/>
        <s v="10950 FM 1960 Rd W Ste F-2" u="1"/>
        <s v="1199 Teaneck Road" u="1"/>
        <s v="1588 Lancaster Dr NE" u="1"/>
        <s v="Urb San Fernando B31 Calle 6 Local # 2" u="1"/>
        <s v="3439 Jerome Ave" u="1"/>
        <s v="1501 S Sunnylane Rd #D" u="1"/>
        <s v="6766 Ingram Rd" u="1"/>
        <s v="21899 Three Notch Rd" u="1"/>
        <s v="5403 Cherry Ave" u="1"/>
        <s v="945 Chestnut St" u="1"/>
        <s v="4701 S Washington" u="1"/>
        <s v="2014 Pleasanton Rd." u="1"/>
        <s v="5530 S La Grange Rd" u="1"/>
        <s v="9 Sterlington Commons" u="1"/>
        <s v="104 Highway 54 Byp Ste Q" u="1"/>
        <s v="2261 Singleton Blvd" u="1"/>
        <s v="1501 N Mannheim Rd" u="1"/>
        <s v="4510 S Orange Blossom Trail" u="1"/>
        <s v="3033 Packard St" u="1"/>
        <s v="2596 E Arkansas Ln" u="1"/>
        <s v="1115 W. Robb" u="1"/>
        <s v="866 Kempton" u="1"/>
        <s v="2125 Davison Road" u="1"/>
        <s v="6515 Garth Rd" u="1"/>
        <s v="3373 Sheridan Rd" u="1"/>
        <s v="4007 W. 59th St" u="1"/>
        <s v="819 US Highway 1" u="1"/>
        <s v="8751 Highway 6 S" u="1"/>
        <s v="360 High St" u="1"/>
        <s v="833 Main St E" u="1"/>
        <s v="833 E. Fry Blvd, Ste E" u="1"/>
        <s v="833 Allison-Bonnett Memorial Drive" u="1"/>
        <s v="2410 Texas Ave" u="1"/>
        <s v="2201 N Long Beach Blvd" u="1"/>
        <s v="138 Town Center East" u="1"/>
        <s v="4037 East Franklin Blvd" u="1"/>
        <s v="7882 NW 52nd St" u="1"/>
        <s v="6790 Highway 92 Suite 104" u="1"/>
        <s v="2022 Central Ave" u="1"/>
        <s v="28 West Steuben Street" u="1"/>
        <s v="1058 W Club Blvd" u="1"/>
        <s v="703 Southeast Greenville Blvd Suite A" u="1"/>
        <s v="898 E Edwardsville Rd" u="1"/>
        <s v="4150 N Grand Blvd" u="1"/>
        <s v="24849 South Dixie Hwy" u="1"/>
        <s v="3506 Cane Run Rd" u="1"/>
        <s v="4978 Delhi Ave Ste 3" u="1"/>
        <s v="4483 Cheshire Station Plz" u="1"/>
        <s v="2433 North Fry Rd" u="1"/>
        <s v="2684 Blanding Blvd" u="1"/>
        <s v="4240 N. Franklin Rd. Ste. 105" u="1"/>
        <s v="560 N. Mountain Ave" u="1"/>
        <s v="110 South Antrim Way" u="1"/>
        <s v="3822 N Mitthoefer Rd" u="1"/>
        <s v="3300 N. Pace Blvd Suite 240" u="1"/>
        <s v="1055 E. Main St." u="1"/>
        <s v="1073 W 17th St" u="1"/>
        <s v="60-15 Roosevelt Ave" u="1"/>
        <s v="5975 S Cooper St Ste 135" u="1"/>
        <s v="1059 West Philadelphia St" u="1"/>
        <s v="4063 Atlanta Hwy" u="1"/>
        <s v="100 E Midland Trl Ste 210" u="1"/>
        <s v="19047 Parthenia St" u="1"/>
        <s v="294 W. Plaza, Suite D4" u="1"/>
        <s v="11520 E Colfax Ave" u="1"/>
        <s v="2828 N. Teutonia Ave." u="1"/>
        <s v="10800 Rhode Island Ave #D" u="1"/>
        <s v="1201 S Jackson Rd" u="1"/>
        <s v="11580 Chimney Rock" u="1"/>
        <s v="10823 Tamiami Trail North Unit I" u="1"/>
        <s v="1408 S 31ST ST" u="1"/>
        <s v="5540 South Blvd" u="1"/>
        <s v="1013 Chatham Heights Rd" u="1"/>
        <s v="3724 B Broadway St" u="1"/>
        <s v="614 S CAGE BLVD" u="1"/>
        <s v="200 St Louis Avenue" u="1"/>
        <s v="44-320 Jackson St" u="1"/>
        <s v="4536 Curry Ford Rd" u="1"/>
        <s v="41 Calle Rafael Lasa" u="1"/>
        <s v="7349 W Newberry Rd" u="1"/>
        <s v="11655 Veterans Memorial Dr" u="1"/>
        <s v="202 N Main St" u="1"/>
        <s v="116 S Avenue B" u="1"/>
        <s v="8610 Van Nuys Blvd" u="1"/>
        <s v="2013 Central Ave" u="1"/>
        <s v="413 Mount Cross Road, Suite 207" u="1"/>
        <s v="4950 W Illinois" u="1"/>
        <s v="6502 Jefferson Davis Highway" u="1"/>
        <s v="38 N Charles Richard Beall Blvd" u="1"/>
        <s v="15714 Vanowen St." u="1"/>
        <s v="2749 Dorchester Square" u="1"/>
        <s v="539 Sutter Avenue" u="1"/>
        <s v="229 Hamilton St." u="1"/>
        <s v="2060 S Dort Hwy" u="1"/>
        <s v="1554 North State St" u="1"/>
        <s v="1556 W Highway 50" u="1"/>
        <s v="8019 Dixie Hwy" u="1"/>
        <s v="1600 Newton St." u="1"/>
        <s v="3109 W Cermak Rd" u="1"/>
        <s v="1234 E Central Ave" u="1"/>
        <s v="1115 W Main St" u="1"/>
        <s v="6614 S. Congress" u="1"/>
        <s v="1574 Mt Ephraim Ave" u="1"/>
        <s v="3166 S Ashland Ave" u="1"/>
        <s v="3902 13th Ave S" u="1"/>
        <s v="2837 E State Blvd" u="1"/>
        <s v="1401 19Th St" u="1"/>
        <s v="600 Union Ave Ste C" u="1"/>
        <s v="1460 Hudson Ave" u="1"/>
        <s v="3316 Canoe Creek Rd." u="1"/>
        <s v="6600 Topanga Cyn Blvd." u="1"/>
        <s v="4955 Jimmy Carter Boulevard" u="1"/>
        <s v="1062 W Huron St" u="1"/>
        <s v="608 E Prien Lake Rd Ste B" u="1"/>
        <s v="729 King St" u="1"/>
        <s v="2599 Kilburn Avenue" u="1"/>
        <s v="5110-D Wrightsboro Rd" u="1"/>
        <s v="1228 Camp Jackson Rd" u="1"/>
        <s v="3675 S. Decatur Blvd" u="1"/>
        <s v="12302 Montana" u="1"/>
        <s v="3305 Pleasant Valley Blvd" u="1"/>
        <s v="4735 S Lancaster Rd STE C" u="1"/>
        <s v="4027 Veterans Hwy" u="1"/>
        <s v="1945 Decker Blvd. Ste 1" u="1"/>
        <s v="10990 New Halls Ferry Rd" u="1"/>
        <s v="3049 E 17th St" u="1"/>
        <s v="407 Pretlow St" u="1"/>
        <s v="2 Lake Street" u="1"/>
        <s v="301 E Tioga St Unit 3B" u="1"/>
        <s v="5224 E University Dr Ste B" u="1"/>
        <s v="120 Boston Ave" u="1"/>
        <s v="4157 Branch Avenue" u="1"/>
        <s v="1719 Center Point Pkwy" u="1"/>
        <s v="1330 Jackson Ave" u="1"/>
        <s v="582 Dexter St" u="1"/>
        <s v="1541 E Whittier St" u="1"/>
        <s v="257 Richmond St." u="1"/>
        <s v="5224 E University Dr Ste D" u="1"/>
        <s v="4149 W. Pico Blvd" u="1"/>
        <s v="2969 W 72nd Ave" u="1"/>
        <s v="1920 San Bernardo" u="1"/>
        <s v="5781 Lee Blvd #204" u="1"/>
        <s v="4780 Jonesboro Rd #C" u="1"/>
        <s v="3909 Main St" u="1"/>
        <s v="18107 Torrence Ave" u="1"/>
        <s v="12440 Warwick Blvd" u="1"/>
        <s v="100 Andover Park W" u="1"/>
        <s v="173 Main St Fl 1" u="1"/>
        <s v="25431 Van Dyke Ave" u="1"/>
        <s v="28 W. Dundee Rd." u="1"/>
        <s v="2908 Whitmore Ave Suite J" u="1"/>
        <s v="502 Normandy" u="1"/>
        <s v="12825 South Post Oak Rd" u="1"/>
        <s v="2678 E. Florence Avenue" u="1"/>
        <s v="146 Calle Jose De Diego" u="1"/>
        <s v="5000 Meadowood Mall Circle" u="1"/>
        <s v="620 Lincoln Blvd" u="1"/>
        <s v="611 W. Ben White Blvd" u="1"/>
        <s v="18162 NW 2nd Ave" u="1"/>
        <s v="355 Canton Rd" u="1"/>
        <s v="6929 JFK Blvd" u="1"/>
        <s v="7059 N Clark St" u="1"/>
        <s v="4202 Wheaton Way" u="1"/>
        <s v="5102 Aldine Bender Rd." u="1"/>
        <s v="5722 Fondren Rd." u="1"/>
        <s v="2815 E Fountain Blvd" u="1"/>
        <s v="820 Largo Center Dr Unit No2A" u="1"/>
        <s v="3362 W. Chicago Ave." u="1"/>
        <s v="6796 Market Street" u="1"/>
        <s v="509 St. James" u="1"/>
        <s v="800 Main St." u="1"/>
        <s v="282 De Baliviere Ave" u="1"/>
        <s v="3540 W Broadway" u="1"/>
        <s v="4501 S Alameda St" u="1"/>
        <s v="504C S. Van Dorn St" u="1"/>
        <s v="17519 Kedzie Ave" u="1"/>
        <s v="502 Armour Rd" u="1"/>
        <s v="2417 A N Herritage St" u="1"/>
        <s v="11002 Jefferson Ave # B" u="1"/>
        <s v="5102 5th Ave" u="1"/>
        <s v="5911 S Gessner Rd" u="1"/>
        <s v="10 Carr 149 STE 200" u="1"/>
        <s v="10346 Festival Lane" u="1"/>
        <s v="126 N. Parsons" u="1"/>
        <s v="1402 Liberty Ave" u="1"/>
        <s v="22224 Van Born Rd." u="1"/>
        <s v="21535 Palomar St" u="1"/>
        <s v="206 W Market Street" u="1"/>
        <s v="1614 Gessner" u="1"/>
        <s v="1300 Indian Trail Rd. Ste. 103" u="1"/>
        <s v="76 Main Street" u="1"/>
        <s v="905 N Main St Ste B" u="1"/>
        <s v="6850 Martin Luther King Blvd" u="1"/>
        <s v="482 Congress St" u="1"/>
        <s v="1142 E Fillmore St" u="1"/>
        <s v="2301 E Broad Ave" u="1"/>
        <s v="32401 Van Dyke" u="1"/>
        <s v="649 Escuela Ave" u="1"/>
        <s v="1206 Millersville Pike" u="1"/>
        <s v="1088 Main St" u="1"/>
        <s v="1098 Main St" u="1"/>
        <s v="6811 Torresdale Avenue" u="1"/>
        <s v="3813 Wards Rd" u="1"/>
        <s v="6563 E Olympic Blvd" u="1"/>
        <s v="1201 AIRPORT FWY" u="1"/>
        <s v="6541 N 59th Ave." u="1"/>
        <s v="423 Andrews Highway" u="1"/>
        <s v="6010 W Tidwell" u="1"/>
        <s v="800 West Congress St." u="1"/>
        <s v="1728 Olive Street" u="1"/>
        <s v="1210 Royal Gorge Blvd" u="1"/>
        <s v="704 Broadway" u="1"/>
        <s v="2169 Alpine Ave" u="1"/>
        <s v="3938 W. Roosevelt Rd" u="1"/>
        <s v="3553 W Imperial Hwy" u="1"/>
        <s v="650 E High St Spc 601" u="1"/>
        <s v="8312 Florida Blvd" u="1"/>
        <s v="1025 West Spring Street" u="1"/>
        <s v="4711 W 34th St" u="1"/>
        <s v="801 Dellwood St." u="1"/>
        <s v="1926 W Gary Blvd" u="1"/>
        <s v="2443 10th Ave N" u="1"/>
        <s v="544 West Gannon Ave" u="1"/>
        <s v="2041 Belair Rd # 110" u="1"/>
        <s v="2727 South Ave" u="1"/>
        <s v="711 E 1st Ave" u="1"/>
        <s v="734 Venture Drive" u="1"/>
        <s v="4225 S State Route 159 Suite 2" u="1"/>
        <s v="575D Talcottville Rd" u="1"/>
        <s v="2418 Main St" u="1"/>
        <s v="4313 Walnut St" u="1"/>
        <s v="5517 Airline Dr. Ste D" u="1"/>
        <s v="3950 Dix Hwy" u="1"/>
        <s v="615 Wheatley Road" u="1"/>
        <s v="4620 W Market St Ste C1" u="1"/>
        <s v="7300 Atlantic Ave" u="1"/>
        <s v="7243 W Grand Ave" u="1"/>
        <s v="714 W 181st St" u="1"/>
        <s v="7581 Centreville Rd" u="1"/>
        <s v="1000 Ave Blvd" u="1"/>
        <s v="2909 S Western" u="1"/>
        <s v="5031 N Figueroa St" u="1"/>
        <s v="134 Lancaster Dr SE" u="1"/>
        <s v="5249 1/2 Paramount Blvd" u="1"/>
        <s v="2245 S. Woodland Blvd" u="1"/>
        <s v="3804 Camp Robinson Rd Ste 3" u="1"/>
        <s v="564 California Ave" u="1"/>
        <s v="Carr. 116 KM 1.8 Bo. 1.8 Sabana Yeguas" u="1"/>
        <s v="12901 Sherman Way" u="1"/>
        <s v="762 Tennessee St" u="1"/>
        <s v="106 Anderson Street" u="1"/>
        <s v="6176 Auburn Blvd" u="1"/>
        <s v="3600 N 1st Ave, Ste 104" u="1"/>
        <s v="16046 Puritan St" u="1"/>
        <s v="656 7th St" u="1"/>
        <s v="505 E Frontage Ste A" u="1"/>
        <s v="4720 John F Kennedy Boulevard" u="1"/>
        <s v="1431 Colorado Ave" u="1"/>
        <s v="6834 Hamilton Ave" u="1"/>
        <s v="900 Talbot Ave" u="1"/>
        <s v="3946 Mayfield Road" u="1"/>
        <s v="12959 SW 112th Street" u="1"/>
        <s v="11943 Reisterstown road" u="1"/>
        <s v="6305 Route 130" u="1"/>
        <s v="1157 W SR 436 Unit 102" u="1"/>
        <s v="6630 Beach Blvd. Ste 1" u="1"/>
        <s v="301 S Woodland Blvd" u="1"/>
        <s v="5601 McCart Ave Ste. D" u="1"/>
        <s v="9110 Jefferson Davis Hwy" u="1"/>
        <s v="4004 W Montrose Ave" u="1"/>
        <s v="7530 W Burleigh Street" u="1"/>
        <s v="690 Missouri Ave Ste 19" u="1"/>
        <s v="8315 Wornall Road" u="1"/>
        <s v="821-C Liberty St" u="1"/>
        <s v="14989 Tamiami Trail" u="1"/>
        <s v="150 Carr 940 Ste. 16" u="1"/>
        <s v="316 W Rancier Ave" u="1"/>
        <s v="3748 N Kimball" u="1"/>
        <s v="1233 Bedford Avenue" u="1"/>
        <s v="2100 45th St" u="1"/>
        <s v="6159 Atlantic Ave" u="1"/>
        <s v="315 Ridge Rd." u="1"/>
        <s v="2275- B O'Neal Lane" u="1"/>
        <s v="2721 S 108th Street" u="1"/>
        <s v="4202 N Prospect Dr" u="1"/>
        <s v="1171 25th St" u="1"/>
        <s v="6155 Samuell Blvd" u="1"/>
        <s v="2457 E Florence Ave" u="1"/>
        <s v="2509 W Edinger Ave" u="1"/>
        <s v="5033 US Highway 264 Alt E" u="1"/>
        <s v="2701 W. Northern, Suite 101" u="1"/>
        <s v="835 Franklin Ave" u="1"/>
        <s v="3435 Olton Rd" u="1"/>
        <s v="576 River St" u="1"/>
        <s v="1745 Route 6" u="1"/>
        <s v="3802 Johnston St" u="1"/>
        <s v="3602 W. 26th St." u="1"/>
        <s v="851 St Charles St" u="1"/>
        <s v="1015 S Bristol St" u="1"/>
        <s v="6400 King Hill Ave" u="1"/>
        <s v="1115 Oro Dam Blvd E Ste A" u="1"/>
        <s v="2213 Lone Tree" u="1"/>
        <s v="258 E. Lincoln Highway" u="1"/>
        <s v="23010 Sandalfoot Plaza Dr" u="1"/>
        <s v="900 E. Atlantic Blvd Suite 5" u="1"/>
        <s v="3375 Iowa Ave" u="1"/>
        <s v="3100 SW College" u="1"/>
        <s v="5543 Normandy Blvd" u="1"/>
        <s v="39341 10th St" u="1"/>
        <s v="3308 Bragg Blvd. Ste 112" u="1"/>
        <s v="2436 A S 11th St" u="1"/>
        <s v="13407 230th St" u="1"/>
        <s v="142 Park City Center" u="1"/>
        <s v="1145 Carr 2" u="1"/>
        <s v="2094 W Busch Blvd" u="1"/>
        <s v="1221 Madison Ave SE" u="1"/>
        <s v="506 Grand Ave" u="1"/>
        <s v="910 H St NE" u="1"/>
        <s v="562 Atlantic Avenue" u="1"/>
        <s v="49 Calle Eugenio M de Hostos" u="1"/>
        <s v="1817 N County Rd W" u="1"/>
        <s v="2304 Dixie Highway" u="1"/>
        <s v="1217 S Broadway St Ste D" u="1"/>
        <s v="4409 N Kedzie Ave" u="1"/>
        <s v="14717 7th St" u="1"/>
        <s v="4273 American Way Suite 2" u="1"/>
        <s v="8505 4th Ave # A" u="1"/>
        <s v="6465 Lyndale Ave. S" u="1"/>
        <s v="2046 N King St" u="1"/>
        <s v="18263 Soledad Canyon Rd." u="1"/>
        <s v="787 Ulster Ave" u="1"/>
        <s v="83A Wall Street" u="1"/>
        <s v="4149 W 63rd St" u="1"/>
        <s v="1728 Parkway Dr" u="1"/>
        <s v="45921 Monroe St" u="1"/>
        <s v="2526 W. 28th Ave" u="1"/>
        <s v="3846 Mission Ave" u="1"/>
        <s v="21305 Saticoy St" u="1"/>
        <s v="604 W 81st Ave" u="1"/>
        <s v="21400 W. McNichols" u="1"/>
        <s v="18 Roff Ave" u="1"/>
        <s v="11211 Beechnut St" u="1"/>
        <s v="2224 East Lake St" u="1"/>
        <s v="17335 W 7 Mile Rd" u="1"/>
        <s v="2740 Stickney Point Rd" u="1"/>
        <s v="9021 W Camelback Rd #101" u="1"/>
        <s v="520 Blake Rd N" u="1"/>
        <s v="6006 Wesley St" u="1"/>
        <s v="3189 Denton Hwy" u="1"/>
        <s v="carr. 693 bo. higullar oradodel mar shopping center," u="1"/>
        <s v="617 Eastern Blvd" u="1"/>
        <s v="5900 North Meadows Blvd" u="1"/>
        <s v="3526 E. State St" u="1"/>
        <s v="9939 S Halsted St" u="1"/>
        <s v="1607 E. Noble Ave" u="1"/>
        <s v="3850 Maizeland Rd" u="1"/>
        <s v="3408 E Main Ave Ste E" u="1"/>
        <s v="1535 Spring Cypress Rd" u="1"/>
        <s v="8326 Broadway St Ste B" u="1"/>
        <s v="1943 S. Glenstone Avenue" u="1"/>
        <s v="111 South Summit" u="1"/>
        <s v="250 Cypresswood Dr" u="1"/>
        <s v="8406 Preston Hwy" u="1"/>
        <s v="9717 N LaMar Blvd # A5" u="1"/>
        <s v="17 Carothers Rd" u="1"/>
        <s v="4912 Airline Dr" u="1"/>
        <s v="3467 Wilcox Blvd Ste C" u="1"/>
        <s v="2420 SE 182nd Ave" u="1"/>
        <s v="5555 Youngstown Warren Rd" u="1"/>
        <s v="4301 W Wisconsin Ave" u="1"/>
        <s v="409 7th" u="1"/>
        <s v="217 Monroeville Mall" u="1"/>
        <s v="2737 W Girard Ave" u="1"/>
        <s v="823 Southern Blvd" u="1"/>
        <s v="4 S. McCain Dr, Suite #10" u="1"/>
        <s v="901 Main St" u="1"/>
        <s v="125 W 87th St" u="1"/>
        <s v="312 New Market Rd W" u="1"/>
        <s v="13526 Tidwell Ste 450" u="1"/>
        <s v="5137 W Diversey" u="1"/>
        <s v="201 E Tyler St Ste A" u="1"/>
        <s v="7610 W Hillsborough Ave" u="1"/>
        <s v="354 Northland Blvd" u="1"/>
        <s v="1085 Winton Way" u="1"/>
        <s v="4203 Pleasant Valley Rd" u="1"/>
        <s v="918 W International Speedway Blvd" u="1"/>
        <s v="1044 N Baldwin Ave" u="1"/>
        <s v="353 Arneill Rd" u="1"/>
        <s v="335 N. College Ave." u="1"/>
        <s v="530 Mills Ave" u="1"/>
        <s v="3329 Calumet Ave" u="1"/>
        <s v="1205 12th Street" u="1"/>
        <s v="3939 Fry Rd" u="1"/>
        <s v="12015 Perry Rd Ste B" u="1"/>
        <s v="2145 Sutro Street #7" u="1"/>
        <s v="87 Graham Avenue" u="1"/>
        <s v="88 Hugh J Grant Cir" u="1"/>
        <s v="711 Stony Point Rd" u="1"/>
        <s v="120 E Milham Ave" u="1"/>
        <s v="563 86th St" u="1"/>
        <s v="2001 North Cannon Blvd. Ste B" u="1"/>
        <s v="132 Kerr Street" u="1"/>
        <s v="57901 M 51" u="1"/>
        <s v="6068 Atlantic Ave" u="1"/>
        <s v="1255 Dunn Rd" u="1"/>
        <s v="1911 E Gage Ave" u="1"/>
        <s v="629 Lenox Ave" u="1"/>
        <s v="1005 Broad St" u="1"/>
        <s v="4715 W 34th St" u="1"/>
        <s v="928 East Avenue" u="1"/>
        <s v="10910 30th St #108" u="1"/>
        <s v="15300 Livernois Ave" u="1"/>
        <s v="3111 Walnut Street" u="1"/>
        <s v="91-275 Avenue 66" u="1"/>
        <s v="11101 Sherman Way" u="1"/>
        <s v="2815 NW 10th St Ste G" u="1"/>
        <s v="105 N. Granard St." u="1"/>
        <s v="1105 E Godbold St." u="1"/>
        <s v="7355 W. Colonial Dr" u="1"/>
        <s v="967 Southern Blvd" u="1"/>
        <s v="1256-A Palm Beach Lakes Blvd." u="1"/>
        <s v="937 N Expressway # 77" u="1"/>
        <s v="PR 3 Km 151.3 Bo. Coqui" u="1"/>
        <s v="160 Broad St" u="1"/>
        <s v="2004 Martin Ave" u="1"/>
        <s v="5142 W Madison St" u="1"/>
        <s v="2000 Spartanburg Hwy Ste 500" u="1"/>
        <s v="12057 Highway 49" u="1"/>
        <s v="350 Oak St" u="1"/>
        <s v="510 Prairie Ave" u="1"/>
        <s v="1920 Club Pond Rd" u="1"/>
        <s v="2000 N. Lee Trevino Dr" u="1"/>
        <s v="527 Church St. N." u="1"/>
        <s v="5309 Mount View Rd." u="1"/>
        <s v="47028 Harry Byrd Highway" u="1"/>
        <s v="610 Carr 152" u="1"/>
        <s v="1127 Hamilton Street" u="1"/>
        <s v="160 Value City Ctr" u="1"/>
        <s v="3345 Arden Way" u="1"/>
        <s v="2629 S Sherwood Forest Blvd" u="1"/>
        <s v="212 S Gold Ave" u="1"/>
        <s v="1013 Maryland Ave." u="1"/>
        <s v="400 W Lexington St" u="1"/>
        <s v="3210 Randleman Rd" u="1"/>
        <s v="1580 Buttitta Dr Unit A" u="1"/>
        <s v="3514 W Burnham St Ste 100" u="1"/>
        <s v="1329 Portage Avenue" u="1"/>
        <s v="628 W. Historic Mitchell St" u="1"/>
        <s v="524 N Martin Luther King Jr Dr" u="1"/>
        <s v="8301 South Holland Road" u="1"/>
        <s v="13502 Whittier Blvd" u="1"/>
        <s v="2433 Adams Ave" u="1"/>
        <s v="7301 W. 10Th Street Ste. A" u="1"/>
        <s v="3404 Veterans Dr" u="1"/>
        <s v="346 East Gun Hill Road" u="1"/>
        <s v="8527 Midlothian Turnpike" u="1"/>
        <s v="2101 Main St" u="1"/>
        <s v="400 S. Sterling Blvd." u="1"/>
        <s v="10401 Beach Blvd" u="1"/>
        <s v="811 E Ennis Ave" u="1"/>
        <s v="219 W 4th St" u="1"/>
        <s v="2324 Whittier Blvd" u="1"/>
        <s v="3566 S. Western Ave" u="1"/>
        <s v="1020 South 3rd Ave" u="1"/>
        <s v="6213 Lyons" u="1"/>
        <s v="5101 S Cicero Ave" u="1"/>
        <s v="2021 Gallatin Pike North Suite 108" u="1"/>
        <s v="7788 E Ridge Rd" u="1"/>
        <s v="2186 John Wayland Hwy" u="1"/>
        <s v="1402 Houston Blvd" u="1"/>
        <s v="1437 Hopkins Rd" u="1"/>
        <s v="2245 Main St" u="1"/>
        <s v="2475 Blanding Blvd" u="1"/>
        <s v="145 Ramona Expy" u="1"/>
        <s v="9035 Forest Ln" u="1"/>
        <s v="4684 Millbranch Rd" u="1"/>
        <s v="11710 Jefferson Ave" u="1"/>
        <s v="256 E 2nd St" u="1"/>
        <s v="4433 S Alameda St" u="1"/>
        <s v="11650 Jones Rd Ste.C" u="1"/>
        <s v="3887 10th Ave N" u="1"/>
        <s v="82-B Calle Esteban Ramos" u="1"/>
        <s v="265 S West St" u="1"/>
        <s v="315 Monroe St" u="1"/>
        <s v="2220 Hikes Lane" u="1"/>
        <s v="8235 N. Lindbergh" u="1"/>
        <s v="5519 S 1900 W" u="1"/>
        <s v="600 W Main St" u="1"/>
        <s v="14103 Victory Blvd" u="1"/>
        <s v="3808 Salem Rd" u="1"/>
        <s v="246 N Elm Street" u="1"/>
        <s v="824 N Ardenwood Dr" u="1"/>
        <s v="2512 S. San Pedro St." u="1"/>
        <s v="218-75 Hempstead Ave" u="1"/>
        <s v="4656 E Sunset Rd" u="1"/>
        <s v="3975 Senter Rd. Ste #103" u="1"/>
        <s v="5232 Simpson Ferry Rd" u="1"/>
        <s v="481 West New Circle Rd." u="1"/>
        <s v="4141 US Hwy 27 N Ste 2" u="1"/>
        <s v="465 Lonsdale Ave" u="1"/>
        <s v="3367 6th Avenue" u="1"/>
        <s v="8398 North Houston Rosslyn Road" u="1"/>
        <s v="1615 Cartwright Road" u="1"/>
        <s v="4425 California Street" u="1"/>
        <s v="1401 East Cold Spring LN" u="1"/>
        <s v="271 N Highway 171" u="1"/>
        <s v="3007 4th Street" u="1"/>
        <s v="279 E 161st St" u="1"/>
        <s v="1926 Needmore Rd" u="1"/>
        <s v="3000 Calumet Ave" u="1"/>
        <s v="3200 N Cicero Ave" u="1"/>
        <s v="2805 MacCorkle Ave" u="1"/>
        <s v="638B Sibley Blvd" u="1"/>
        <s v="147 Chester Avenue" u="1"/>
        <s v="4953 Carlisle Pike" u="1"/>
        <s v="1691 Pass Road" u="1"/>
        <s v="2561 Austell Rd SW" u="1"/>
        <s v="3225 Ft Worth Ave." u="1"/>
        <s v="60A Mamaroneck Ave" u="1"/>
        <s v="1705 W Baker St" u="1"/>
        <s v="3818 Whittier Blvd" u="1"/>
        <s v="2201 N. Kickapoo Ave." u="1"/>
        <s v="3114 E 3rd St" u="1"/>
        <s v="3759 Leopard St" u="1"/>
        <s v="24 Cypress Creek Pkwy" u="1"/>
        <s v="125 South 1st St" u="1"/>
        <s v="180 Route 59" u="1"/>
        <s v="577 University Ave W. Ste 3" u="1"/>
        <s v="3FS9 Via Myrta Villa Fontana" u="1"/>
        <s v="1057 Broad St" u="1"/>
        <s v="7021 Highway 6 S" u="1"/>
        <s v="320 E 3900 S" u="1"/>
        <s v="1928 Austin Street" u="1"/>
        <s v="3162 Highway 278 NW" u="1"/>
        <s v="2524 NE 28th St" u="1"/>
        <s v="3864 East Cesar E Chavez Ave" u="1"/>
        <s v="8244 Marbach" u="1"/>
        <s v="17647 Torrence Ave" u="1"/>
        <s v="12733 W. 7 Mile Road" u="1"/>
        <s v="1046 E. Commercial Ave" u="1"/>
        <s v="1120 NE 82nd Ave" u="1"/>
        <s v="5521 James Ave" u="1"/>
        <s v="6917 Fairfield" u="1"/>
        <s v="1555 State Road 436" u="1"/>
        <s v="4111 South Centinela" u="1"/>
        <s v="2016 Electric Rd" u="1"/>
        <s v="2300 W Morton St Suite 101" u="1"/>
        <s v="6106 N Navarro St, suite# 300" u="1"/>
        <s v="9 Commercial Street" u="1"/>
        <s v="6035 Kimberly Blvd" u="1"/>
        <s v="190 Malabar Rd" u="1"/>
        <s v="624 Cherry Hill Rd" u="1"/>
        <s v="3752 East Tremont Ave" u="1"/>
        <s v="729 Calle Constitucion Urb Puerto Nuevo" u="1"/>
        <s v="BO CAIMITAL ALTO CARR 2 KM 123.0" u="1"/>
        <s v="7900 Georgia Ave" u="1"/>
        <s v="695 E Lincoln Ave" u="1"/>
        <s v="13922 Westheimer Rd." u="1"/>
        <s v="2341 W 1st St" u="1"/>
        <s v="426 W Marshall St" u="1"/>
        <s v="1821 Elm Rd. NE" u="1"/>
        <s v="216 West McMillan Street" u="1"/>
        <s v="100 Admiral Dr" u="1"/>
        <s v="86-10 Rockaway Beach Blvd" u="1"/>
        <s v="90 Speedwell" u="1"/>
        <s v="118 S Riverside Ave" u="1"/>
        <s v="3719 Austell Rd" u="1"/>
        <s v="6012 Orange Ave" u="1"/>
        <s v="9644 Beechnut St Ste A" u="1"/>
        <s v="1805 South Cannon Blvd" u="1"/>
        <s v="649 N Overland Ave" u="1"/>
        <s v="1807 West Broadway" u="1"/>
        <s v="529 E. Dixie Dr. Ste A" u="1"/>
        <s v="2058 South Queen Street" u="1"/>
        <s v="1575 Winchester #E" u="1"/>
        <s v="85 North Glebe Road" u="1"/>
        <s v="7456 Barrington Rd" u="1"/>
        <s v="3530 Lemay Ferry Rd" u="1"/>
        <s v="949 N 27th St" u="1"/>
        <s v="2407 2nd Avenue" u="1"/>
        <s v="407 E. Florence Ave" u="1"/>
        <s v="694 S Alvarado St" u="1"/>
        <s v="1133 Fulton Rd. NW" u="1"/>
        <s v="1317 East Los Angeles Avenue" u="1"/>
        <s v="1123 Southfield Rd" u="1"/>
        <s v="454 W Florence Ave" u="1"/>
        <s v="5126 W Olive Ave" u="1"/>
        <s v="4501 Cane Run Rd" u="1"/>
        <s v="3850 N Cedar Ave" u="1"/>
        <s v="1738 Sycamore Road" u="1"/>
        <s v="701 Russell Ave Ste F253" u="1"/>
        <s v="2204 Texas Ave" u="1"/>
        <s v="6930 N Teutonia Ave" u="1"/>
        <s v="168 Amory Street" u="1"/>
        <s v="1850 8th St S Ste A" u="1"/>
        <s v="3855 E Pikes Peak Ave" u="1"/>
        <s v="5859 Bissonnet St" u="1"/>
        <s v="5606 W Cermak Rd" u="1"/>
        <s v="57 Sams Point Road" u="1"/>
        <s v="24 E Main Street" u="1"/>
        <s v="4537 E Main St." u="1"/>
        <s v="7758 Landover Rd" u="1"/>
        <s v="203 E Davis St. Suite D" u="1"/>
        <s v="13644 Vanowen St." u="1"/>
        <s v="20 E. Alexis Rd Suite C" u="1"/>
        <s v="4635 E 7 Mile Rd" u="1"/>
        <s v="330 E 103rd Street" u="1"/>
        <s v="255 N. Interstate 35" u="1"/>
        <s v="815 34th St # 815" u="1"/>
        <s v="1855 Berry Blvd" u="1"/>
        <s v="1310 W. 23rd St." u="1"/>
        <s v="209 Racine Street" u="1"/>
        <s v="3714 Grant St." u="1"/>
        <s v="6524 West North Ave" u="1"/>
        <s v="2325 W Devon Ave" u="1"/>
        <s v="5637 Georgetown Rd." u="1"/>
        <s v="10325 Lake June Rd ste 580" u="1"/>
        <s v="6110 Gunn Hwy" u="1"/>
        <s v="4002 Fairmont Pkwy" u="1"/>
        <s v="114 Lancaster Dr NE" u="1"/>
        <s v="683 Indian Hill Blvd" u="1"/>
        <s v="5500 Buckeystown pike" u="1"/>
        <s v="401 N Illinois St" u="1"/>
        <s v="821 Clinton Ave N" u="1"/>
        <s v="2342 Alum Rock Ave" u="1"/>
        <s v="1286 E. Delavan Avenue" u="1"/>
        <s v="5730 Highway Blvd" u="1"/>
        <s v="280 East Ferry Street" u="1"/>
        <s v="7101 W. Greenfield Avenue" u="1"/>
        <s v="927 N Cable Rd Ste 173" u="1"/>
        <s v="119 Calle Fernandez Garcia" u="1"/>
        <s v="363 Smithfield Avenue" u="1"/>
        <s v="22930 Lorain Rd" u="1"/>
        <s v="4976 Gerrardstown" u="1"/>
        <s v="44 Corinth St" u="1"/>
        <s v="9234 Old Redwood Hwy" u="1"/>
        <s v="2106 N. Roan St Suite 1" u="1"/>
        <s v="29 Fern Dr" u="1"/>
        <s v="3206 S. Carrollton Ave." u="1"/>
        <s v="1854 62nd Ave N" u="1"/>
        <s v="2337 S Bristol St" u="1"/>
        <s v="2728 W Irving Blvd" u="1"/>
        <s v="2410 S 34th St" u="1"/>
        <s v="13323 Livernois Suite 1" u="1"/>
        <s v="384 East Fordham Road" u="1"/>
        <s v="380 Connecticut Street" u="1"/>
        <s v="975 Main Ave" u="1"/>
        <s v="2001 South College Ave" u="1"/>
        <s v="3224 N. Front St" u="1"/>
        <s v="7384 Two Notch Road" u="1"/>
        <s v="98 E Dundee Rd" u="1"/>
        <s v="402 W. Hobsonway" u="1"/>
        <s v="7613 White Oak" u="1"/>
        <s v="5461 N Figueroa st." u="1"/>
        <s v="1708 W Main" u="1"/>
        <s v="32A Branch St" u="1"/>
        <s v="2115 E. Florida Ave" u="1"/>
        <s v="1074 East 165th Street" u="1"/>
        <s v="2129 Pacific Ave" u="1"/>
        <s v="1203 E Charleston Blvd" u="1"/>
        <s v="2828 Battleground Ave, Ste A" u="1"/>
        <s v="1154 S Military Trail" u="1"/>
        <s v="713 Thomas Langston Road" u="1"/>
        <s v="7410 Sudley Rd" u="1"/>
        <s v="584 Washington St" u="1"/>
        <s v="300 West Main Street" u="1"/>
        <s v="2912 B W Northwest Hwy" u="1"/>
        <s v="15317 Parthenia St" u="1"/>
        <s v="401-D West Montgomery" u="1"/>
        <s v="11003 Antoine Drive" u="1"/>
        <s v="608 Main Street" u="1"/>
        <s v="435 S Western Ave" u="1"/>
        <s v="4151 West 5415 South" u="1"/>
        <s v="194 Buckland Hills Drive, Suite 2500, Kiosk - 6502" u="1"/>
        <s v="2279 Main St" u="1"/>
        <s v="528 S. Reynolds Rd" u="1"/>
        <s v="112 N University" u="1"/>
        <s v="26 N Main Street" u="1"/>
        <s v="818 East Park Row Dr" u="1"/>
        <s v="5600 Buford Highway NE, STE 104" u="1"/>
        <s v="5547 W. North Ave" u="1"/>
        <s v="4263 NW Loop 410, Ste. 109" u="1"/>
        <s v="901 Wooster Rd North" u="1"/>
        <s v="39 E Court St" u="1"/>
        <s v="820 Berryville Ave" u="1"/>
        <s v="174 Wheeler Rd" u="1"/>
        <s v="1181 Airport Blvd Ste 130" u="1"/>
        <s v="1101 Goshen Ave" u="1"/>
        <s v="4711 Airline Dr" u="1"/>
        <s v="45460 Ford Rd" u="1"/>
        <s v="12070 Sw Allen Blvd" u="1"/>
        <s v="926 N State Line Ave" u="1"/>
        <s v="440 S Oxnard Blvd" u="1"/>
        <s v="93 Clinton St" u="1"/>
        <s v="3000 Reading Road" u="1"/>
        <s v="3291 Chamblee Dunwoody Rd Ste B" u="1"/>
        <s v="1183 Oak Ridge Tpke" u="1"/>
        <s v="814 US Hwy 27 S" u="1"/>
        <s v="2101 Elmwood Ave" u="1"/>
        <s v="4404 NW Cache Rd Ste 8" u="1"/>
        <s v="4787 Salem Ave" u="1"/>
        <s v="3920 W Rosecrans Ave" u="1"/>
        <s v="1083 N. Church St." u="1"/>
        <s v="301 San Pedro Dr SE Suite F" u="1"/>
        <s v="3972 Jackson Ave" u="1"/>
        <s v="1731 S 1st Street" u="1"/>
        <s v="4467 Mission Blvd" u="1"/>
        <s v="1234 W. Floyd Baker Blvd" u="1"/>
        <s v="3727 S Madison Ave" u="1"/>
        <s v="337 S Scales St Suite C" u="1"/>
        <s v="3647 Byron Center Ave SW" u="1"/>
        <s v="21700 W. 7 Mile Rd" u="1"/>
        <s v="175 S 5th St" u="1"/>
        <s v="1850 -C Williams Rd" u="1"/>
        <s v="101 West American Canyon Road" u="1"/>
        <s v="202 S Orange Blossom Trail" u="1"/>
        <s v="1055 W 1st Street" u="1"/>
        <s v="1099 N Rolling Rd" u="1"/>
        <s v="634 Greenwich St" u="1"/>
        <s v="3527 E Sprague Ave Ste G3" u="1"/>
        <s v="1931 Sheridan Blvd" u="1"/>
        <s v="1327 Hopple Street" u="1"/>
        <s v="3920 Merrit Dr." u="1"/>
        <s v="1448 Bridge Blvd SW" u="1"/>
        <s v="28019 Hwy 27" u="1"/>
        <s v="459 W Johnson St Ste B" u="1"/>
        <s v="1216 S. Nellis Blvd" u="1"/>
        <s v="6800 Balboa Blvd" u="1"/>
        <s v="118 E. 8th Ave" u="1"/>
        <s v="9041 E 350" u="1"/>
        <s v="1890 S 3rd St" u="1"/>
        <s v="7705 South Tryon St" u="1"/>
        <s v="2617 W Bethany Home Rd Ste 5" u="1"/>
        <s v="260 N Tustin St" u="1"/>
        <s v="1703 S. Main St" u="1"/>
        <s v="996 Amsterdam Ave" u="1"/>
        <s v="3610 W 1st St" u="1"/>
        <s v="1801 1st Ave S" u="1"/>
        <s v="1346 Raleigh Rd" u="1"/>
        <s v="6649 Mayfield Rd" u="1"/>
        <s v="7763 NW Prairie View Road" u="1"/>
        <s v="103 E McGalliard Rd" u="1"/>
        <s v="4117 S Staples St" u="1"/>
        <s v="249B Main St" u="1"/>
        <s v="6300 Van Buren Blvd" u="1"/>
        <s v="1245 E Southern Ave, Suite 20" u="1"/>
        <s v="1110 Elden St., Unit 206" u="1"/>
        <s v="2115 Forest Hills Rd" u="1"/>
        <s v="829 Cheyenne Meadows Rd" u="1"/>
        <s v="200 Carr 181 STE 40" u="1"/>
        <s v="1031 East Ave" u="1"/>
        <s v="40 W. Lake St" u="1"/>
        <s v="5512 Myrtle Ave." u="1"/>
        <s v="1723 Main St." u="1"/>
        <s v="1115 E. Hudson" u="1"/>
        <s v="1702 North Ave" u="1"/>
        <s v="2740 Scioto Trail" u="1"/>
        <s v="2601 N. Tryon St. Ste B" u="1"/>
        <s v="1025 N Texas Blvd Suite 21 J" u="1"/>
        <s v="636 Central Ave" u="1"/>
        <s v="3308 Greenmount Ave" u="1"/>
        <s v="2128 S San Pedro St" u="1"/>
        <s v="Caguas Villa Blanca" u="1"/>
        <s v="428 S. Brevard Ave." u="1"/>
        <s v="6462 Stanton Ave" u="1"/>
        <s v="853 W Avenue I" u="1"/>
        <s v="7210 Harrison St" u="1"/>
        <s v="4301 Louisa Dr" u="1"/>
        <s v="2255 SW 32nd Ave" u="1"/>
        <s v="331 Howard St" u="1"/>
        <s v="5300 N Figueroa St." u="1"/>
        <s v="1304 Duarte Rd" u="1"/>
        <s v="14817 Spotswood Trail" u="1"/>
        <s v="5995 Lindhurst" u="1"/>
        <s v="7354 Frankford AVE" u="1"/>
        <s v="4585 Plank Rd Ste A" u="1"/>
        <s v="7435 S. Eastern Ave" u="1"/>
        <s v="5130 Santa Monica blvd." u="1"/>
        <s v="2999 Bankhead Hwy" u="1"/>
        <s v="4363 E Main St." u="1"/>
        <s v="153 S Hall Rd" u="1"/>
        <s v="4086 Lakeland Ave N" u="1"/>
        <s v="2508 14th Street" u="1"/>
        <s v="1220 Eubank Blvd NE" u="1"/>
        <s v="901H N Salisbury Blvd" u="1"/>
        <s v="1609 West Buckingham Rd" u="1"/>
        <s v="119 E High St" u="1"/>
        <s v="2134 East Carson Street" u="1"/>
        <s v="8 Park Ave" u="1"/>
        <s v="7530 Ramble Way #107" u="1"/>
        <s v="2922 Gate City Blvd" u="1"/>
        <s v="5696 Tillmans Corner Pkwy" u="1"/>
        <s v="1401 Tahoka Rd" u="1"/>
        <s v="845 Dodge Ave" u="1"/>
        <s v="12151 Northwest Freeway" u="1"/>
        <s v="1240 Getwell Road" u="1"/>
        <s v="4117 Bergenline Ave" u="1"/>
        <s v="7222 Manchester Rd" u="1"/>
        <s v="841 W Main St." u="1"/>
        <s v="1002 E Amarillo" u="1"/>
        <s v="40 Downtowner Plaza" u="1"/>
        <s v="200 Ave Rafael Cordero" u="1"/>
        <s v="2829 W Henrietta Road" u="1"/>
        <s v="757 S Union ave" u="1"/>
        <s v="1101 N Cage, Ste 6A" u="1"/>
        <s v="2313 Okeechobee Rd" u="1"/>
        <s v="2915 East 5th Avenue" u="1"/>
        <s v="3130 Washington Rd" u="1"/>
        <s v="7755 West Bellfort St" u="1"/>
        <s v="8109 Fayetteville Rd" u="1"/>
        <s v="1140 Fair Ave." u="1"/>
        <s v="1016 Mebane Oaks Rd" u="1"/>
        <s v="700 Airport Road" u="1"/>
        <s v="2050 New York Ave" u="1"/>
        <s v="1793 E. 14Th Street" u="1"/>
        <s v="2277 St. Claude Ave." u="1"/>
        <s v="20505 Roscoe Blvd" u="1"/>
        <s v="474 Colman St" u="1"/>
        <s v="1360 34th St N" u="1"/>
        <s v="1206 White Plains Road" u="1"/>
        <s v="202 2nd St" u="1"/>
        <s v="7309 East Independence Blvd. Suite 22" u="1"/>
        <s v="494 3rd St" u="1"/>
        <s v="12201 East Fwy" u="1"/>
        <s v="2925 West Capitol" u="1"/>
        <s v="5104 St. Claude Ave" u="1"/>
        <s v="815 W Edgewood Blvd" u="1"/>
        <s v="1411 S Business 54 Ste F" u="1"/>
        <s v="659 S. Van Buren Rd. Ste. B" u="1"/>
        <s v="406 W. Ocean Ave" u="1"/>
        <s v="1258 N. Broadway Ave." u="1"/>
        <s v="5425 SPID" u="1"/>
        <s v="6405 Hillcroft St" u="1"/>
        <s v="6001 Babcock Street Southeast" u="1"/>
        <s v="614 West Boylston St." u="1"/>
        <s v="570 Beaver Valley Mall # SL555" u="1"/>
        <s v="3317 Midland Dr" u="1"/>
        <s v="1620 South Padre Island Dr" u="1"/>
        <s v="3409 Boston Road" u="1"/>
        <s v="69 North Main St" u="1"/>
        <s v="577 Campbell Ave" u="1"/>
        <s v="10352 Central Ave" u="1"/>
        <s v="8222 Parallel Parkway" u="1"/>
        <s v="134 US Hwy 441" u="1"/>
        <s v="10604 Bridgeport Way SW" u="1"/>
        <s v="4422 W Highway 40 Ste 4" u="1"/>
        <s v="5983 Lapalco Blvd" u="1"/>
        <s v="4071 West 5415 South" u="1"/>
        <s v="623 12th St" u="1"/>
        <s v="140 S Wayside Dr" u="1"/>
        <s v="8506 Harlem Ave" u="1"/>
        <s v="2608 4th St NW" u="1"/>
        <s v="5230 Aldine Mail Rd" u="1"/>
        <s v="106 E. Tehachapi Blvd" u="1"/>
        <s v="5311 FM 1960 E, Suite G" u="1"/>
        <s v="11421 Carson Street" u="1"/>
        <s v="303 N Main St" u="1"/>
        <s v="1731 North Texas St Ste A2" u="1"/>
        <s v="5865 B S. Main St" u="1"/>
        <s v="13185 Cedar Rd" u="1"/>
        <s v="3271 Austin Peay Hwy" u="1"/>
        <s v="2602 W Walnut Ste 107" u="1"/>
        <s v="1705 Avenue D" u="1"/>
        <s v="305 N Main St" u="1"/>
        <s v="7620 Metcalf Avenue Ste. A" u="1"/>
        <s v="4815 Old Rural Hall Rd" u="1"/>
        <s v="1187 Veterans Memorial Hwy Sw" u="1"/>
        <s v="1545 Monument Blvd" u="1"/>
        <s v="143 Greensboro Road" u="1"/>
        <s v="24990 Alessandro Blvd" u="1"/>
        <s v="2670 N. Las Vegas Blvd unit 115" u="1"/>
        <s v="1672 Robert St S." u="1"/>
        <s v="316 Cumberland St" u="1"/>
        <s v="5278 Salem Avenue" u="1"/>
        <s v="652 Communipaw Avenue" u="1"/>
        <s v="8400 Vine St." u="1"/>
        <s v="2519 W North Ave" u="1"/>
        <s v="8370 NW 27th Ave" u="1"/>
        <s v="3737 Rivers Ave N" u="1"/>
        <s v="161 NE Garden Valley Blvd" u="1"/>
        <s v="725 East Main St" u="1"/>
        <s v="3451 Artesia Blvd." u="1"/>
        <s v="305 Pere Megret St" u="1"/>
        <s v="1115 Liberty Ave" u="1"/>
        <s v="425 Broadway St" u="1"/>
        <s v="2420 Nameoki Road" u="1"/>
        <s v="6100 W Colonial Dr Ste 4A" u="1"/>
        <s v="724 W Main St" u="1"/>
        <s v="34488 Yucaipa Blvd" u="1"/>
        <s v="3940 S Keystone Ave" u="1"/>
        <s v="2457 Route 33" u="1"/>
        <s v="1251 E Sample Rd Ste A" u="1"/>
        <s v="4717 5th Avenue" u="1"/>
        <s v="3946 Westbeltline Blvd." u="1"/>
        <s v="49975 Harrison St" u="1"/>
        <s v="1580 S State St" u="1"/>
        <s v="1601 W Berry St" u="1"/>
        <s v="238 E. 147th Street" u="1"/>
        <s v="5856 Silver Hill Rd." u="1"/>
        <s v="6107 Highway 16 S" u="1"/>
        <s v="1419 West Brandon Blvd." u="1"/>
        <s v="1301 N. Orange Ave. Unit 107" u="1"/>
        <s v="618 S Guadalupe" u="1"/>
        <s v="2630 Parkway Dr" u="1"/>
        <s v="3208 E Paulding Rd" u="1"/>
        <s v="7038 W Greenfield Ave" u="1"/>
        <s v="1238 S Robert St" u="1"/>
        <s v="7537 Landover RD" u="1"/>
        <s v="2031 S Broad St" u="1"/>
        <s v="3145 Salem Ave" u="1"/>
        <s v="1611 E. Bessemer Ave" u="1"/>
        <s v="1949 S Wadsworth Blvd" u="1"/>
        <s v="751 E Monte Vista Ave Ste B" u="1"/>
        <s v="1020 8th Ave W" u="1"/>
        <s v="3429 S Archer Ave" u="1"/>
        <s v="5857 Bond Avenue" u="1"/>
        <s v="6200 Buford Hwy Suite 1A" u="1"/>
        <s v="121 Chestnut Street" u="1"/>
        <s v="3302 Q St Ste 3" u="1"/>
        <s v="1681 S Cesar E Chavez Dr" u="1"/>
        <s v="325 Eastside Blvd" u="1"/>
        <s v="5212 W. Adams Blvd" u="1"/>
        <s v="570 West Main Street" u="1"/>
        <s v="2121 S. Main Street" u="1"/>
        <s v="176 Maple" u="1"/>
        <s v="118 Redfield Plz" u="1"/>
        <s v="14026 Van Nuys Blvd" u="1"/>
        <s v="7800 W Appleton Ave Unit B" u="1"/>
        <s v="302 E Exchange St" u="1"/>
        <s v="83 Grant St" u="1"/>
        <s v="3806 Eastern Ave" u="1"/>
        <s v="1506 Wabash" u="1"/>
        <s v="524 Gostlin St." u="1"/>
        <s v="137 W. Southmore Ave" u="1"/>
        <s v="2350 Woodhill Dr" u="1"/>
        <s v="1281 Morse Road" u="1"/>
        <s v="165 Smith Street" u="1"/>
        <s v="4772 Knight Arnold Rd" u="1"/>
        <s v="620 Hepburn St" u="1"/>
        <s v="207 S Preston St" u="1"/>
        <s v="6750 W. Peoria Ave, Ste 109" u="1"/>
        <s v="1602 1st Ave NE" u="1"/>
        <s v="2707 Highway 90" u="1"/>
        <s v="1953 Seneca Street" u="1"/>
        <s v="3411 W. National Ave." u="1"/>
        <s v="2862 Dr Martin Luther King Jr St" u="1"/>
        <s v="4431 50th St" u="1"/>
        <s v="30182 Euclid Ave" u="1"/>
        <s v="738 West Garfield Blvd" u="1"/>
        <s v="33 Victory Blvd" u="1"/>
        <s v="8763 Dunwoody Place" u="1"/>
        <s v="20 4th St" u="1"/>
        <s v="12 West Main Street" u="1"/>
        <s v="33 W 100 N." u="1"/>
        <s v="10543A Harrison Ave" u="1"/>
        <s v="1580 Shingle Creek Xing" u="1"/>
        <s v="6989 E Main St" u="1"/>
        <s v="4711 E Kings Canyon" u="1"/>
        <s v="1036 W Airline Hwy Ste 106" u="1"/>
        <s v="12839 Westheimer Rd" u="1"/>
        <s v="12285 Collier Blvd" u="1"/>
        <s v="914 Dacus Dr. Unit B" u="1"/>
        <s v="1536 S. Cage Blvd Ste. 12" u="1"/>
        <s v="25424 Aldine Westfield Rd" u="1"/>
        <s v="1511 W Martin Luther King Jr Blvd" u="1"/>
        <s v="17552 Beach Blvd" u="1"/>
        <s v="14 Dawn Dr" u="1"/>
        <s v="3331 Kentucky Ave" u="1"/>
        <s v="1200 N Pate St Ste G" u="1"/>
        <s v="560 S Los Angeles St" u="1"/>
        <s v="1628 Darby Drive" u="1"/>
        <s v="317 Pleasant Street" u="1"/>
        <s v="2412 State St" u="1"/>
        <s v="4892 Airway Rd" u="1"/>
        <s v="3102 High St" u="1"/>
        <s v="7111 Frankford Ave" u="1"/>
        <s v="716 N Court St" u="1"/>
        <s v="42 Graham Ave" u="1"/>
        <s v="930 S. Central Ave" u="1"/>
        <s v="9 Uvalde Road" u="1"/>
        <s v="1000 Crossroads Dr" u="1"/>
        <s v="320 S. Spring Garden Ave. UNIT C" u="1"/>
        <s v="1823 N. 27th St." u="1"/>
        <s v="6050 Ingram Rd" u="1"/>
        <s v="2510 S. Wilmington St" u="1"/>
        <s v="11651 Glenoaks Blvd" u="1"/>
        <s v="805 Broadway" u="1"/>
        <s v="43055 Hayes Road" u="1"/>
        <s v="4189 Cleveland St" u="1"/>
        <s v="5900 Bosque Blvd" u="1"/>
        <s v="775 Baldwin (Unit A)" u="1"/>
        <s v="1534 N Hobart St" u="1"/>
        <s v="1550 E Battlefield St" u="1"/>
        <s v="321 Southgate Shopping Ctr" u="1"/>
        <s v="4926 NW 23rd" u="1"/>
        <s v="215 W Main Street #D" u="1"/>
        <s v="3205 N Division St" u="1"/>
        <s v="824 S. Vermont Ave" u="1"/>
        <s v="3964 White Plains Road" u="1"/>
        <s v="2112 S MacArthur Blvd" u="1"/>
        <s v="3150 Se 6Th Ave" u="1"/>
        <s v="5274 Oaklawn Blvd" u="1"/>
        <s v="138 W. El Roblar Dr" u="1"/>
        <s v="7006 Biddulph Road" u="1"/>
        <s v="219 Dayton Ave" u="1"/>
        <s v="1225 S Federal Hwy" u="1"/>
        <s v="1005 12Th St" u="1"/>
        <s v="5650 Old Pascagoula Rd Suite 102" u="1"/>
        <s v="1252 S Walnut St" u="1"/>
        <s v="3778 N. Meridian St" u="1"/>
        <s v="100 N Beretania St 164" u="1"/>
        <s v="1845 Straight Path" u="1"/>
        <s v="272 W Duval St" u="1"/>
        <s v="6055 SE 14th Street" u="1"/>
        <s v="1425 S Main St" u="1"/>
        <s v="5005 Walzem Rd" u="1"/>
        <s v="15109 Puritas Ave" u="1"/>
        <s v="10429 Laurel Canyon" u="1"/>
        <s v="5430 North Tryon St" u="1"/>
        <s v="197 westbank expressway" u="1"/>
        <s v="915 N 16Th St" u="1"/>
        <s v="4008 Bergenline Ave" u="1"/>
        <s v="250 W. Florence Ave" u="1"/>
        <s v="10231 Brookpark Rd" u="1"/>
        <s v="2606 Telephone Rd" u="1"/>
        <s v="3112 Dinuba Blvd" u="1"/>
        <s v="1054 Beach 20 St" u="1"/>
        <s v="957 Pipestone" u="1"/>
        <s v="5805 E Sam Houston Pkwy N" u="1"/>
        <s v="24045 Dequindre Rd" u="1"/>
        <s v="5015 Old National HWY Ste B" u="1"/>
        <s v="2125 2nd Avenue" u="1"/>
        <s v="1318 W Main St Ste A" u="1"/>
        <s v="1006 Troy St." u="1"/>
        <s v="259 Ridge McIntire Rd" u="1"/>
        <s v="3230 23rd Ave, Ste 320" u="1"/>
        <s v="720 Church St" u="1"/>
        <s v="301 S Atlantic Blvd" u="1"/>
        <s v="1981 N. Nellis Blvd" u="1"/>
        <s v="220 N Fairview Rd" u="1"/>
        <s v="300 Rifle Range Rd" u="1"/>
        <s v="4400 Jefferson Hwy" u="1"/>
        <s v="3429 El Camino Ave" u="1"/>
        <s v="79 N Oaks Plz" u="1"/>
        <s v="4645 Gun Club Rd" u="1"/>
        <s v="4650 Faronia Rd." u="1"/>
        <s v="107 South 14Th Street" u="1"/>
        <s v="1920 N Zaragoza Rd" u="1"/>
        <s v="123 N Ridgewood Dr" u="1"/>
        <s v="6128 S Congress Ave." u="1"/>
        <s v="3959 LaGrange St" u="1"/>
        <s v="151 E. Broad Street" u="1"/>
        <s v="105 Curtis Avenue" u="1"/>
        <s v="9634 Airline Hwy Ste. 1-B" u="1"/>
        <s v="2827 E Washington Ave" u="1"/>
        <s v="4700 Meadows Lane" u="1"/>
        <s v="99 S Rockwell Ave" u="1"/>
        <s v="3225 Cleveland Ave" u="1"/>
        <s v="308 N Main Street" u="1"/>
        <s v="10404 Blue Ridge Blvd" u="1"/>
        <s v="14815 Dessau Rd Ste 300" u="1"/>
        <s v="2045 W Main St" u="1"/>
        <s v="5555 Columbia Pike" u="1"/>
        <s v="1388 St Nicholas Ave" u="1"/>
        <s v="500 N 23rd St Ste 30" u="1"/>
        <s v="P62 Ave Santa Juanita" u="1"/>
        <s v="37 E Main St" u="1"/>
        <s v="512 Ditmas Avenue" u="1"/>
        <s v="1416 S Hastings Way" u="1"/>
        <s v="1016 W Rosecrans Ave" u="1"/>
        <s v="3829 Westgate Ave" u="1"/>
        <s v="1752 Lincoln Way East" u="1"/>
        <s v="7952 Normandy Blvd" u="1"/>
        <s v="13904 Almeda Rd" u="1"/>
        <s v="4400 W Hallandale Beach Blvd" u="1"/>
        <s v="carr.863 Km.1.4 Bo. Pajaros Local #1" u="1"/>
        <s v="9210 Highway 49 Unit B" u="1"/>
        <s v="1210 N Kinzie" u="1"/>
        <s v="9501 Van Nuys Blvd" u="1"/>
        <s v="5123 Yale Rd" u="1"/>
        <s v="2135 Carr 2" u="1"/>
        <s v="3000 26th St. N." u="1"/>
        <s v="1121 E Seminary" u="1"/>
        <s v="310 S Wells road" u="1"/>
        <s v="14515 Jefferson Davis Hwy" u="1"/>
        <s v="2903 Dorr St." u="1"/>
        <s v="2420 E Amarillo Blvd Ste 100" u="1"/>
        <s v="3826 W 3rd St" u="1"/>
        <s v="2316 W North Ave" u="1"/>
        <s v="7601 S Cicero Ave" u="1"/>
        <s v="3031 S 1st St Ste 200" u="1"/>
        <s v="1259 State Street" u="1"/>
        <s v="401-A Memorial Blvd" u="1"/>
        <s v="2948 Fish Hatchery Rd." u="1"/>
        <s v="1175 E Julian St" u="1"/>
        <s v="1400 119th st" u="1"/>
        <s v="2302 16th St" u="1"/>
        <s v="3395 E Tropicana Ave # 11" u="1"/>
        <s v="4816 Hixson Pike" u="1"/>
        <s v="4671 Onondaga Blvd" u="1"/>
        <s v="1523 Main St." u="1"/>
        <s v="215 N Cedar Lake" u="1"/>
        <s v="2817 Williamson Rd NW" u="1"/>
        <s v="2102 S. Ridgewood Ave. Suite 1B" u="1"/>
        <s v="3217 Wrightsboro Road" u="1"/>
        <s v="7755 S Cicero Ave" u="1"/>
        <s v="5518 NW Radial Hwy" u="1"/>
        <s v="175 W.Manchester Ave" u="1"/>
        <s v="5501 Troost Ave" u="1"/>
        <s v="4304 S Anthony Blvd" u="1"/>
        <s v="11511 S. 36th Street" u="1"/>
        <s v="7902 Long Point Rd" u="1"/>
        <s v="324 S Orange Blossom Trail" u="1"/>
        <s v="6401 Abrams Rd" u="1"/>
        <s v="3875 W. 130th St." u="1"/>
        <s v="4971 N State Road 7" u="1"/>
        <s v="5001 Central Ave NE" u="1"/>
        <s v="1561 Alabama Ave Se" u="1"/>
        <s v="1655 NW 3rd Ave" u="1"/>
        <s v="572 West Side Avenue" u="1"/>
        <s v="2476 S Oneida Street" u="1"/>
        <s v="1955 South State HWY 121 Ste 300" u="1"/>
        <s v="2119 13th Ave S" u="1"/>
        <s v="425 Pinson Road" u="1"/>
        <s v="2650 W Patapsco Avenue" u="1"/>
        <s v="32-30 Steinway St." u="1"/>
        <s v="306C Church St" u="1"/>
        <s v="8627 Glenvista St" u="1"/>
        <s v="1717 W. Southern Ave, Ste 106" u="1"/>
        <s v="5583 Mission Blvd." u="1"/>
        <s v="2305 Becker Dr" u="1"/>
        <s v="3411 Tweedy Blvd" u="1"/>
        <s v="605 Edwardsville Rd" u="1"/>
        <s v="653 Gravois Rd" u="1"/>
        <s v="90 CALLE ALONDRA" u="1"/>
        <s v="4606 Memorial Dr." u="1"/>
        <s v="1560 Freeway Dr Suite-I" u="1"/>
        <s v="40 Shippensburg Shopping Center" u="1"/>
        <s v="49 W 79th St" u="1"/>
        <s v="511 College Ave" u="1"/>
        <s v="10050 Magnolia Ave" u="1"/>
        <s v="11101 Leopard St, Suite #2" u="1"/>
        <s v="210 Crain Highway N" u="1"/>
        <s v="3705 Montgomery Street" u="1"/>
        <s v="5915 Bramble Ave." u="1"/>
        <s v="3218 Williams Blvd" u="1"/>
        <s v="2228 Bruce Randolph Ave" u="1"/>
        <s v="298 E Main St" u="1"/>
        <s v="1910 N 144th St" u="1"/>
        <s v="2567 W North Bend Rd" u="1"/>
        <s v="4828 Dixie Highway" u="1"/>
        <s v="1408 Berlin Turnpike" u="1"/>
        <s v="4774 N Lincoln Ave" u="1"/>
        <s v="2716 Paris Rd" u="1"/>
        <s v="331 High St." u="1"/>
        <s v="2601 S Saunders St" u="1"/>
        <s v="12015 Garden Grove Blvd" u="1"/>
        <s v="8050 Gratiot Rd." u="1"/>
        <s v="600 S Pulaski Rd" u="1"/>
        <s v="1101 Rotherwood Rd" u="1"/>
        <s v="1025A Beach 20th St" u="1"/>
        <s v="2208 E 25th St" u="1"/>
        <s v="2401 Manhattan Blvd" u="1"/>
        <s v="3155 Main Street" u="1"/>
        <s v="660 E Blue Ridge" u="1"/>
        <s v="5745 Old Troy Pike" u="1"/>
        <s v="5741 Highway 153" u="1"/>
        <s v="1721 W Katella Ave" u="1"/>
        <s v="1103 West Church St." u="1"/>
        <s v="4732 Whittier Blvd" u="1"/>
        <s v="2719 South Buckner Blvd" u="1"/>
        <s v="609 Bellview Blvd" u="1"/>
        <s v="63 West Mercury Blvd" u="1"/>
        <s v="19 St James Ave" u="1"/>
        <s v="53 Manor Dr Ste. D" u="1"/>
        <s v="12325 Fondren Rd" u="1"/>
        <s v="2154 South Ave" u="1"/>
        <s v="1340 Mohawk Blvd" u="1"/>
        <s v="1190 N Chestnut Ave" u="1"/>
        <s v="301 Ala Malama Ave" u="1"/>
        <s v="1013 E Bobier Dr." u="1"/>
        <s v="26880 Old 41 Rd Ste 2" u="1"/>
        <s v="9616 Highway 78" u="1"/>
        <s v="2033 S Hacienda Blvd" u="1"/>
        <s v="5394 North Henry Blvd" u="1"/>
        <s v="5611 N 5th St" u="1"/>
        <s v="22599 Macarthur Blvd, Unit 102" u="1"/>
        <s v="476 Elden St." u="1"/>
        <s v="6210 Brookpark Rd" u="1"/>
        <s v="3916 S Broadway" u="1"/>
        <s v="905 C Street #140" u="1"/>
        <s v="3458 Martin Luther King Jr Blvd" u="1"/>
        <s v="177 Semoran Blvd" u="1"/>
        <s v="879 S Santa Fe Ave" u="1"/>
        <s v="5112 Fairmont Pkwy" u="1"/>
        <s v="253-12 Union Tpke." u="1"/>
        <s v="9350 US Hwy 192" u="1"/>
        <s v="4817 N. 27th Ave." u="1"/>
        <s v="423 Uvalde Rd." u="1"/>
        <s v="7401 E. Brainerd Rd. #160" u="1"/>
        <s v="3956 S Broadway" u="1"/>
        <s v="6330 Woodland Ave" u="1"/>
        <s v="605 Springville Rd." u="1"/>
        <s v="2000 Willowbrook Mall # 5521" u="1"/>
        <s v="3743 Avocado Blvd" u="1"/>
        <s v="113-02 Sutphin Blvd" u="1"/>
        <s v="3555 A Junction Blvd" u="1"/>
        <s v="12063 Beamer Rd" u="1"/>
        <s v="1634 Central Avenue" u="1"/>
        <s v="1015 Alpharetta St" u="1"/>
        <s v="6427 Williamson Rd" u="1"/>
        <s v="640 W Fairview Ave" u="1"/>
        <s v="337 E Grant" u="1"/>
        <s v="1220 Airline Road Ste 140" u="1"/>
        <s v="1062 E Hudson St" u="1"/>
        <s v="3994 Highway 90" u="1"/>
        <s v="206 Mt. Zion Road" u="1"/>
        <s v="2501 Louisiana Blvd East" u="1"/>
        <s v="1644 S Jefferson Ave" u="1"/>
        <s v="525 Titus Avenue" u="1"/>
        <s v="737 W Howard St" u="1"/>
        <s v="1303 Sutter Ave." u="1"/>
        <s v="2121 E Oltorf St." u="1"/>
        <s v="300 S W Greenville Blvd unit C" u="1"/>
        <s v="6537 N Socrum Loop Rd" u="1"/>
        <s v="10338 South Padre Island Dr" u="1"/>
        <s v="6823 Longview Rd" u="1"/>
        <s v="7819 Wise Ave" u="1"/>
        <s v="1206 S Wood Dr" u="1"/>
        <s v="5600 Harvey St" u="1"/>
        <s v="6326 99TH STREET" u="1"/>
        <s v="2763 44th St SW Ste B" u="1"/>
        <s v="8295 Ralston Rd" u="1"/>
        <s v="10572 Magnolia Avenue" u="1"/>
        <s v="909 S Brightleaf Blvd" u="1"/>
        <s v="1408 Fillmore Ave" u="1"/>
        <s v="11110 Mall Circle" u="1"/>
        <s v="3513 N 22nd St" u="1"/>
        <s v="2009 W Main St" u="1"/>
        <s v="3131 S. Seneca St" u="1"/>
        <s v="185 N US Hwy 17-92" u="1"/>
        <s v="637 Ohio Pike" u="1"/>
        <s v="8014 N 19th Ave" u="1"/>
        <s v="1525 W Tharpe St" u="1"/>
        <s v="925 N Lake St" u="1"/>
        <s v="5001 N Saginaw St" u="1"/>
        <s v="746 East 4th St" u="1"/>
        <s v="1108 E Pontiac St" u="1"/>
        <s v="3703 Aldine Mail Rt." u="1"/>
        <s v="1908 9th St" u="1"/>
        <s v="719 W. McKinley Ave" u="1"/>
        <s v="4858 S. Buckner" u="1"/>
        <s v="8783 Blue Ridge Blvd" u="1"/>
        <s v="886 New Britain Ave" u="1"/>
        <s v="2415 E Thomas Rd" u="1"/>
        <s v="3834 E Thomas Rd" u="1"/>
        <s v="9191 Washington St" u="1"/>
        <s v="8363 South West Freeway" u="1"/>
        <s v="6923 Antoine Dr. Ste A" u="1"/>
        <s v="345 N Central Ave Suite F" u="1"/>
        <s v="254 Cooper Street" u="1"/>
        <s v="14001 Woodward Ave" u="1"/>
        <s v="6315 W Fond Du Lac" u="1"/>
        <s v="4403 W Commerce" u="1"/>
        <s v="5658 Riverdale Rd #E" u="1"/>
        <s v="3710 Westminster Ave" u="1"/>
        <s v="18535 FM 1488" u="1"/>
        <s v="3406 N. Main St. Ste. 100" u="1"/>
        <s v="3501 Old Winter Garden Rd" u="1"/>
        <s v="9419 Mesa Dr." u="1"/>
        <s v="856 Main Street" u="1"/>
        <s v="10252 Almeda Genoa Rd Ste A" u="1"/>
        <s v="995 N Semoran Blvd" u="1"/>
        <s v="16122 Lake Shore Blvd" u="1"/>
        <s v="900 S H 95 STE 102" u="1"/>
        <s v="167 W Ocean View Ave" u="1"/>
        <s v="275 Barrington Rd" u="1"/>
        <s v="602 Sagamore Pkwy N" u="1"/>
        <s v="580 Tres Pinos Road" u="1"/>
        <s v="1 Main Street" u="1"/>
        <s v="3460 W Walnut St #106" u="1"/>
        <s v="227 E Trenton Rd" u="1"/>
        <s v="1439 South Main St" u="1"/>
        <s v="6726 Pacific Blvd" u="1"/>
        <s v="89 E Towne Mall" u="1"/>
        <s v="2103 W North Ave" u="1"/>
        <s v="893 S Beckford Dr Ste B" u="1"/>
        <s v="1751 Fulton St" u="1"/>
        <s v="904 Morris Ave" u="1"/>
        <s v="7171 Lake Worth Rd" u="1"/>
        <s v="3708 State Ave" u="1"/>
        <s v="11925 Georgia Ave" u="1"/>
        <s v="4901 East Silver Springs Blvd, Unit 102" u="1"/>
        <s v="242 Memorial Ave" u="1"/>
        <s v="4725 Whittier Blvd" u="1"/>
        <s v="167 W River Valley Dr" u="1"/>
        <s v="1419 Little York Rd" u="1"/>
        <s v="1685 American Legion Boulevard" u="1"/>
        <s v="2907 E Highway 21" u="1"/>
        <s v="310 N Westgate Dr" u="1"/>
        <s v="7689 Clarewood Dr." u="1"/>
        <s v="2335 W Shady Grove Rd" u="1"/>
        <s v="13824 Outlet Dr" u="1"/>
        <s v="7980B New Hampshire Ave" u="1"/>
        <s v="6402 W. Glendale Ave. #7" u="1"/>
        <s v="415 Hwy 13 S" u="1"/>
        <s v="4819 Whittier Blvd" u="1"/>
        <s v="2313 Indianapolis Blvd" u="1"/>
        <s v="2306 E Expressway 83 Ste 10" u="1"/>
        <s v="1201 Dual Highway" u="1"/>
        <s v="4818 N 35th Ave" u="1"/>
        <s v="4504 Socastee Blvd unit J" u="1"/>
        <s v="2515 S. Central Ave" u="1"/>
        <s v="4922 south vermont avenue" u="1"/>
        <s v="13086 Veterans Memorial" u="1"/>
        <s v="904 South Main St" u="1"/>
        <s v="14140 Coursey Blvd" u="1"/>
        <s v="18465 State Highway 104 Unit F" u="1"/>
        <s v="8601 Detroit Ave" u="1"/>
        <s v="2510 S Belt Line Rd" u="1"/>
        <s v="6330 Rosemead" u="1"/>
        <s v="599 East 125th St" u="1"/>
        <s v="3339 Belair Rd" u="1"/>
        <s v="53 Clock Tower Plaza" u="1"/>
        <s v="929 Girod" u="1"/>
        <s v="5100 W. Commercial Blvd. Suite #9" u="1"/>
        <s v="2932 E Highland Rd" u="1"/>
        <s v="917 West Market St" u="1"/>
        <s v="6405 103rd St" u="1"/>
        <s v="217 24th Street" u="1"/>
        <s v="123 South Main Street" u="1"/>
        <s v="1785 W 7800 S" u="1"/>
        <s v="4244 McCart Ave" u="1"/>
        <s v="3830 E. Flamingo Rd" u="1"/>
        <s v="2687 Brodhead Rd" u="1"/>
        <s v="4100 Park Avenue" u="1"/>
        <s v="1760-4 44th St SW" u="1"/>
        <s v="623 Madison Ave" u="1"/>
        <s v="6407 South Blvd" u="1"/>
        <s v="2425 Metropolitan Ave" u="1"/>
        <s v="18 Springs Ave" u="1"/>
        <s v="444 S. Waterman Ave" u="1"/>
        <s v="916 E Highway 56" u="1"/>
        <s v="937 Main Ave" u="1"/>
        <s v="501 S Broadway" u="1"/>
        <s v="2101 W Main Street" u="1"/>
        <s v="2663 Pass Road" u="1"/>
        <s v="5830 Lankershim Blvd." u="1"/>
        <s v="236 W Ojai Ave" u="1"/>
        <s v="2145 D Bessemer Rd" u="1"/>
        <s v="2016 University Blvd N." u="1"/>
        <s v="2775 Miracle Mile Suite 4" u="1"/>
        <s v="829 E Irving Blvd" u="1"/>
        <s v="1290 Baldwin St" u="1"/>
        <s v="10902 Scarsdale Blvd." u="1"/>
        <s v="737 Montgomery St" u="1"/>
        <s v="1113 S. Prairie Ave" u="1"/>
        <s v="2877 S Richey St" u="1"/>
        <s v="7709 McPherson" u="1"/>
        <s v="356 E Pipeline Rd" u="1"/>
        <s v="12330 Florida Blvd." u="1"/>
        <s v="1707 Amsterdam Ave" u="1"/>
        <s v="40 E. North Ave" u="1"/>
        <s v="1 Carr 869" u="1"/>
        <s v="23372 El Toro Rd" u="1"/>
        <s v="89 Tarentum Bridge Road" u="1"/>
        <s v="400 Tiffany Dr" u="1"/>
        <s v="2741 169th St" u="1"/>
        <s v="948 Flatbush Ave" u="1"/>
        <s v="434 Railroad Street" u="1"/>
        <s v="2947 Pelham Pkwy" u="1"/>
        <s v="5126 Pike Plaza Rd." u="1"/>
        <s v="95 N 11th St Ste B" u="1"/>
        <s v="18204 McNichols" u="1"/>
        <s v="9540 Liberia Ave" u="1"/>
        <s v="885 S 1st St" u="1"/>
        <s v="411 locust st" u="1"/>
        <s v="2063 W. 25Th St." u="1"/>
        <s v="PR-172 Plaza del Carmen Mall" u="1"/>
        <s v="1668 W Hillsboro Blvd" u="1"/>
        <s v="8086 W. McNab Rd." u="1"/>
        <s v="2703 Atlantic Avenue" u="1"/>
        <s v="3447 Bloomington Ave" u="1"/>
        <s v="3393 Donnell Dr" u="1"/>
        <s v="2330 S Michigan" u="1"/>
        <s v="3212 West 63rd Street" u="1"/>
        <s v="715 S. 900 West, Ste F" u="1"/>
        <s v="2270 Lamar Avenue" u="1"/>
        <s v="16200 S Lincoln Hwy" u="1"/>
        <s v="14712 Parthenia St" u="1"/>
        <s v="1585 N Pacific Hwy Suite A" u="1"/>
        <s v="7935 N Alpine Rd" u="1"/>
        <s v="3455 E. Lake Mead Suite 8" u="1"/>
        <s v="107 S. Charles" u="1"/>
        <s v="411 E Camp Wisdom Rd" u="1"/>
        <s v="1950 44th Ave" u="1"/>
        <s v="1181 W Ramsey St" u="1"/>
        <s v="15167 US Hwy 19 S" u="1"/>
        <s v="1076 Old Country Rd" u="1"/>
        <s v="1350 East Gun Hill Road" u="1"/>
        <s v="142 North St" u="1"/>
        <s v="2618 W Fairfield Dr" u="1"/>
        <s v="5900 S Dixie Hwy" u="1"/>
        <s v="1375 Mineral Spring Ave" u="1"/>
        <s v="919 Fabens St" u="1"/>
        <s v="5532 N 5th St" u="1"/>
        <s v="1136 W Sunrise Blvd" u="1"/>
        <s v="1329 Brockett Road" u="1"/>
        <s v="3 Ave Los Veteranos" u="1"/>
        <s v="4411 Gate City Blvd Ste. 107" u="1"/>
        <s v="625 S Dixie Hwy" u="1"/>
        <s v="4784 Peck Road" u="1"/>
        <s v="9120 Perrin Beitel" u="1"/>
        <s v="14 NW 11th Ave" u="1"/>
        <s v="116 Gramatan Ave" u="1"/>
        <s v="827 North Airline Hwy" u="1"/>
        <s v="33 Pine Lake Ave" u="1"/>
        <s v="2743 Hamner Ave" u="1"/>
        <s v="1806 E. Innes St." u="1"/>
        <s v="6837 S Gessner Rd" u="1"/>
        <s v="4738 University Avenue" u="1"/>
        <s v="90 Plaza Ave" u="1"/>
        <s v="2208 Halls Mill Road" u="1"/>
        <s v="10820 Atlantic Ave" u="1"/>
        <s v="1281 Dauphin Island Parkway" u="1"/>
        <s v="6964 Pembroke Rd" u="1"/>
        <s v="4061 L B McLeod Rd" u="1"/>
        <s v="1347 W Florence Ave" u="1"/>
        <s v="4422 S. Vermont Avenue" u="1"/>
        <s v="7601 N Lamar Blvd" u="1"/>
        <s v="2956 Gallows Road" u="1"/>
        <s v="5123 W. Cermak" u="1"/>
        <s v="96 East 4500 South" u="1"/>
        <s v="407 Central Avenue" u="1"/>
        <s v="7515 Geyer Springs Road" u="1"/>
        <s v="1403 Union Avenue" u="1"/>
        <s v="8006 Van Nuys Blvd" u="1"/>
        <s v="3250 W. 55th st" u="1"/>
        <s v="1314 Hempstead Tpke." u="1"/>
        <s v="1268 S. Jefferson St" u="1"/>
        <s v="421 Utica Ave" u="1"/>
        <s v="1428 N Bridge St" u="1"/>
        <s v="3126 Western Branch Blvd" u="1"/>
        <s v="4011 Hollister St" u="1"/>
        <s v="1709 S. Veterans Pkwy" u="1"/>
        <s v="11505 Cinema DR" u="1"/>
        <s v="195 N. Farnsworth Ave." u="1"/>
        <s v="573 Keep Ave" u="1"/>
        <s v="819 Farmington Avenue" u="1"/>
        <s v="4994 W Hwy 83 Ste. 2" u="1"/>
        <s v="5491 E US Highway 83" u="1"/>
        <s v="2111 Missouri Boulevard, Suite H" u="1"/>
        <s v="11757 Beach Blvd" u="1"/>
        <s v="40 journal square" u="1"/>
        <s v="619 Auburn Ave" u="1"/>
        <s v="1853 Genesee Street" u="1"/>
        <s v="1666 E. 63rd St" u="1"/>
        <s v="2170 White Plains Road" u="1"/>
        <s v="27957 Leidig Ct." u="1"/>
        <s v="282 Macon Ave" u="1"/>
        <s v="225 12th St SE" u="1"/>
        <s v="28315 Grand River Ave" u="1"/>
        <s v="617 E 17th St" u="1"/>
        <s v="2415 S Eastern Avenue" u="1"/>
        <s v="1955 W Texas St Ste 190A" u="1"/>
        <s v="3218 S Port AVE" u="1"/>
        <s v="2901 Sherwood Way Suite 130" u="1"/>
        <s v="4955 W 72nd Ave" u="1"/>
        <s v="107 N Capitol Ave" u="1"/>
        <s v="7440 Se Maricamp Rd Unit 3" u="1"/>
        <s v="2310 W College Avenue" u="1"/>
        <s v="131 Commerce Lane" u="1"/>
        <s v="3990 Stockton Hill Rd" u="1"/>
        <s v="5773 US 10" u="1"/>
        <s v="558 N Mannheim Rd" u="1"/>
        <s v="1213 Moss St." u="1"/>
        <s v="1201 S. Eastern Avenue, Suite A" u="1"/>
        <s v="1213 S Commerce St" u="1"/>
        <s v="1225 S. Monroe Street" u="1"/>
        <s v="681 Monroe St" u="1"/>
        <s v="4410 N Rancho Dr" u="1"/>
        <s v="675 E Grand Blvd" u="1"/>
        <s v="136 E State St Unit C" u="1"/>
        <s v="3217 W. 47th pl" u="1"/>
        <s v="385 Belmont Ave" u="1"/>
        <s v="5724 5th Avenue" u="1"/>
        <s v="5038 W Irlo Bronson Memorial Hwy" u="1"/>
        <s v="9511 Chef Menteur Hwy Ste 111" u="1"/>
        <s v="1272 Anderson Crossing Dr" u="1"/>
        <s v="4228 W Northern Ave" u="1"/>
        <s v="7006 University Ave" u="1"/>
        <s v="2703 82nd St" u="1"/>
        <s v="231 Lafayette St" u="1"/>
        <s v="2208 Roosevelt Rd" u="1"/>
        <s v="1227 Battlefield Pkwy" u="1"/>
        <s v="890 W Corsicana Ste 4" u="1"/>
        <s v="1900 W Huntsville Ave" u="1"/>
        <s v="4512 Whittier Blvd" u="1"/>
        <s v="2272 S Hamilton Rd" u="1"/>
        <s v="287 Windsor HWY" u="1"/>
        <s v="203 W Dixon Blvd." u="1"/>
        <s v="610 Big Hill Ave Suite #9" u="1"/>
        <s v="5281 Mission Blvd" u="1"/>
        <s v="31 Troy Square" u="1"/>
        <s v="1400 E. 47th St" u="1"/>
        <s v="56 Edwards Village Blvd Suite 115" u="1"/>
        <s v="695 Yonkers Ave" u="1"/>
        <s v="12635 Bissonnet" u="1"/>
        <s v="110 Calle De Diego" u="1"/>
        <s v="10121 Evergreen Way" u="1"/>
        <s v="1310 Mt Vernon" u="1"/>
        <s v="2319 E Michigan Blvd" u="1"/>
        <s v="2560 N. Perris Blvd" u="1"/>
        <s v="9823 S. Normandie Ave" u="1"/>
        <s v="1096 Concord Parkway North" u="1"/>
        <s v="11530 N. Tryon St" u="1"/>
        <s v="36618 S Lassen Ave" u="1"/>
        <s v="6313 Airline Dr Ste B" u="1"/>
        <s v="3965 W. Irving Park Rd" u="1"/>
        <s v="607 Alabama St Ste. B" u="1"/>
        <s v="1408 N Kingshighway Blvd Ste 120" u="1"/>
        <s v="2157 Americana Blvd Ste 103" u="1"/>
        <s v="2596 Robinson St" u="1"/>
        <s v="8391 Folsom Blvd Ste 5" u="1"/>
        <s v="3329 E Bell Rd." u="1"/>
        <s v="2242 Ridge Avenue" u="1"/>
        <s v="912 Broadway" u="1"/>
        <s v="3321 Freedom Drive" u="1"/>
        <s v="5046 1/2 Huntington Dr S" u="1"/>
        <s v="12800 E 40 Hwy" u="1"/>
        <s v="249 Union Ave" u="1"/>
        <s v="7071 Lawndale St" u="1"/>
        <s v="332 E 204th St" u="1"/>
        <s v="25755 W 7 Mile Rd" u="1"/>
        <s v="5433 W. Chicago Ave." u="1"/>
        <s v="265 S. Tustin St" u="1"/>
        <s v="1518 N Wells St" u="1"/>
        <s v="7903 S Ashland Ave" u="1"/>
        <s v="700 W. St. George Ave" u="1"/>
        <s v="62 W Fordham Rd" u="1"/>
        <s v="3351 17th Street" u="1"/>
        <s v="4036 West 4100 South" u="1"/>
        <s v="9114 W Silver Spring Drive" u="1"/>
        <s v="142 Ave Pablo J Aguilar" u="1"/>
        <s v="609 Foote Avenue" u="1"/>
        <s v="3441-A Spencer Hwy" u="1"/>
        <s v="1335 Long Beach Blvd" u="1"/>
        <s v="827 Taylor Ave" u="1"/>
        <s v="348 W Grant Line Rd" u="1"/>
        <s v="349 1/2 S Mason Rd." u="1"/>
        <s v="2706 South Elm-Eugene St" u="1"/>
        <s v="507 Hamilton St" u="1"/>
        <s v="340 W University, #30" u="1"/>
        <s v="8401 Van Nuys Blvd." u="1"/>
        <s v="27080 John R Rd" u="1"/>
        <s v="1500 South Willow Street" u="1"/>
        <s v="121 S 4th St" u="1"/>
        <s v="9610 Joseph Campau" u="1"/>
        <s v="9643 Gratiot Ave" u="1"/>
        <s v="607 North Front Street" u="1"/>
        <s v="4919 Hondo Pass Ste C" u="1"/>
        <s v="5900 E Virginia Beach Blvd #244" u="1"/>
        <s v="1917 Mechanicsville Tpk" u="1"/>
        <s v="385 Knickerbocker Ave" u="1"/>
        <s v="10575 Springfield Pike" u="1"/>
        <s v="5552 E Grand Ave Ste A" u="1"/>
        <s v="4103 N 5th Street" u="1"/>
        <s v="1210 Auburn Way North Suite A" u="1"/>
        <s v="14814 W. 7 Mile Road" u="1"/>
        <s v="G5239 Detroit Street" u="1"/>
        <s v="5536 N 5Th St" u="1"/>
        <s v="10204 Page Ave" u="1"/>
        <s v="3301 W North Ave" u="1"/>
        <s v="11413 West Ave" u="1"/>
        <s v="6725 W Indian School Rd Ste 103" u="1"/>
        <s v="23741 Highway 59, Suite 4A" u="1"/>
        <s v="4745 Parallel Pkwy" u="1"/>
        <s v="137 S Jasper St" u="1"/>
        <s v="824 Elmhurst Rd" u="1"/>
        <s v="1316 Remount Rd." u="1"/>
        <s v="2629 Cherokee St" u="1"/>
        <s v="2701 Germantown ave" u="1"/>
        <s v="4318 Montana" u="1"/>
        <s v="248 Jonestown Rd." u="1"/>
        <s v="8320 Dyer" u="1"/>
        <s v="260 George St" u="1"/>
        <s v="114 W Plymouth St" u="1"/>
        <s v="13650 West State Rd 84" u="1"/>
        <s v="1992 1st Street A" u="1"/>
        <s v="1501 Sam Houston Ave" u="1"/>
        <s v="9639 Lost Knife Road" u="1"/>
        <s v="5700 W Market St Suite k" u="1"/>
        <s v="336 N Highway 175" u="1"/>
        <s v="1610 Winnsboro Rd" u="1"/>
        <s v="14449 Victory Blvd" u="1"/>
        <s v="6868 Spencer Highway" u="1"/>
        <s v="12501 Woodward Ave" u="1"/>
        <s v="2147 W 3rd St" u="1"/>
        <s v="1629 Pinson Valley Pkwy Ste A" u="1"/>
        <s v="2475 S Cockrell Hill Rd Ste 700" u="1"/>
        <s v="330 CR6" u="1"/>
        <s v="8357 Winkler" u="1"/>
        <s v="1138 W Taylor St" u="1"/>
        <s v="1008 Great Bridge Blvd" u="1"/>
        <s v="210 E 154th St" u="1"/>
        <s v="218 E McFarlan Street" u="1"/>
        <s v="135 South Philadelphia Blvd" u="1"/>
        <s v="6220 S. Orange Blossom Trail" u="1"/>
        <s v="3061 N Main St Ste 101" u="1"/>
        <s v="965 S. Saginaw" u="1"/>
        <s v="1744 E Commercial Blvd" u="1"/>
        <s v="1535 Western Ave" u="1"/>
        <s v="178 Carr 188 Bo San Isidro" u="1"/>
        <s v="4616 W Hampton Ave" u="1"/>
        <s v="419 Cross Creek Mall" u="1"/>
        <s v="275 Grand St" u="1"/>
        <s v="3945 Secor Rd" u="1"/>
        <s v="2402 S Federal" u="1"/>
        <s v="750 W Jefferson" u="1"/>
        <s v="2084 East Ave" u="1"/>
        <s v="703 W. Superior St" u="1"/>
        <s v="1700 W Highland Ave" u="1"/>
        <s v="3400 S Watson Rd" u="1"/>
        <s v="9727 Webb Chapel Rd" u="1"/>
        <s v="1624 S Second St" u="1"/>
        <s v="381 N Central Ave" u="1"/>
        <s v="2303 FM 517 E" u="1"/>
        <s v="6170 S 51st Ave Suite 109" u="1"/>
        <s v="7187 E Broad St" u="1"/>
        <s v="4751 W North Ave" u="1"/>
        <s v="1508 N Franklin St" u="1"/>
        <s v="1915 St Joseph Ave" u="1"/>
        <s v="3841 Ruckriegel Parkway" u="1"/>
        <s v="206 N Zarzamora" u="1"/>
        <s v="12805 1st Avenue South" u="1"/>
        <s v="1028 S Mission St Ste 3" u="1"/>
        <s v="228 Broadmoor Shopping Center" u="1"/>
        <s v="22 Ave Winston Churchill El Senorial Mall" u="1"/>
        <s v="3243 El Cajon Blvd." u="1"/>
        <s v="801 Soundview Ave" u="1"/>
        <s v="431 W Cheltenham Ave" u="1"/>
        <s v="Santa Rosa Mall, Carr. #2 &amp; Ave. Main" u="1"/>
        <s v="H9 Local 2 Ave Galicia, URB. Castellana Gardens" u="1"/>
        <s v="1919 Mission Avenue" u="1"/>
        <s v="7157 Ogontz Ave" u="1"/>
        <s v="76 Eagle School Road" u="1"/>
        <s v="1350 Travis Blvd Unit 9202" u="1"/>
        <s v="101 Kingston Collection Way" u="1"/>
        <s v="5738 W Hallandale Beach Blvd" u="1"/>
        <s v="202 Vernon St." u="1"/>
        <s v="923 N La Brea Ave" u="1"/>
        <s v="1659 NW 86th Street" u="1"/>
        <s v="707 E Thousand Oaks Blvd" u="1"/>
        <s v="1091 N Military Trl" u="1"/>
        <s v="1032 Goodman Rd." u="1"/>
        <s v="301 East Ridge Road" u="1"/>
        <s v="9718 Woodman Ave" u="1"/>
        <s v="6605 S Gessner Rd" u="1"/>
        <s v="20 Heritage Park Dr" u="1"/>
        <s v="5034 W. Colonial Dr." u="1"/>
        <s v="1751 W. Algonquin Rd" u="1"/>
        <s v="4651 E Ramon Rd" u="1"/>
        <s v="4214A S Broadway" u="1"/>
        <s v="3800 Little York Rd" u="1"/>
        <s v="45 Fairfield Avenue" u="1"/>
        <s v="7836 Olive Blvd" u="1"/>
        <s v="1677A East 16th Street" u="1"/>
        <s v="783 Word Plaza" u="1"/>
        <s v="428 West Street Rd" u="1"/>
        <s v="510 Armory St" u="1"/>
        <s v="3849 State Highway 64" u="1"/>
        <s v="239 W 2100 S" u="1"/>
        <s v="3220 Paris Road" u="1"/>
        <s v="8446 Alondra Blvd" u="1"/>
        <s v="6419 Newberry Rd." u="1"/>
        <s v="12450 Bissonnet, ste 180" u="1"/>
        <s v="4819 Irvington Blvd" u="1"/>
        <s v="4737 Concord Pike" u="1"/>
        <s v="607 Mills Ave" u="1"/>
        <s v="2951 Fulton st" u="1"/>
        <s v="1817 16th St." u="1"/>
        <s v="3160 Tittabawassee Rd" u="1"/>
        <s v="1649 E Stone Dr Ste 7" u="1"/>
        <s v="805 Hunts Point Avenue" u="1"/>
        <s v="2076 South Park Ave" u="1"/>
        <s v="8705 Flower Ave" u="1"/>
        <s v="20 Phillips Dr Unit 10" u="1"/>
        <s v="1006-D Henderson Dr" u="1"/>
        <s v="2100 White Lane" u="1"/>
        <s v="105 S 21st St Ste A" u="1"/>
        <s v="8975 E Washington St Ste 104" u="1"/>
        <s v="8734 Washington Blvd" u="1"/>
        <s v="5424 Highway 6 N Ste B" u="1"/>
        <s v="500 Catherine St" u="1"/>
        <s v="10405 W Fullerton Ave" u="1"/>
        <s v="1202 E. Hunting Park Ave" u="1"/>
        <s v="1400 S Arlington St Unit 14" u="1"/>
        <s v="190 Carr 1" u="1"/>
        <s v="6905 OGDEN AVE" u="1"/>
        <s v="801 S. Byrne Rd" u="1"/>
        <s v="231 Broad St" u="1"/>
        <s v="619 W. Wisconsin Ave" u="1"/>
        <s v="1828 E. Washington St" u="1"/>
        <s v="2678 Courtright Rd" u="1"/>
        <s v="3734 Blanding Blvd." u="1"/>
        <s v="6100 W Fuqua St" u="1"/>
        <s v="14324 SW 264th St" u="1"/>
        <s v="7019 Kingston Pike" u="1"/>
        <s v="1312 Industrial Rd Unit 60" u="1"/>
        <s v="20 N Main Street" u="1"/>
        <s v="6424 Pacific Blvd" u="1"/>
        <s v="2302 E 38th St" u="1"/>
        <s v="8712 Lem Turner Rd # 1" u="1"/>
        <s v="2901 Black Horse Pike" u="1"/>
        <s v="1709 Highway 83" u="1"/>
        <s v="10606 Bellaire Rd." u="1"/>
        <s v="5918 W. Roosevelt Rd" u="1"/>
        <s v="1951 W Clinton Ave" u="1"/>
        <s v="1627 Pasadena Blvd" u="1"/>
        <s v="819 Benton Rd" u="1"/>
        <s v="4738 S. Ashland Ave" u="1"/>
        <s v="25628 Pacific Hwy S Ste B" u="1"/>
        <s v="305 S State Street" u="1"/>
        <s v="6840 S Florida Ave" u="1"/>
        <s v="8620 Lake June" u="1"/>
        <s v="1320 W Burnham St" u="1"/>
        <s v="2633 S. Horner Blvd" u="1"/>
        <s v="8461 Farm Rd" u="1"/>
        <s v="1902 N Main St" u="1"/>
        <s v="1621 N Broadway" u="1"/>
        <s v="147 Main St" u="1"/>
        <s v="1563 S.Hawkins" u="1"/>
        <s v="3991 S Western Ave" u="1"/>
        <s v="401 Saluda Street" u="1"/>
        <s v="1465 South State St, Ste 5" u="1"/>
        <s v="519 Jake Alexander Blvd W Ste B" u="1"/>
        <s v="5731 N Lincoln Ave" u="1"/>
        <s v="5211 E Washington Blvd" u="1"/>
        <s v="1101 Baker St" u="1"/>
        <s v="3845 Marysville Blvd" u="1"/>
        <s v="1938 Broadway" u="1"/>
        <s v="325 E Mission Road" u="1"/>
        <s v="9 South DuPont Highway" u="1"/>
        <s v="4103 Montgomery Road" u="1"/>
        <s v="2624 S Michigan St" u="1"/>
        <s v="1701 28th Street Suite B" u="1"/>
        <s v="2445 S Main St" u="1"/>
        <s v="2150 W Galena Blvd" u="1"/>
        <s v="322 West Northern Ave" u="1"/>
        <s v="967 Kendall Dr." u="1"/>
        <s v="649 Warren Ave" u="1"/>
        <s v="5239 W Broad St" u="1"/>
        <s v="3123 Alum Rock Ave" u="1"/>
        <s v="13860 N Cleveland Ave Ste K" u="1"/>
        <s v="372 Union Ave" u="1"/>
        <s v="1673 Lander Ave" u="1"/>
        <s v="15555 Main St." u="1"/>
        <s v="4378 Cleveland Ave" u="1"/>
        <s v="12123 Lem Turner Rd" u="1"/>
        <s v="5138 W. Mcdowell" u="1"/>
        <s v="268 S Rampart Blvd" u="1"/>
        <s v="15900 Halsted St" u="1"/>
        <s v="7050 Alameda Ave # I" u="1"/>
        <s v="8342 W Hillsborough Ave" u="1"/>
        <s v="645 N. Elmwood Drive" u="1"/>
        <s v="5614 NW Expressway" u="1"/>
        <s v="820 Church St" u="1"/>
        <s v="Urb Baralt Bloque i-9" u="1"/>
        <s v="13220 Starkey Rd Ste 800" u="1"/>
        <s v="722A South 11Th" u="1"/>
        <s v="1108 N Loop 336 W Ste T" u="1"/>
        <s v="6530 Castor Ave" u="1"/>
        <s v="428 West Pike Street" u="1"/>
        <s v="86A East Crosstimbers St" u="1"/>
        <s v="3359 1/2 Whittier Boulevard" u="1"/>
        <s v="3707 Avenue H." u="1"/>
        <s v="7303 Breen Dr., Suite G" u="1"/>
        <s v="9765 State Route 14" u="1"/>
        <s v="111 E Main St" u="1"/>
        <s v="140 W North Ave" u="1"/>
        <s v="1030 W Martin Luther King Jr Blvd" u="1"/>
        <s v="250 Wanaque Ave" u="1"/>
        <s v="464 W Liberty St" u="1"/>
        <s v="707 N Bristol" u="1"/>
        <s v="7910 NW 22nd Ave" u="1"/>
        <s v="3597 N Patterson Ave Ste 3" u="1"/>
        <s v="3425 13th St" u="1"/>
        <s v="2747 Hungary Spring Road" u="1"/>
        <s v="9575 Scyene" u="1"/>
        <s v="1907 Poole Road" u="1"/>
        <s v="1864 Oxford Circle Rd" u="1"/>
        <s v="964 E Swan Creek Road" u="1"/>
        <s v="2216 W. Lake St. Suite C" u="1"/>
        <s v="199 Cirby Way" u="1"/>
        <s v="2010 Woodmere Blvd., Suite G" u="1"/>
        <s v="4215 Jimmy Lee Smith Parkway" u="1"/>
        <s v="10131 E Colfax Ave" u="1"/>
        <s v="9856 S Cicero Ave # Unit B" u="1"/>
        <s v="113 E 51st St" u="1"/>
        <s v="1615 Leonard Street NE" u="1"/>
        <s v="2207 Cypress St" u="1"/>
        <s v="250 Reservation Rd Unit D" u="1"/>
        <s v="717 19Th Street" u="1"/>
        <s v="1511 Rayford Road" u="1"/>
        <s v="1241 Arlington Rd. N." u="1"/>
        <s v="8001 Laurel Canyon Blvd" u="1"/>
        <s v="635 W. Hueneme Rd" u="1"/>
        <s v="1044 Mount Vernon Ave" u="1"/>
        <s v="176 Cesar Chavez St" u="1"/>
        <s v="228 N Wood Ave" u="1"/>
        <s v="2020 E Pioneer Pkwy # 300" u="1"/>
        <s v="2945 W Old US Highway 441" u="1"/>
        <s v="3318 M L King Ave" u="1"/>
        <s v="140 Carr 678" u="1"/>
        <s v="703 Grand Ave" u="1"/>
        <s v="325 Franklin St" u="1"/>
        <s v="9705 Main Rd" u="1"/>
        <s v="199 Caldwell Blvd." u="1"/>
        <s v="3580 NW 17th Ave" u="1"/>
        <s v="408 S State St" u="1"/>
        <s v="4505 West 8th Street" u="1"/>
        <s v="557 SW 8th Street" u="1"/>
        <s v="88 Broadway" u="1"/>
        <s v="704 E 11th St" u="1"/>
        <s v="6026 S Gessner" u="1"/>
        <s v="722 E US Highway 74 Ste H" u="1"/>
        <s v="1805 W Genesee" u="1"/>
        <s v="3001 N Seacrest Blvd." u="1"/>
        <s v="9932 Katella Avenue" u="1"/>
        <s v="4037 Ayers St." u="1"/>
        <s v="990 Cherry Ave" u="1"/>
        <s v="254 E Main St" u="1"/>
        <s v="501 N. Mt Vernon" u="1"/>
        <s v="578 Anderson Rd N" u="1"/>
        <s v="5097 Florence Ave" u="1"/>
        <s v="6970 Reisterstown Rd." u="1"/>
        <s v="701 S Greenville West Dr" u="1"/>
        <s v="13555 Schoolcraft St" u="1"/>
        <s v="4518 Verona Rd." u="1"/>
        <s v="8548 Winton Rd" u="1"/>
        <s v="1339 Dorr St Ste B" u="1"/>
        <s v="1221 W Airport Fwy" u="1"/>
        <s v="3339 Glen Carlyn Drive" u="1"/>
        <s v="24421A Highway 1 S" u="1"/>
        <s v="5406 El Cajon Blvd" u="1"/>
        <s v="5915 W Cermak Rd Unit B" u="1"/>
        <s v="1105 US Highway 80 E Ste F" u="1"/>
        <s v="911 W Prince Rd" u="1"/>
        <s v="6969 Sunset Strip" u="1"/>
        <s v="3940 Park Ave" u="1"/>
        <s v="113 S. Memorial Dr" u="1"/>
        <s v="10176 Veterans Memorial Dr" u="1"/>
        <s v="1021 Yellowstone Ave Ste B" u="1"/>
        <s v="4400 S California Ave" u="1"/>
        <s v="235 S. Main St" u="1"/>
        <s v="9115 Samlen Ln" u="1"/>
        <s v="1500 Pleasant Hill Rd. #121" u="1"/>
        <s v="1325 Richey" u="1"/>
        <s v="546 S State St" u="1"/>
        <s v="5017 Saratoga Blvd Ste 105" u="1"/>
        <s v="42 Bank St" u="1"/>
        <s v="5312 Ringgold Rd" u="1"/>
        <s v="3B West Montauk Hwy" u="1"/>
        <s v="6241 N Teutonia Ave" u="1"/>
        <s v="1130 W. University Dr. STE 112" u="1"/>
        <s v="2225 N Verity Pkwy" u="1"/>
        <s v="8847 Imperial Hwy" u="1"/>
        <s v="1001 Richey St Ste A" u="1"/>
        <s v="1602 Cherry St" u="1"/>
        <s v="4606 W. Western Ave." u="1"/>
        <s v="639 Ingraham Ave" u="1"/>
        <s v="1126 S Western Ave" u="1"/>
        <s v="5718 W Fullerton" u="1"/>
        <s v="1915 N Main St" u="1"/>
        <s v="3412 Westminster Ave" u="1"/>
        <s v="25 Nw 8th St" u="1"/>
        <s v="112 12th St NW" u="1"/>
        <s v="2932 Patrick Henry Dr" u="1"/>
        <s v="1620 N H St" u="1"/>
        <s v="2236 Tuscarawas St W" u="1"/>
        <s v="1583 Benvenue Rd" u="1"/>
        <s v="4106 International Blvd." u="1"/>
        <s v="1734 Julian R Allsbrook Hwy # 21" u="1"/>
        <s v="914 Purdy St" u="1"/>
        <s v="6230 S Ashland Ave" u="1"/>
        <s v="1549 N. Sanborn Rd." u="1"/>
        <s v="410 E 149th St" u="1"/>
        <s v="3112 S 24th St" u="1"/>
        <s v="9441 Cullen Blvd Ste A-2" u="1"/>
        <s v="1261 Warwood Ave" u="1"/>
        <s v="316 B St" u="1"/>
        <s v="3620 S Main St" u="1"/>
        <s v="1019 E. Sibley Blvd" u="1"/>
        <s v="6606 Reisterstown Rd Ste 27" u="1"/>
        <s v="4770 Kenard Ave" u="1"/>
        <s v="5224 E State Rd 64" u="1"/>
        <s v="1708 Montana Ave Ste C" u="1"/>
        <s v="1513 E Business Hwy 83 Ste 102" u="1"/>
        <s v="3151 Breton Rd SE Unit E" u="1"/>
        <s v="11102 S US Hwy 41" u="1"/>
        <s v="321 Harding Pl Ste 319B" u="1"/>
        <s v="1401 Westbank Expy" u="1"/>
        <s v="85-814 Farrington Hwy" u="1"/>
        <s v="1007 Lincoln Way E" u="1"/>
        <s v="17904 W Little York Suite A" u="1"/>
        <s v="3030 S. Lancaster Rd" u="1"/>
        <s v="1135 Hurffville Road" u="1"/>
        <s v="362 Knickerbocker Ave" u="1"/>
        <s v="12443 Central Ave" u="1"/>
        <s v="2000 W Becher St" u="1"/>
        <s v="1750 Northwest Hwy Ste 250A" u="1"/>
        <s v="3115 S Garnett Rd" u="1"/>
        <s v="12962 Ashland Ave unit A" u="1"/>
        <s v="3336 Lagrange St" u="1"/>
        <s v="116 Terry Parkway" u="1"/>
        <s v="3829 Tamiami Trail E" u="1"/>
        <s v="608 West Marshall Street" u="1"/>
        <s v="164 S. Bolingbrook Dr" u="1"/>
        <s v="1100 S Christopher Columbus Blvd" u="1"/>
        <s v="9151 W Peoria Ave" u="1"/>
        <s v="3205 W North Ave" u="1"/>
        <s v="2230 N. Roxboro St." u="1"/>
        <s v="1485 Blvd Miguel Pou STE 9" u="1"/>
        <s v="8520 S Cicero Ave" u="1"/>
        <s v="191 Westchester Avenue" u="1"/>
        <s v="5823 Fairburn Rd Suite C" u="1"/>
        <s v="603 Highway 90" u="1"/>
        <s v="6461 E 72nd Ave" u="1"/>
        <s v="101 E Main St" u="1"/>
        <s v="1016 Sharon Ave" u="1"/>
        <s v="3549 E. Cesar E Chavez Ave" u="1"/>
        <s v="7590 N Wayside Dr Ste C" u="1"/>
        <s v="875 Guadalupe St" u="1"/>
        <s v="7947 Annapolis Road" u="1"/>
        <s v="2101 Beatties Ford Road" u="1"/>
        <s v="19 N Detroit St" u="1"/>
        <s v="4501 Castor Avenue" u="1"/>
        <s v="7433-B Bissonnet" u="1"/>
        <s v="3662 Shallowford Northeast Rd" u="1"/>
        <s v="4179 Pearl Rd" u="1"/>
        <s v="9024 W Thomas Rd #103" u="1"/>
        <s v="3230 Skidaway Rd." u="1"/>
        <s v="3323 W. Century Blvd." u="1"/>
        <s v="25125 Sunnymead Blvd" u="1"/>
        <s v="7000 Arundel Mills Cir # K-80" u="1"/>
        <s v="777 W. Grangeville Blvd" u="1"/>
        <s v="1409 Western Ave" u="1"/>
        <s v="723 18th Street" u="1"/>
        <s v="57 13th St" u="1"/>
        <s v="2987 Lamar Ave" u="1"/>
        <s v="1816 S Mildred St Ste F" u="1"/>
        <s v="333 E Gladstone St" u="1"/>
        <s v="101 S Center Rd" u="1"/>
        <s v="4546 E 131st St." u="1"/>
        <s v="11240 Fondren Rd" u="1"/>
        <s v="20314 Norwalk Blvd" u="1"/>
        <s v="2011 Veirs Mill Rd" u="1"/>
        <s v="3826 Mount Vernon Ave" u="1"/>
        <s v="2066 Ave Borinquen Ste 1" u="1"/>
        <s v="494 Hempstead Tpk" u="1"/>
        <s v="471 86th Street" u="1"/>
        <s v="1800 N. Long Beach Blvd" u="1"/>
        <s v="2529 Pennsylvania Ave SE" u="1"/>
        <s v="1953 Jake Alexander Blvd S Ste D" u="1"/>
        <s v="15916 Woodruff Ave" u="1"/>
        <s v="11510 S Cleveland Ave" u="1"/>
        <s v="326 W Jefferson Blvd" u="1"/>
        <s v="237 John W Morrow Jr Pkwy" u="1"/>
        <s v="2679 N. Holton St" u="1"/>
        <s v="270 W North Ave" u="1"/>
        <s v="3501 W Capitol Dr Ste C" u="1"/>
        <s v="820 East Admiral Doyle Dr." u="1"/>
        <s v="1452 N Zaragoza Rd" u="1"/>
        <s v="12431 San Fernando Rd" u="1"/>
        <s v="634 State St" u="1"/>
        <s v="954 State Ave Ste A" u="1"/>
        <s v="2513 S Main St." u="1"/>
        <s v="425 W. Main St." u="1"/>
        <s v="2530 S Monroe St." u="1"/>
        <s v="3847 Aramingo Ave" u="1"/>
        <s v="1862 W. Lacey Blvd" u="1"/>
        <s v="200 Carr 829" u="1"/>
        <s v="355 Belmont Ave" u="1"/>
        <s v="35400 Vine St" u="1"/>
        <s v="1412 Cypress Creek Pkwy" u="1"/>
        <s v="12135 Bellefontaine Rd" u="1"/>
        <s v="1301 Jefferson Davis Hwy" u="1"/>
        <s v="2901 W. Indian School Rd." u="1"/>
        <s v="187 Central Street" u="1"/>
        <s v="3881 River Rd N" u="1"/>
        <s v="3960 E 4th Ave" u="1"/>
        <s v="2920 w grand blvd" u="1"/>
        <s v="6512 Massachusetts Ave" u="1"/>
        <s v="1432 South Hamilton Rd" u="1"/>
        <s v="1802 W Bancroft St." u="1"/>
        <s v="10120 Ben Nevis Blvd" u="1"/>
        <s v="1335 Douglas Ave." u="1"/>
        <s v="2805 University Dr NW" u="1"/>
        <s v="4420 S 24th St" u="1"/>
        <s v="9425 Telegraph Rd." u="1"/>
        <s v="5152 W. Chicago Ave." u="1"/>
        <s v="2175 Morse Road" u="1"/>
        <s v="2920 North Chadbourne" u="1"/>
        <s v="1720 E STATE HIGHWAY 356" u="1"/>
        <s v="9042 Mathis Ave" u="1"/>
        <s v="1332 Pleasant St" u="1"/>
        <s v="3315 Broad River Road" u="1"/>
        <s v="7524 SW 117Th Ave" u="1"/>
        <s v="11501 Elam Rd Ste B" u="1"/>
        <s v="3117 S 14th St" u="1"/>
        <s v="1784 5th Ave Unit C" u="1"/>
        <s v="810 B Main St." u="1"/>
        <s v="228 W Galena Blvd." u="1"/>
        <s v="381 E Main St" u="1"/>
        <s v="Ave Castro Perez" u="1"/>
        <s v="2015 S Mobberly Ave" u="1"/>
        <s v="4700 Telephone Rd" u="1"/>
        <s v="11715 Eastex Freeway" u="1"/>
        <s v="W11 Calle Lealtad" u="1"/>
        <s v="115 Royal St" u="1"/>
        <s v="6526 Castor ave" u="1"/>
        <s v="117 Smith St" u="1"/>
        <s v="8521 Liberty Rd Ste B" u="1"/>
        <s v="5255 Hill Ave" u="1"/>
        <s v="1747 E. Florence Blvd" u="1"/>
        <s v="1825 N Main St" u="1"/>
        <s v="129 S 1st Street Ste A" u="1"/>
        <s v="2519 Madison Ave" u="1"/>
        <s v="4108 Dodge St" u="1"/>
        <s v="3026 Hamilton Street" u="1"/>
        <s v="1015 Main St." u="1"/>
        <s v="1934 W. 79th St" u="1"/>
        <s v="8160 Van Nuys Blvd." u="1"/>
        <s v="169-16 Hillside Ave" u="1"/>
        <s v="165 Carr 385 STE B10" u="1"/>
        <s v="28871 Southfield Rd" u="1"/>
        <s v="2808 W 55th St" u="1"/>
        <s v="Urb Llanos de sur 172 Calle Escarlata." u="1"/>
        <s v="1505 S Garey Ave" u="1"/>
        <s v="975 Ave Hostos STE 111" u="1"/>
        <s v="428 High St." u="1"/>
        <s v="4865 24th Avenue" u="1"/>
        <s v="4503 W North Ave" u="1"/>
        <s v="5622 Whittier Blvd" u="1"/>
        <s v="1420 S Caraway Rd Ste E" u="1"/>
        <s v="200 S. Broad St.Ste 100" u="1"/>
        <s v="883 Federal Rd" u="1"/>
        <s v="641 S WW White Rd" u="1"/>
        <s v="3702 S Zapata Highway" u="1"/>
        <s v="397 W Base Line St" u="1"/>
        <s v="10160 Springfield Pike" u="1"/>
        <s v="2 N. Washington Ave" u="1"/>
        <s v="1613 N. Conway Ave." u="1"/>
        <s v="49255 Grapefruit Blvd" u="1"/>
        <s v="120B S Thompson St # B" u="1"/>
        <s v="7611 W Thomas Rd." u="1"/>
        <s v="6133 Bergenline Ave" u="1"/>
        <s v="459 S Capitol Ave Unit 5" u="1"/>
        <s v="710 N. Market St." u="1"/>
        <s v="78g estate whim Fredriksted" u="1"/>
        <s v="1215 S Country Club Dr Ste 101" u="1"/>
        <s v="150 Blackstock Rd. Ste E" u="1"/>
        <s v="1482 Ecorse Rd" u="1"/>
        <s v="1965 N Tustin St" u="1"/>
        <s v="350 N Broad St Ste C" u="1"/>
        <s v="1917 Mott Avenue" u="1"/>
        <s v="6131 Pacific Blvd" u="1"/>
        <s v="349 North Texas" u="1"/>
        <s v="1021 Central Avenue" u="1"/>
        <s v="356 Broad St" u="1"/>
        <s v="551 Penn Street" u="1"/>
        <s v="826 E Alisal St" u="1"/>
        <s v="8224 Park Ln. #112" u="1"/>
        <s v="478 Coney Island Ave" u="1"/>
        <s v="1703 E University Dr" u="1"/>
        <s v="21107 Sherman Way" u="1"/>
        <s v="5 Cheshire Rd" u="1"/>
        <s v="2209 N. Reynolds Rd." u="1"/>
        <s v="2108 Chihuahua" u="1"/>
        <s v="106 S 10th St" u="1"/>
        <s v="5510 S Interstate 35" u="1"/>
        <s v="727 K St" u="1"/>
        <s v="8476 Piney Branch Road." u="1"/>
        <s v="6414 Spencer Highway" u="1"/>
        <s v="3297 E McDowell Rd." u="1"/>
        <s v="5420-D Baseline" u="1"/>
        <s v="600 Twin Aire Dr" u="1"/>
        <s v="2700 W Baseline Rd" u="1"/>
        <s v="10337 W Sample Rd" u="1"/>
        <s v="3839-A Socastee Blvd" u="1"/>
        <s v="1303 S Escondido Blvd" u="1"/>
        <s v="27800 Landau Blvd" u="1"/>
        <s v="20920 Bear Valley Rd." u="1"/>
        <s v="4900 E Pawnee St" u="1"/>
        <s v="5926 W. 35th. St." u="1"/>
        <s v="3221 W Davis St Ste A" u="1"/>
        <s v="1922 Park Lake Dr" u="1"/>
        <s v="4161 West Vernon Ave" u="1"/>
        <s v="2439 Bond Ave" u="1"/>
        <s v="268 Main St" u="1"/>
        <s v="4500 16th St" u="1"/>
        <s v="2014 L St" u="1"/>
        <s v="2051 State Rd" u="1"/>
        <s v="3835 Erdman Ave" u="1"/>
        <s v="300 Ave Casto Perez" u="1"/>
        <s v="51 E Beaver Creek Blvd" u="1"/>
        <s v="1735 Texas Parkway" u="1"/>
        <s v="1803 Washington St" u="1"/>
        <s v="9075 Van Nuys Blvd" u="1"/>
        <s v="3938 S Polk St." u="1"/>
        <s v="2121 W Oakland Park Blvd" u="1"/>
        <s v="6350 15th St East" u="1"/>
        <s v="629 N Highway 90" u="1"/>
        <s v="159-02 Hillside Ave" u="1"/>
        <s v="1206 North Street" u="1"/>
        <s v="6118 N. Broadway" u="1"/>
        <s v="34877 Mound Road" u="1"/>
        <s v="1305 E 4th Street" u="1"/>
        <s v="2075 E Highland Ave" u="1"/>
        <s v="2121 University Ave Ste C" u="1"/>
        <s v="7210 Lawndale Street" u="1"/>
        <s v="479 Park Street" u="1"/>
        <s v="931 Highway K" u="1"/>
        <s v="4181 West Vienna Road Suite B" u="1"/>
        <s v="14 Hamilton Street" u="1"/>
        <s v="4974 E. Sahara Ave" u="1"/>
        <s v="3535 N. Western Ave" u="1"/>
        <s v="19609 Frederick Rd" u="1"/>
        <s v="1869 7th St" u="1"/>
        <s v="7468 Tidewater Dr" u="1"/>
        <s v="308 Franklin St" u="1"/>
        <s v="7945 Page Ave" u="1"/>
        <s v="2303 No Belt Hwy" u="1"/>
        <s v="148 Newbridge Rd" u="1"/>
        <s v="601 Cranston St" u="1"/>
        <s v="1515 Irene St" u="1"/>
        <s v="1834 Acushnet Ave" u="1"/>
        <s v="3734 Nolensville Pike Ste B" u="1"/>
        <s v="1207 W Galbraith Road" u="1"/>
        <s v="1367 Saviers Rd" u="1"/>
        <s v="119 W. Roosevelt RD" u="1"/>
        <s v="2328 Teal Road" u="1"/>
        <s v="890 S. Euclid Ave" u="1"/>
        <s v="749 Chestnut Ridge Road" u="1"/>
        <s v="59 N Ayer Street" u="1"/>
        <s v="1301 50th St Ste 12" u="1"/>
        <s v="4725 Indianapolis Blvd" u="1"/>
        <s v="3206 Fondren" u="1"/>
        <s v="32 Calle baldorioty" u="1"/>
        <s v="19100 S Tamiami Trl Ste 7" u="1"/>
        <s v="1622 Blue Hill Ave" u="1"/>
        <s v="3010 W 3rd St" u="1"/>
        <s v="809 P St Ste 102" u="1"/>
        <s v="201 E Mission Blvd" u="1"/>
        <s v="6735 Sepulveda Blvd" u="1"/>
        <s v="3600 NW 23rd Street" u="1"/>
        <s v="402 Edgebrook" u="1"/>
        <s v="2356 Stringtown Rd" u="1"/>
        <s v="4416 E Bonanza Road Unit 160" u="1"/>
        <s v="4442 W North Ave" u="1"/>
        <s v="11132 Aldine Westfield" u="1"/>
        <s v="3952 W 3500 S # H1" u="1"/>
        <s v="3101 W 11th Ave" u="1"/>
        <s v="2653 Saviers Rd" u="1"/>
        <s v="4219 Garrity Blvd" u="1"/>
        <s v="5634 W Washington Street" u="1"/>
        <s v="835 W State St" u="1"/>
        <s v="1027 Richmond Ave" u="1"/>
        <s v="5128 Fairfield Rd." u="1"/>
        <s v="3113 Mendenhall Road" u="1"/>
        <s v="385 East Plaza Drive" u="1"/>
        <s v="3000 Loyola Dr Ste C" u="1"/>
        <s v="3346 S Broadway" u="1"/>
        <s v="748 Cranston St" u="1"/>
        <s v="6715 Pines Rd. Ste. 107" u="1"/>
        <s v="12991 Cortez Boulevard" u="1"/>
        <s v="4200 San Jacinto" u="1"/>
        <s v="1220 FM 1960 Rd. W" u="1"/>
        <s v="203 Knickerbocker Ave" u="1"/>
        <s v="18225 Euclid Ave" u="1"/>
        <s v="40685 California Oaks Rd." u="1"/>
        <s v="4410 E Riverside" u="1"/>
        <s v="2212K University Square Mall" u="1"/>
        <s v="1502A Gulf to Bay Blvd" u="1"/>
        <s v="2120 S. Wayside" u="1"/>
        <s v="1815 W. 6th St" u="1"/>
        <s v="2919 Linden Ave" u="1"/>
        <s v="1203 Elton Street" u="1"/>
        <s v="2586 Valley Ave Unit B" u="1"/>
        <s v="4974 E. Sahara Ave. Suite 8" u="1"/>
        <s v="790 N Main St" u="1"/>
        <s v="975 Kansas Ave" u="1"/>
        <s v="830 Highway 321 North Suite 300" u="1"/>
        <s v="1960 Main St # 102" u="1"/>
        <s v="5863 Old Dixie Hwy. Suite I" u="1"/>
        <s v="551 Sw 16th St" u="1"/>
        <s v="2412 East Broadway Ave" u="1"/>
        <s v="13763 State Highway 249" u="1"/>
        <s v="4263 W 3rd St." u="1"/>
        <s v="6392 Troost Ave" u="1"/>
        <s v="154 Market St" u="1"/>
        <s v="3501 Belle Terre Blvd" u="1"/>
        <s v="7510 Bellfort St." u="1"/>
        <s v="118 Main St" u="1"/>
        <s v="1900 Military Rd" u="1"/>
        <s v="4840 N 83rd Ave, Ste 2" u="1"/>
        <s v="14211 Highway 190 W Ste A" u="1"/>
        <s v="1866 N Tamiami Trl" u="1"/>
        <s v="5946 W North Ave" u="1"/>
        <s v="902 Meijer Dr" u="1"/>
        <s v="920 Villa St Ste D" u="1"/>
        <s v="3300 San Pablo Dam Road" u="1"/>
        <s v="225 N A St" u="1"/>
        <s v="1520 Cooper Point SW #270" u="1"/>
        <s v="6044 S 16th St" u="1"/>
        <s v="28850 S Dixie Hwy" u="1"/>
        <s v="6409 Tara Blvd" u="1"/>
        <s v="4195 S. Archer Ave." u="1"/>
        <s v="6245 3rd Street" u="1"/>
        <s v="1087 Park Ave" u="1"/>
        <s v="2737 N Campbell Ave" u="1"/>
        <s v="1044 E Napier Ave" u="1"/>
        <s v="7 East Broad Street" u="1"/>
        <s v="751 Bethel St" u="1"/>
        <s v="208 Collinsville Ave" u="1"/>
        <s v="40303 170th Street E" u="1"/>
        <s v="380 Dickinson St" u="1"/>
        <s v="10404 Gulf Freeway" u="1"/>
        <s v="963 W US Highway 50" u="1"/>
        <s v="131 E Sangamon Ave" u="1"/>
        <s v="6021 Florence Ave" u="1"/>
        <s v="2444 US Highway 70 SE" u="1"/>
        <s v="1295 E Leland Rd" u="1"/>
        <s v="6829 Montgomery Road" u="1"/>
        <s v="1820 Grand Ave" u="1"/>
        <s v="1922 Durfee Ave" u="1"/>
        <s v="393 Lenox Avenue" u="1"/>
        <s v="100 Putnam Village Dr" u="1"/>
        <s v="2934-B Randleman Rd" u="1"/>
        <s v="421 Dundee Ave" u="1"/>
        <s v="311 S Polk St Ste 100" u="1"/>
        <s v="106 Bratton Dr" u="1"/>
        <s v="1855 M 139" u="1"/>
        <s v="1731 SW Military" u="1"/>
        <s v="2115 Beechmont Ave" u="1"/>
        <s v="755 NC 24-27 Bypass East" u="1"/>
        <s v="1017 Garden St" u="1"/>
        <s v="224 1st St E" u="1"/>
        <s v="14764 Tomball Pkwy" u="1"/>
        <s v="1441 Tamiami Trl Unit 865" u="1"/>
        <s v="2529 Lewisville Clemmons Rd" u="1"/>
        <s v="1710 45th St # H8" u="1"/>
        <s v="7911 N 60th Street" u="1"/>
        <s v="975 W Mason Street" u="1"/>
        <s v="23830 FM 1314" u="1"/>
        <s v="943 B Broadway" u="1"/>
        <s v="14476 Horizon Blvd. Ste N." u="1"/>
        <s v="3398 N. 1st St. Suite B" u="1"/>
        <s v="910 S Euclid St" u="1"/>
        <s v="408 2nd St" u="1"/>
        <s v="1400 Willow Brook Mall" u="1"/>
        <s v="5801 Storer" u="1"/>
        <s v="7600 Sanford Rd" u="1"/>
        <s v="628 Freeport St." u="1"/>
        <s v="166 South Main St" u="1"/>
        <s v="9714 Potranco Rd" u="1"/>
        <s v="1868 Government st" u="1"/>
        <s v="22099 US Highway 72" u="1"/>
        <s v="123 W. Liberty Street" u="1"/>
        <s v="822 Cherry Ave" u="1"/>
        <s v="7338 S. Stony Island" u="1"/>
        <s v="8917 De Soto Ave." u="1"/>
        <s v="10868 W Bellfort St" u="1"/>
        <s v="1250 Palm Coast Pkwy SW" u="1"/>
        <s v="3032 Roosevelt Rd" u="1"/>
        <s v="3917 N MacArthur Blvd" u="1"/>
        <s v="1055 Eaton Ave" u="1"/>
        <s v="629 White Horse Pike" u="1"/>
        <s v="424 NW 13th Street" u="1"/>
        <s v="3910 Doniphan Dr" u="1"/>
        <s v="995 Ne 135Th St" u="1"/>
        <s v="3764 NE 3rd Ave" u="1"/>
        <s v="2302 E University Ave" u="1"/>
        <s v="2802 Lee Blvd #3" u="1"/>
        <s v="3337 Telephone Rd" u="1"/>
        <s v="732 Parade Street" u="1"/>
        <s v="1071 Santa Rosa Plz" u="1"/>
        <s v="3248 N. Garey Ave" u="1"/>
        <s v="5650 W 4100 South" u="1"/>
        <s v="2501 Chamberlayne Ave" u="1"/>
        <s v="1225 45th St Ste 305" u="1"/>
        <s v="3217 West Villard Avenue" u="1"/>
        <s v="240 Ave Llorens Torres" u="1"/>
        <s v="501 N Main St" u="1"/>
        <s v="1425 S Dixie Fwy" u="1"/>
        <s v="418 Uniondale Ave" u="1"/>
        <s v="3800 US Highway 98 N" u="1"/>
        <s v="13600 East 8 Mile Road" u="1"/>
        <s v="9611 W Camelback Rd" u="1"/>
        <s v="467 S. Broadway" u="1"/>
        <s v="1503 N Capitol Street NE" u="1"/>
        <s v="111 W. Genesee" u="1"/>
        <s v="4511 N 72nd St" u="1"/>
        <s v="4216 A Decker Dr" u="1"/>
        <s v="7629 Pacific Blvd" u="1"/>
        <s v="610-D North Ave" u="1"/>
        <s v="1815 E Amarillo Blvd" u="1"/>
        <s v="14387 E 14th St" u="1"/>
        <s v="7305 Boulevard 26 Ste 100" u="1"/>
        <s v="140 N 900 W Ste 1" u="1"/>
        <s v="26 Medway Rd Ste 1" u="1"/>
        <s v="2409 Buddy Owens Avenue" u="1"/>
        <s v="765 North Bluff, Ste A" u="1"/>
        <s v="1545 Stowell Center Plaza" u="1"/>
        <s v="6651 B Covington Hwy" u="1"/>
        <s v="333 S. Mason Road" u="1"/>
        <s v="1429 E 8th St" u="1"/>
        <s v="1017 Ave Country Club" u="1"/>
        <s v="1329 Fulton St" u="1"/>
        <s v="180 Broadway" u="1"/>
        <s v="165-42 Baisley Blvd" u="1"/>
        <s v="7919 Northern Blvd" u="1"/>
        <s v="2101 N Big Spring St" u="1"/>
        <s v="13313 Palm Dr" u="1"/>
        <s v="45 waverley dr" u="1"/>
        <s v="61 N Florissant Rd" u="1"/>
        <s v="776 S Tampa Ave" u="1"/>
        <s v="117 Raleigh Rd" u="1"/>
        <s v="6100 W Fairfield Dr Ste A" u="1"/>
        <s v="PR 155 KM 30.01 Bo Gato" u="1"/>
        <s v="12229 Jefferson Avenue STE 300" u="1"/>
        <s v="2105 Edison Hwy Spc P38" u="1"/>
        <s v="18460 Highway 12" u="1"/>
        <s v="50B Bajos Calle Luis Munoz Rivera" u="1"/>
        <s v="5811 Lyons Ave" u="1"/>
        <s v="3502 Clark Blvd" u="1"/>
        <s v="3000 W. Ann Rd" u="1"/>
        <s v="113 W Blue Heron Blvd" u="1"/>
        <s v="514 S State St" u="1"/>
        <s v="100 Ave San Patricio" u="1"/>
        <s v="645 West Boylston Street" u="1"/>
        <s v="706 W Boynton Beach Blvd #108" u="1"/>
        <s v="615 N Berkeley Blvd Ste A" u="1"/>
        <s v="2640 Metropolitan Pkwy SW Ste A" u="1"/>
        <s v="10101 Mabelvale Plaza" u="1"/>
        <s v="9110 W Brown Deer Rd" u="1"/>
        <s v="1700 University Blvd." u="1"/>
        <s v="1805 Ella Blvd" u="1"/>
        <s v="9 Beachway Drive" u="1"/>
        <s v="1513 Harrison Ave" u="1"/>
        <s v="3024 Covington Pike Ste-6" u="1"/>
        <s v="2457 MLK Jr Dr" u="1"/>
        <s v="5458 Reisterstown Rd" u="1"/>
        <s v="5560 Ruben Torres SR Blvd Ste A" u="1"/>
        <s v="758 Ashland Rd" u="1"/>
        <s v="12662 Perkins Rd" u="1"/>
        <s v="100 Corozal Shop Ctr" u="1"/>
        <s v="762 Penn Ave" u="1"/>
        <s v="10141 San Fernando Rd" u="1"/>
        <s v="HS31 Calle Gregorio Ledesma" u="1"/>
        <s v="2513 West Ave" u="1"/>
        <s v="315 E Casino Rd Ste D" u="1"/>
        <s v="1625 N Main St" u="1"/>
        <s v="9401 Blue Ridge Blvd" u="1"/>
        <s v="3317 Palmer Highway" u="1"/>
        <s v="33 S Main St" u="1"/>
        <s v="3409 L St" u="1"/>
        <s v="2108 S Main St" u="1"/>
        <s v="29 KENNEDY DRIVE" u="1"/>
        <s v="100 Carr 31 UNIT 3" u="1"/>
        <s v="239 West Irving Park Rd" u="1"/>
        <s v="3338 Union Blvd" u="1"/>
        <s v="16212 Nordhoff St" u="1"/>
        <s v="4329 N. State St." u="1"/>
        <s v="6615 Calhoun Memorial Hwy" u="1"/>
        <s v="190 S Hamilton Rd Ste B" u="1"/>
        <s v="13219 Jones Rd" u="1"/>
        <s v="4437 Eastern Ave" u="1"/>
        <s v="13260 Josey ln" u="1"/>
        <s v="235 N. Tyndall Parkway" u="1"/>
        <s v="235 North Eisenhower Drive" u="1"/>
        <s v="912 S Wells St" u="1"/>
        <s v="1000 Veterans Memorial Blvd, Ste. 101" u="1"/>
        <s v="2759 Lamar Ave" u="1"/>
        <s v="501 N. State St. Suite 8" u="1"/>
        <s v="2695 E Lincoln Ave Suite D" u="1"/>
        <s v="3329 Telephone Rd" u="1"/>
        <s v="722 Beal Pkwy NW Ste F" u="1"/>
        <s v="3901 Williams Blvd. #7" u="1"/>
        <s v="1836 18th Ave." u="1"/>
        <s v="4525 Kostoryz Rd" u="1"/>
        <s v="5024 14th St W Ste B" u="1"/>
        <s v="1200 Martin Luther King Hwy Ste 500" u="1"/>
        <s v="3923 N High School Road" u="1"/>
        <s v="142 Market St" u="1"/>
        <s v="811 East Williams Street" u="1"/>
        <s v="1843 Grand Ave" u="1"/>
        <s v="2282 Park Ave" u="1"/>
        <s v="106 Main St" u="1"/>
        <s v="4039 Laconia Avenue" u="1"/>
        <s v="475 Grand Blvd" u="1"/>
        <s v="1876 W 60th St" u="1"/>
        <s v="2410 Augusta Hwy Ste N" u="1"/>
        <s v="4055A Minnesota Ave NE" u="1"/>
        <s v="8301 S Stony Island Ave suite C" u="1"/>
        <s v="200 S Main St Ste B" u="1"/>
        <s v="5928 N 76th St" u="1"/>
        <s v="10418 S Prairie Avenue" u="1"/>
        <s v="4806 State Rd" u="1"/>
        <s v="1062 Goodman Rd E." u="1"/>
        <s v="1712 SW Railroad Ave" u="1"/>
        <s v="106 N Mill St" u="1"/>
        <s v="2391 Dave Lyle Blvd" u="1"/>
        <s v="1820 Columbia Ave" u="1"/>
        <s v="1235 Providence Blvd Unit M" u="1"/>
        <s v="4822 Church Ave" u="1"/>
        <s v="387 Peters Creek Pkwy" u="1"/>
        <s v="800 White Horse Pike # 814" u="1"/>
        <s v="1521 S Closner Blvd." u="1"/>
        <s v="2265 1st Ave." u="1"/>
        <s v="3168 11th St" u="1"/>
        <s v="3 Broadway" u="1"/>
        <s v="530 E Sugarland Hwy" u="1"/>
        <s v="4837 L Street" u="1"/>
        <s v="2037 NW Topeka Blvd" u="1"/>
        <s v="730 S Alvarado" u="1"/>
        <s v="606 E. Main Street, Ste 106" u="1"/>
        <s v="1588 W. Baseline St" u="1"/>
        <s v="95 S. Sheridan Blvd Unit A" u="1"/>
        <s v="1459 N Broadway" u="1"/>
        <s v="2401 Saviers Rd" u="1"/>
        <s v="3860 W Fullerton ave" u="1"/>
        <s v="8154 E 21st St" u="1"/>
        <s v="1875 N 1st Street" u="1"/>
        <s v="1 Carr 670" u="1"/>
        <s v="604 Ella T. Grasso Blvd" u="1"/>
        <s v="111-18 Roosevelt Ave" u="1"/>
        <s v="513 N Azusa Ave" u="1"/>
        <s v="1425 S. Main St." u="1"/>
        <s v="3101 N. 27th St" u="1"/>
        <s v="32 W Demarest Ave" u="1"/>
        <s v="2355 E University Ave" u="1"/>
        <s v="1802 W Oak St" u="1"/>
        <s v="5139 East Main St" u="1"/>
        <s v="12 Meadowview Center" u="1"/>
        <s v="1155 N Washington Blvd Unit A" u="1"/>
        <s v="1725 Markley Street" u="1"/>
        <s v="444 Chicago Ridge Mall" u="1"/>
        <s v="2230 N Macarthur Blvd" u="1"/>
        <s v="12121 Veterans Memorial Dr. Ste 1" u="1"/>
        <s v="3000 Carr 417" u="1"/>
        <s v="5202 North Keystone Avenue" u="1"/>
        <s v="1241 Mayport Rd" u="1"/>
        <s v="1545 Fulton Street" u="1"/>
        <s v="8362 Topanga Canyon Blvd" u="1"/>
        <s v="10151 Culebra Rd" u="1"/>
        <s v="1627 E Florence Avenue" u="1"/>
        <s v="2801 Kensington Ave" u="1"/>
        <s v="1257 N Mt Vernon Ave" u="1"/>
        <s v="1704 Parsons Ave" u="1"/>
        <s v="2236 31st St # A" u="1"/>
        <s v="223 W. Chicago Rd." u="1"/>
        <s v="3291 W Sunrise Blvd" u="1"/>
        <s v="612 S Western Ave" u="1"/>
        <s v="2625 Donaghey Ave" u="1"/>
        <s v="1127 North Salem Drive" u="1"/>
        <s v="2001 E. Hillsborough Ave. #2" u="1"/>
        <s v="524 W. Dundee Road" u="1"/>
        <s v="2787 East Thompson Blvd" u="1"/>
        <s v="11015 Fuqua st" u="1"/>
        <s v="10862 FM 1960 W" u="1"/>
        <s v="125 N. Main Street" u="1"/>
        <s v="716 W. Bristol St" u="1"/>
        <s v="16701 El Camino Real" u="1"/>
        <s v="455 W. Florence Ave" u="1"/>
        <s v="746 E. Holt Ave" u="1"/>
        <s v="1324 W. Francisquito Ave" u="1"/>
        <s v="8004 Detroit Ave" u="1"/>
        <s v="711 E Lake St" u="1"/>
        <s v="511 N. Raleigh Street" u="1"/>
        <s v="5953 West Park Avenue" u="1"/>
        <s v="11D North Virginia Ave" u="1"/>
        <s v="8155 E 21st ST" u="1"/>
        <s v="5 E Crescent Blvd" u="1"/>
        <s v="1210 W Front Street." u="1"/>
        <s v="4400 S Broadway" u="1"/>
        <s v="480 Premium Outlets Blvd" u="1"/>
        <s v="11471 Perrin Beitel Rd" u="1"/>
        <s v="1865 Cottman Ave" u="1"/>
        <s v="211 E Main St" u="1"/>
        <s v="6431 Bluffton Rd" u="1"/>
        <s v="4100 E Bay Dr Ste B32" u="1"/>
        <s v="5313 Belair Rd" u="1"/>
        <s v="5604 24th St" u="1"/>
        <s v="11055 Dennis Rd" u="1"/>
        <s v="6001 S. Vermont Ave." u="1"/>
        <s v="1204 Shreveport Barksdale Hwy" u="1"/>
        <s v="101 Brazil St Ste A" u="1"/>
        <s v="428 W. La Habra" u="1"/>
        <s v="125 Gause Blvd" u="1"/>
        <s v="606 E Avenue K" u="1"/>
        <s v="3793 S Main Street" u="1"/>
        <s v="17005 CARR 2 STE 45" u="1"/>
        <s v="2174 1st Capitol Dr" u="1"/>
        <s v="92 N Beverwyck Road" u="1"/>
        <s v="1019 S Main Street" u="1"/>
        <s v="7500 Troost Ave" u="1"/>
        <s v="4701 W Main" u="1"/>
        <s v="608 N Escondido Blvd" u="1"/>
        <s v="2427 Azle Avenue" u="1"/>
        <s v="5708 West Vernor Hwy" u="1"/>
        <s v="2341 N. Chester Avenue" u="1"/>
        <s v="4609 Indianapolis Blvd" u="1"/>
        <s v="451 S. Main Street Unit B" u="1"/>
        <s v="905 Cross Lanes Dr" u="1"/>
        <s v="1846 Puente Ave" u="1"/>
        <s v="2105 N Dixie Hwy" u="1"/>
        <s v="1290 SW 8th St" u="1"/>
        <s v="9207 Maple Street" u="1"/>
        <s v="26651 Hoover Rd" u="1"/>
        <s v="1215 W Vliet" u="1"/>
        <s v="11024 E. 40 Highway" u="1"/>
        <s v="3706 S. Calhoun Street" u="1"/>
        <s v="6301 Ringgold Rd" u="1"/>
        <s v="3422 Gulf Freeway" u="1"/>
        <s v="579 Wedgewood Dr" u="1"/>
        <s v="13015 Jupiter Rd Ste 300" u="1"/>
        <s v="707 W. Wisconsin Ave." u="1"/>
        <s v="800 N. Kedzie Ave" u="1"/>
        <s v="1124 W Redondo Beach Blvd" u="1"/>
        <s v="146A E King St" u="1"/>
        <s v="13548 Beechnut St" u="1"/>
        <s v="639 169th Street" u="1"/>
        <s v="14253 San Pablo Ave" u="1"/>
        <s v="Plaza del Sol RD PR#29 &amp; PR#167 Hato Tejas" u="1"/>
        <s v="8891 Greenback Ln" u="1"/>
        <s v="626 Leona St." u="1"/>
        <s v="485 Moody St" u="1"/>
        <s v="3116 Milton Rd." u="1"/>
        <s v="3912 Hull Street Rd" u="1"/>
        <s v="5126 Fredericksburg Rd" u="1"/>
        <s v="1633 Union Ave" u="1"/>
        <s v="384 Stillson Rd" u="1"/>
        <s v="6001 Jaguar Dr" u="1"/>
        <s v="1083-B Market St" u="1"/>
        <s v="7210 Airport Blvd Ste B" u="1"/>
        <s v="3601 S Constitution Blvd, G102" u="1"/>
        <s v="1928 S Commons" u="1"/>
        <s v="2439 Northgate Blvd" u="1"/>
        <s v="2208 Shaver St" u="1"/>
        <s v="108 N 11th Ave" u="1"/>
        <s v="Plaza Escorial Aven. 65 inf." u="1"/>
        <s v="1964 N Ventura Rd" u="1"/>
        <s v="1295 N Sherwood Forest Drive Ste F" u="1"/>
        <s v="314 Tuttle Creek Blvd Suite K" u="1"/>
        <s v="8631 Beechnut St" u="1"/>
        <s v="14121 Northwest Frwy" u="1"/>
        <s v="1057 E. Tremont Ave" u="1"/>
        <s v="2595 N Veterans Blvd" u="1"/>
        <s v="3332 Airport Blvd NW" u="1"/>
        <s v="317 14th Ave SE" u="1"/>
        <s v="882 State St" u="1"/>
        <s v="1200 S State Rd" u="1"/>
        <s v="314 B Madison St" u="1"/>
        <s v="248 Warrenton Road" u="1"/>
        <s v="2126 N Bridge St" u="1"/>
        <s v="627 University Blvd. E" u="1"/>
        <s v="920 Portland Ave" u="1"/>
        <s v="4831 E Butler Ave" u="1"/>
        <s v="553 W Bardsley Ave" u="1"/>
        <s v="1903 W. Capitol Dr." u="1"/>
        <s v="1805 E Charleston Blvd Unit 120" u="1"/>
        <s v="570A E 138th St" u="1"/>
        <s v="2424 M St # 2" u="1"/>
        <s v="1422 North Beltline Rd." u="1"/>
        <s v="19711 Highway 213" u="1"/>
        <s v="2194 S Memorial Dr" u="1"/>
        <s v="2914 US Highway 70 W Ste D" u="1"/>
        <s v="1468 US Highway 17 N" u="1"/>
        <s v="Calle Marginal Loiza Valley" u="1"/>
        <s v="8130 Kirby" u="1"/>
        <s v="2205 Rockford St" u="1"/>
        <s v="314 Washington Ave." u="1"/>
        <s v="3915 DIXIE HWY" u="1"/>
        <s v="6000 W. Addison" u="1"/>
        <s v="132 Tuckahoe Road" u="1"/>
        <s v="301 S. Broadway" u="1"/>
        <s v="108 North Howard Street" u="1"/>
        <s v="8433 Lake June Rd Ste A" u="1"/>
        <s v="18613 Green Valley Ranch Blvd" u="1"/>
        <s v="1090 Duluth Highway" u="1"/>
        <s v="8555 Reseda Blvd." u="1"/>
        <s v="31A South Street" u="1"/>
        <s v="1555 E Outer Dr" u="1"/>
        <s v="8703 S Ashland Ave" u="1"/>
        <s v="232 Main St" u="1"/>
        <s v="1291 Broadway" u="1"/>
        <s v="1005 SW 27th Ave" u="1"/>
        <s v="220 Thomson Ln" u="1"/>
        <s v="2012 Rogers Ave" u="1"/>
        <s v="83073 Avenue 48" u="1"/>
        <s v="1908 S Scatterfield Rd" u="1"/>
        <s v="4784 E Kings Canyon Rd" u="1"/>
        <s v="8541 Piney Branch Rd" u="1"/>
        <s v="2700 7th St" u="1"/>
        <s v="1901 Allen Genoa Rd" u="1"/>
        <s v="3902 Linden Ave" u="1"/>
        <s v="1401 Wilcrest Dr." u="1"/>
        <s v="6135 E 72nd Ave" u="1"/>
        <s v="2718 S. 4th Ave." u="1"/>
        <s v="7121 Broadway St" u="1"/>
        <s v="1451 West Duranta Avenue" u="1"/>
        <s v="801 Rock Quarry Rd" u="1"/>
        <s v="308 Ave General Valero" u="1"/>
        <s v="1207 E Central Texas Expy" u="1"/>
        <s v="4102 11th Street" u="1"/>
        <s v="200 N. Dixie Blvd" u="1"/>
        <s v="4122 Telephone Rd Ste A" u="1"/>
        <s v="5330 Olive Dr, Suite D" u="1"/>
        <s v="211 S 10th St" u="1"/>
        <s v="311 N 1st Ave" u="1"/>
        <s v="134 W. Baseline Rd." u="1"/>
        <s v="32 1st Avenue" u="1"/>
        <s v="15711 Pacific Ave S" u="1"/>
        <s v="1617 E Kemper Rd" u="1"/>
        <s v="1883 S Academy Blvd" u="1"/>
        <s v="122 Holly St" u="1"/>
        <s v="24 E Blackwell Street" u="1"/>
        <s v="588 N. Main St, Ste C" u="1"/>
        <s v="15 Gedney St" u="1"/>
        <s v="1229 S Power Rd Ste 101" u="1"/>
        <s v="1501 E Amarillo Blvd" u="1"/>
        <s v="3208 W Jefferson Blvd" u="1"/>
        <s v="8420 Sam Houston Parkway" u="1"/>
        <s v="1049 Tiffin Ave" u="1"/>
        <s v="2303-B W. 15th St." u="1"/>
        <s v="11466 US 70 HWY W" u="1"/>
        <s v="1665 Kalakaua Ave # 101" u="1"/>
        <s v="2398 172nd St" u="1"/>
        <s v="4901 Palm Beach Blvd. Unit #10" u="1"/>
        <s v="1502 S 3rd St. Ste B" u="1"/>
        <s v="119 Mall Rd" u="1"/>
        <s v="458 Hempstead Tpk" u="1"/>
        <s v="5448 N University Dr" u="1"/>
        <s v="15224 Wyoming St" u="1"/>
        <s v="59 West Main Street" u="1"/>
        <s v="1411 Sand Lake Rd Ste C" u="1"/>
        <s v="1401 Route 300" u="1"/>
        <s v="8237A Sunset Strip" u="1"/>
        <s v="2647 W. Glendale Ave" u="1"/>
        <s v="6601-B Dixie Highway" u="1"/>
        <s v="5207 W Fullerton" u="1"/>
        <s v="2475 Crain Hwy" u="1"/>
        <s v="238 SW Military Dr, Ste 105" u="1"/>
        <s v="2750 Candler Rd" u="1"/>
        <s v="201 S. Clinton Street" u="1"/>
        <s v="1280 Fremont Blvd" u="1"/>
        <s v="3605 Germantown Ave" u="1"/>
        <s v="34181 North US Highway 45" u="1"/>
        <s v="1701 Truman St." u="1"/>
        <s v="1209 Lamar St" u="1"/>
        <s v="1231 W Will Rogers Blvd" u="1"/>
        <s v="9131 Citrus Ave" u="1"/>
        <s v="6203 W Capitol Drive" u="1"/>
        <s v="611 West Main Street" u="1"/>
        <s v="834 Ohio Pike" u="1"/>
        <s v="9260 Blue Ridge Blvd" u="1"/>
        <s v="525 W.Marshall Street" u="1"/>
        <s v="4001 Sunset Drive, #K1102" u="1"/>
        <s v="2703 Belle Chasse Hwy" u="1"/>
        <s v="2808 W 55th street" u="1"/>
        <s v="531 Elizabeth Ave." u="1"/>
        <s v="3701 Pioneer Rd # 102" u="1"/>
        <s v="1710 Fairway Dr # 12" u="1"/>
        <s v="2837 Frederick Douglass Blvd" u="1"/>
        <s v="5319 N 30th" u="1"/>
        <s v="6252 McCart Ave" u="1"/>
        <s v="1710 W 4th St" u="1"/>
        <s v="5612 E Broadway Blvd" u="1"/>
        <s v="996 S Broad St" u="1"/>
        <s v="1501 S Nappanee St" u="1"/>
        <s v="8256 Central Ave # A" u="1"/>
        <s v="3409 W Oakland Park Blvd" u="1"/>
        <s v="G3013 Dort Hwy" u="1"/>
        <s v="487 W Chicago St Suite A" u="1"/>
        <s v="4205 W Pico Blvd." u="1"/>
        <s v="2013 Eastern Ave. SE" u="1"/>
        <s v="2113 Snelling Ave N" u="1"/>
        <s v="3107 Brady St" u="1"/>
        <s v="2536 Kemper Ln" u="1"/>
        <s v="8561 Airport Rd" u="1"/>
        <s v="114 Myrtle St" u="1"/>
        <s v="3766 Ridgeway Rd Ste 11" u="1"/>
        <s v="3657 New Bern Ave" u="1"/>
        <s v="6650 S Westnedge Ave" u="1"/>
        <s v="1608 South St Ste A" u="1"/>
        <s v="4526 E Alondra Blvd" u="1"/>
        <s v="906 Brighton Rd" u="1"/>
        <s v="9075 Woodman Ave" u="1"/>
        <s v="80-10A Jamaica Avenue" u="1"/>
        <s v="5320 W. Sunset Ave" u="1"/>
        <s v="537 Front St" u="1"/>
        <s v="1531 Paris Pike Ste J" u="1"/>
        <s v="4216 MacCorkle Avenue SE" u="1"/>
        <s v="509 Uvalde Rd" u="1"/>
        <s v="5725 19th St" u="1"/>
        <s v="3077 SE Dixie Hwy" u="1"/>
        <s v="2604 N Raul Longoria Rd suite 118" u="1"/>
        <s v="1883 Daly St" u="1"/>
        <s v="328 S. Main St" u="1"/>
        <s v="7020 Harvard Ave" u="1"/>
        <s v="12 N. State St." u="1"/>
        <s v="3818 Peck Rd" u="1"/>
        <s v="5642 Antoine Dr" u="1"/>
        <s v="1409 Jupiter Rd # 103" u="1"/>
        <s v="6436 Pearl Rd" u="1"/>
        <s v="640 Lancaster Bypass E" u="1"/>
        <s v="1308 Broadway" u="1"/>
        <s v="1600 Rio Rd E" u="1"/>
        <s v="7363 Greenback Ln" u="1"/>
        <s v="1717 28th St SW" u="1"/>
        <s v="6681 Jonesboro Rd Ste 105" u="1"/>
        <s v="5401 Belair Rd." u="1"/>
        <s v="5735 I55 North Suite C" u="1"/>
        <s v="350 N Dysart Rd." u="1"/>
        <s v="1800 NE Evangeline Thwy" u="1"/>
        <s v="6013 Sheridan Rd" u="1"/>
        <s v="960 Bridge St. NW" u="1"/>
        <s v="1102 E West Maple Rd" u="1"/>
        <s v="4707 E. Southern Ave" u="1"/>
        <s v="4540 Florin Rd" u="1"/>
        <s v="1201 East Mason St" u="1"/>
        <s v="3012 Griswold St" u="1"/>
        <s v="5741 Crowder Blvd Ste B-8" u="1"/>
        <s v="1601 W Lawrence Ave" u="1"/>
        <s v="1063 Linden Ave" u="1"/>
        <s v="806 W Russell Rd" u="1"/>
        <s v="5422 N Orange Blossom Trail" u="1"/>
        <s v="41 Anderson Ave" u="1"/>
        <s v="975 Federal Blvd" u="1"/>
        <s v="1379 Old Bridge Rd" u="1"/>
        <s v="2885 E. Charleston Blvd., Suite 100" u="1"/>
        <s v="631 S Memorial Dr" u="1"/>
        <s v="1808 w 8th st." u="1"/>
        <s v="3608 Bates St" u="1"/>
        <s v="5065 Main Street" u="1"/>
        <s v="3404 Long Beach Blvd" u="1"/>
        <s v="2902 Goliad Rd" u="1"/>
        <s v="1903 8th Ave" u="1"/>
        <s v="9465 E 31st ST" u="1"/>
        <s v="855 Coshocton Ave Ste M" u="1"/>
        <s v="2401 N Broadway" u="1"/>
        <s v="3955 Nolensville Pike" u="1"/>
        <s v="2250 Sunset Blvd" u="1"/>
        <s v="3418 Gulf Freeway" u="1"/>
        <s v="1609 Albert Pike Rd" u="1"/>
        <s v="132 North Burhans Blvd" u="1"/>
        <s v="6319 Central Ave" u="1"/>
        <s v="102 N Range Line Rd Ste A" u="1"/>
        <s v="709 S Broadway" u="1"/>
        <s v="1733 Pearl Rd. Unit 114" u="1"/>
        <s v="3838 US Highway 301 S" u="1"/>
        <s v="4961 Vine Street" u="1"/>
        <s v="9058 Telegraph Rd" u="1"/>
        <s v="2624 Pecan Ave" u="1"/>
        <s v="247 N Expressway Ste D" u="1"/>
        <s v="3320 N University St" u="1"/>
        <s v="2100 S. Chickasaw Trail" u="1"/>
        <s v="1485 NE 1st Ave" u="1"/>
        <s v="301 Mid Rivers Mall Dr" u="1"/>
        <s v="4919 W Capitol Dr" u="1"/>
        <s v="1024 W. Hudson Blvd. Ste 3" u="1"/>
        <s v="2625 Ashley Phosphate Rd Suite B" u="1"/>
        <s v="6001 Massachusetts Ave" u="1"/>
        <s v="1901 W Dicker Dr" u="1"/>
        <s v="690b Albany Avenue" u="1"/>
        <s v="2601 E Fourth Plain Blvd" u="1"/>
        <s v="4650 NW 7th St" u="1"/>
        <s v="2102-A West Western Ave." u="1"/>
        <s v="4174 W Main St." u="1"/>
        <s v="902 Bode Rd" u="1"/>
        <s v="111 W Grant" u="1"/>
        <s v="278 Morris Ave" u="1"/>
        <s v="3308 E. Pine St." u="1"/>
        <s v="1459 Chambers Rd" u="1"/>
        <s v="1260 Hyde Park Ave" u="1"/>
        <s v="5800 Lyons Ave." u="1"/>
        <s v="731 East Harmony Rd, #200" u="1"/>
        <s v="75 S 4th Ave" u="1"/>
        <s v="560 Turnersburg Hwy" u="1"/>
        <s v="3802 Center St" u="1"/>
        <s v="1523 N. Nova Rd" u="1"/>
        <s v="4240 N Broad St Bldg A" u="1"/>
        <s v="701 S Geddes St" u="1"/>
        <s v="362 Main st" u="1"/>
        <s v="30 New Leicester Highway" u="1"/>
        <s v="112 Aw Willis Ave Ste 102" u="1"/>
        <s v="2875 S Nellis Blvd Ste 6" u="1"/>
        <s v="12706 Jefferson Davis HWY" u="1"/>
        <s v="449 Plaza Dr" u="1"/>
        <s v="18200 W. 7 Mile Road" u="1"/>
        <s v="472 Kings Hwy" u="1"/>
        <s v="3140 Pimlico Pkway" u="1"/>
        <s v="2845 N Military Trl Ste 5" u="1"/>
        <s v="13800 Leffingwell Rd" u="1"/>
        <s v="624 Harrisburg Pike" u="1"/>
        <s v="2642 Boiling Springs Rd" u="1"/>
        <s v="1270 Strongbow Center Drive" u="1"/>
        <s v="3121 Church Ave" u="1"/>
        <s v="327 W. Mission Ave" u="1"/>
        <s v="1311 Piney Forest Rd. Suite A" u="1"/>
        <s v="4701 Blanco Rd" u="1"/>
        <s v="11210 S Central Ave" u="1"/>
        <s v="66 Green Springs Hwy" u="1"/>
        <s v="643 Beaumont Ave" u="1"/>
        <s v="5333 S. Main Street" u="1"/>
        <s v="739 Flatbush Avenue" u="1"/>
        <s v="3202 NW 7th St" u="1"/>
        <s v="633 W North St" u="1"/>
        <s v="2980 E McKinley Ave" u="1"/>
        <s v="752 S. Alvarado St." u="1"/>
        <s v="1170 Country Club Dr" u="1"/>
        <s v="210 Grant Avenue" u="1"/>
        <s v="12255 Western Ave" u="1"/>
        <s v="10010 Halls Ferry Rd Ste G" u="1"/>
        <s v="3476 Main St." u="1"/>
        <s v="1886 14th Ave" u="1"/>
        <s v="10575 W Indian School Rd Ste E-110B" u="1"/>
        <s v="1914 SE 10th Ave" u="1"/>
        <s v="1606 University Blvd" u="1"/>
        <s v="1581 Us 27 North" u="1"/>
        <s v="778 E Hudson St" u="1"/>
        <s v="98-01 Roosevelt Ave" u="1"/>
        <s v="111 N TimberLand Dr" u="1"/>
        <s v="159 W. 9th Ave" u="1"/>
        <s v="517 Memorial Blvd" u="1"/>
        <s v="61 4th Avenue" u="1"/>
        <s v="1394 S Wells Ave" u="1"/>
        <s v="512 Park Ave" u="1"/>
        <s v="2211 Niagara St" u="1"/>
        <s v="4410 W 16th Avenue" u="1"/>
        <s v="205-02a Hillside Ave" u="1"/>
        <s v="332 E Main St" u="1"/>
        <s v="1851 Bruckner Blvd" u="1"/>
        <s v="4726 Lincoln Hwy" u="1"/>
        <s v="6066 Kalamazoo Ave SE" u="1"/>
        <s v="12850 Aldine Westfield Rd" u="1"/>
        <s v="946 Whitley Ave" u="1"/>
        <s v="1406 Western Blvd, Ste A" u="1"/>
        <s v="3170 Leavenworth St Ste B" u="1"/>
        <s v="3600 S Texas Ave" u="1"/>
        <s v="3118 N Main St. Suite 101" u="1"/>
        <s v="439 San Benito St" u="1"/>
        <s v="514 Chartiers Avenue" u="1"/>
        <s v="620 S Breiel Blvd" u="1"/>
        <s v="350 Cleveland St" u="1"/>
        <s v="10915 Main St" u="1"/>
        <s v="295 Broadway" u="1"/>
        <s v="20021 Roscoe Blvd" u="1"/>
        <s v="8864 N. Florida Ave." u="1"/>
        <s v="1022 Sw Bayshore Blvd" u="1"/>
        <s v="14900 W Main St" u="1"/>
        <s v="3105 E 10th St" u="1"/>
        <s v="2316 S Mission St" u="1"/>
        <s v="4869 Highway 1 Ste 2" u="1"/>
        <s v="2536 W National Ave" u="1"/>
        <s v="696 E 241st St" u="1"/>
        <s v="701 6th Street" u="1"/>
        <s v="255 Key Deer Blvd." u="1"/>
        <s v="1478 N Homestead Blvd" u="1"/>
        <s v="115 N Beckham" u="1"/>
        <s v="130 N. Kennedy Dr." u="1"/>
        <s v="Plaza Caparra Shopping Center 1498 Roosevelt Ave." u="1"/>
        <s v="904 Grant Ave" u="1"/>
        <s v="319 SE 1st Ave" u="1"/>
        <s v="Urb. Villa Fontana Ave. Fragoso Plaza Carolina" u="1"/>
        <s v="3507 Payne Ave" u="1"/>
        <s v="10704 Garland Rd" u="1"/>
        <s v="1 S 60th street" u="1"/>
        <s v="309 W Kiest Blvd" u="1"/>
        <s v="215 W US Hwy 64 Ste 3" u="1"/>
        <s v="117 W 5th Ave" u="1"/>
        <s v="5640 NE MLK Blvd" u="1"/>
        <s v="3008 E. Hammer Lane" u="1"/>
        <s v="6010 Old Pearsall Rd, Ste. 203" u="1"/>
        <s v="713 W Roosevelt Rd. Unit B" u="1"/>
        <s v="1200 S Main St Ste B" u="1"/>
        <s v="5412 York Rd" u="1"/>
        <s v="4032 Lebanon Pike" u="1"/>
        <s v="503 S Grand Avenue" u="1"/>
        <s v="4704 Forest Hill Blvd" u="1"/>
        <s v="918 Northlake Blvd" u="1"/>
        <s v="240 S West St Ste 95" u="1"/>
        <s v="135 Morris St" u="1"/>
        <s v="419 Cooper Road" u="1"/>
        <s v="2751 Washington St" u="1"/>
        <s v="11975 Tidwell Rd., Ste B" u="1"/>
        <s v="1138 Finfeather Rd" u="1"/>
        <s v="252 Calle Betances" u="1"/>
        <s v="94 Coliseum Crossing" u="1"/>
        <s v="1 South Wilson Way" u="1"/>
        <s v="645 W 14th St." u="1"/>
        <s v="310 S State Rd 19" u="1"/>
        <s v="351 S Commercial Street" u="1"/>
        <s v="908 Joe Frank Harris Parkway" u="1"/>
        <s v="2316 S Zapata Hwy" u="1"/>
        <s v="5930 W McDowell, Ste 104" u="1"/>
        <s v="811 W. 19th St." u="1"/>
        <s v="601 Merrimac Trl Ste A" u="1"/>
        <s v="2001 W Slauson Ave" u="1"/>
        <s v="158 S King Rd" u="1"/>
        <s v="1535 E Yosemite Ave" u="1"/>
        <s v="1140 E William St" u="1"/>
        <s v="1901 Adamo Dr" u="1"/>
        <s v="125 N 19th Ave" u="1"/>
        <s v="135-08 Jamaica Ave" u="1"/>
        <s v="2501 Springs Road, N.E." u="1"/>
        <s v="2250 Boca Chica Blvd" u="1"/>
        <s v="1421 Simpson Rd" u="1"/>
        <s v="3624 W Fullerton Ave" u="1"/>
        <s v="2623 US Hwy 19" u="1"/>
        <s v="1215 Chicago Dr. SW" u="1"/>
        <s v="1060 Mt Vernon Rd" u="1"/>
        <s v="212 Main St" u="1"/>
        <s v="4812 Annapolis Rd" u="1"/>
        <s v="301 W 2nd St # A" u="1"/>
        <s v="1314 Lees Chapel Rd" u="1"/>
        <s v="300 E Broadway" u="1"/>
        <s v="4003 Rosehaven Dr" u="1"/>
        <s v="129 Healdsburg Ave." u="1"/>
        <s v="4747 Suder Avenue" u="1"/>
        <s v="158 5 Points Rd" u="1"/>
        <s v="2513 N Dixie Blvd." u="1"/>
        <s v="7838 S. Western Ave" u="1"/>
        <s v="2016 New Bern Ave" u="1"/>
        <s v="1521 E Riverside Blvd" u="1"/>
        <s v="4535 S 12th Ave Ste 107" u="1"/>
        <s v="1635 Franklin Ave" u="1"/>
        <s v="224 E Glenwood Ave" u="1"/>
        <s v="1350 S Sheridan" u="1"/>
        <s v="201 E Magnolia Blvd" u="1"/>
        <s v="157 Clinton St" u="1"/>
        <s v="2026 N State Street" u="1"/>
        <s v="802 Navajo Road" u="1"/>
        <s v="1816 W 6th St" u="1"/>
        <s v="3207 W 47th Pl" u="1"/>
        <s v="3520 Natural Bridge Ave" u="1"/>
        <s v="1401 University Blvd" u="1"/>
        <s v="7420 McCart Ave" u="1"/>
        <s v="2613 Central Ave." u="1"/>
        <s v="10309 Central Ave" u="1"/>
        <s v="8324 Colerain Ave." u="1"/>
        <s v="Carr 167 esquina aven. las cumbres" u="1"/>
        <s v="4462 E Houston st" u="1"/>
        <s v="120 Chiefs Way Suite 8" u="1"/>
        <s v="5500 Hall Rd" u="1"/>
        <s v="3570 N Highway 105" u="1"/>
        <s v="127 Keith St NW" u="1"/>
        <s v="2618 N Wilmington Ave" u="1"/>
        <s v="1400 New York Ave Ste. 120B" u="1"/>
        <s v="4706 Griggs Rd." u="1"/>
        <s v="605 South Broad Street" u="1"/>
        <s v="1205 Hypoluxo Rd" u="1"/>
        <s v="901 N. Carpenter Rd., Suite #34" u="1"/>
        <s v="Calle Goyco #10 Esquina Rafael Cordero" u="1"/>
        <s v="4012 Richfield Rd # G" u="1"/>
        <s v="4955 Highway 6 N" u="1"/>
        <s v="1809 East Semoran Blvd" u="1"/>
        <s v="9546 Greenfield" u="1"/>
        <s v="796 Lydig Avenue" u="1"/>
        <s v="11130 Blue Ridge Blvd" u="1"/>
        <s v="971 Sebastian Blvd." u="1"/>
        <s v="4110 Central Ave. NE Suite 206A" u="1"/>
        <s v="838 S Broadway" u="1"/>
        <s v="1977 S. Cobb Dr. Se Ste 240" u="1"/>
        <s v="3477 Park Ave" u="1"/>
        <s v="3340 Mall Loop Dr" u="1"/>
        <s v="14552 7th St." u="1"/>
        <s v="1235 Youngs Ave" u="1"/>
        <s v="4644 Warrensville Ctr. Rd." u="1"/>
        <s v="4905 Allentown Rd" u="1"/>
        <s v="1020A Martin Luther King Dr" u="1"/>
        <s v="320 Broadway Ave" u="1"/>
        <s v="114B Truly Plaza" u="1"/>
        <s v="2643 Ellsworth Rd" u="1"/>
        <s v="3512 Satellite Blvd. Ste-6" u="1"/>
        <s v="6680 Powers Ave Unit 105" u="1"/>
        <s v="238 N 12th St" u="1"/>
        <s v="121 Ellison St" u="1"/>
        <s v="3316 Shaver St" u="1"/>
        <s v="1710 S Gordon St." u="1"/>
        <s v="952 Mineral Spring Avenue" u="1"/>
        <s v="622 S. Maryland Ave." u="1"/>
        <s v="1063 E. River St." u="1"/>
        <s v="5629 Roosevelt Rd" u="1"/>
        <s v="1043 S. Main St." u="1"/>
        <s v="7402 Garners Ferry Rd" u="1"/>
        <s v="5622 E Independence Blvd" u="1"/>
        <s v="322 S 10th Ave" u="1"/>
        <s v="1510 W. Vine St" u="1"/>
        <s v="618 E Kalamazoo St" u="1"/>
        <s v="6159 Highway 278 NW" u="1"/>
        <s v="1497 S San Jacinto Ave" u="1"/>
        <s v="2405 E Tropicana Ave Ste 11" u="1"/>
        <s v="446 3rd Ave" u="1"/>
        <s v="10008 Bellefontaine Rd Unit D" u="1"/>
        <s v="4412 S Main St" u="1"/>
        <s v="161 Harder Road" u="1"/>
        <s v="151 W Joe Orr Rd" u="1"/>
        <s v="6010 W. Cheyenne Ave" u="1"/>
        <s v="4036 W North Ave" u="1"/>
        <s v="5879 Highway 90" u="1"/>
        <s v="7546 Garners Ferry Rd" u="1"/>
        <s v="1047 N. Mount Vernon Ave" u="1"/>
        <s v="7817 Crestwood Blvd" u="1"/>
        <s v="5300 San Dario Ave" u="1"/>
        <s v="507A N. JP Wright Loop Rd" u="1"/>
        <s v="3315 S Linden Rd" u="1"/>
        <s v="3010 Lincoln Way W" u="1"/>
        <s v="3111 Woodridge Dr" u="1"/>
        <s v="3967 N Federal Hwy" u="1"/>
        <s v="2612 S. Bristol Street" u="1"/>
        <s v="310 E Markland Ave" u="1"/>
        <s v="3342 W Hillsboro Blvd" u="1"/>
        <s v="704 Park St" u="1"/>
        <s v="35 East Main Street" u="1"/>
        <s v="17003 East US Hwy 24" u="1"/>
        <s v="6053 St Augustine Rd" u="1"/>
        <s v="1199 King Rd. Ste. 30" u="1"/>
        <s v="249 N Emerald Drive" u="1"/>
        <s v="9421 US 301" u="1"/>
        <s v="410 E Marcy Dr" u="1"/>
        <s v="4701 Peoria St # 107" u="1"/>
        <s v="406 45th St" u="1"/>
        <s v="8714 E Avenue T" u="1"/>
        <s v="1501 Midwestern Pkwy Suite 103" u="1"/>
        <s v="40 Power Drive #2" u="1"/>
        <s v="10030 Bissonnet St" u="1"/>
        <s v="1103 Yakima Valley Hwy" u="1"/>
        <s v="4438 Griggs Rd" u="1"/>
        <s v="1900 Lafayette St." u="1"/>
        <s v="2115 Windsor Spring Rd, Suite 20" u="1"/>
        <s v="2313 44th St SE" u="1"/>
        <s v="1270 N. Wickham Road" u="1"/>
        <s v="1617 Pitkin Ave" u="1"/>
        <s v="719 W. William Cannon Dr. Ste 105" u="1"/>
        <s v="4855 38th St." u="1"/>
        <s v="8310 W. Thomas Rd, Ste 101" u="1"/>
        <s v="2103 Sunset Blvd" u="1"/>
        <s v="7330 W Capitol Drive" u="1"/>
        <s v="1547 Grand Ave" u="1"/>
        <s v="385 Norton Rd" u="1"/>
        <s v="3321 N. Main St Ste B" u="1"/>
        <s v="9908 Beechnut St" u="1"/>
        <s v="1186 East 180th Street" u="1"/>
        <s v="1104 Mohawk St Unit 5" u="1"/>
        <s v="2007 N Michigan Avenue" u="1"/>
        <s v="2 Calle Geronimo Martinez" u="1"/>
        <s v="206 S Union St" u="1"/>
        <s v="525T Pine Island Rd" u="1"/>
        <s v="15081 Jog Rd." u="1"/>
        <s v="3 Palisade Ave" u="1"/>
        <s v="15910 Kedzie Ave" u="1"/>
        <s v="8525 Bissonnet St" u="1"/>
        <s v="Norte Shopping Center" u="1"/>
        <s v="1438 Acton Ave" u="1"/>
        <s v="4214 Winchester Rd" u="1"/>
        <s v="1270 N State St" u="1"/>
        <s v="5730 Hollister Ave." u="1"/>
        <s v="626 W. Chapman Ave" u="1"/>
        <s v="142 New Brunswick Ave" u="1"/>
        <s v="191 Lomax Street" u="1"/>
        <s v="1836 Coronado Ave" u="1"/>
        <s v="3420 E. Florence Ave." u="1"/>
        <s v="3091 Galbraith Rd" u="1"/>
        <s v="4225 S 84th St" u="1"/>
        <s v="979 Ann St" u="1"/>
        <s v="80 Anderson St" u="1"/>
        <s v="7208 Jones St" u="1"/>
        <s v="2801 W Washington Ave Ste 120" u="1"/>
        <s v="268 Broad St." u="1"/>
        <s v="806 W Arkansas Ln" u="1"/>
        <s v="12 B Business Loop 70 East" u="1"/>
        <s v="2139 NE Cornell" u="1"/>
        <s v="6042 Rawsonville Rd" u="1"/>
        <s v="1130 S. Military" u="1"/>
        <s v="2484 Broadway" u="1"/>
        <s v="1622 W 6Th St" u="1"/>
        <s v="22844 John R. Rd" u="1"/>
        <s v="1333 Gessner Rd Ste E" u="1"/>
        <s v="823 North Rocky River Drive" u="1"/>
        <s v="12705 E 41st St Ste B" u="1"/>
        <s v="18613 Marsh Lane Ste 700" u="1"/>
        <s v="519 8th Avenue" u="1"/>
        <s v="110 E River St." u="1"/>
        <s v="110 W Harvard Blvd" u="1"/>
        <s v="160 S. Lawrence Blvd." u="1"/>
        <s v="564 N Oak Dr" u="1"/>
        <s v="4217 S Broadway" u="1"/>
        <s v="1010 E University Dr" u="1"/>
        <s v="5001 Douglas" u="1"/>
        <s v="3059 Lawrenceville Highway" u="1"/>
        <s v="924 E Grauwyler Rd" u="1"/>
        <s v="911 Graham Rd" u="1"/>
        <s v="6236 Michigan Ave" u="1"/>
        <s v="2551 East Avenue S" u="1"/>
        <s v="281 Highway 701 North" u="1"/>
        <s v="2323 S Kirkwood Rd." u="1"/>
        <s v="2370 W. Oakridge Rd." u="1"/>
        <s v="2280 Stelzer Rd" u="1"/>
        <s v="12 N Mill St" u="1"/>
        <s v="8005 Hamilton Ave" u="1"/>
        <s v="28011 Gratiot Ave" u="1"/>
        <s v="1174 S Lorena St" u="1"/>
        <s v="419 1/2 N Circle Dr" u="1"/>
        <s v="118 E Fairview Ave" u="1"/>
        <s v="2401 Liberty Heights Ave" u="1"/>
        <s v="7831 Cincinnati Dayton Rd" u="1"/>
        <s v="13545 Euclid Ave" u="1"/>
        <s v="1646 Lincoln Highway East" u="1"/>
        <s v="133A Broadway" u="1"/>
        <s v="2215 FM 1960 Rd. W" u="1"/>
        <s v="9 E Main St" u="1"/>
        <s v="3304 Mahoning Ave" u="1"/>
        <s v="1010 N Main St" u="1"/>
        <s v="580 South Salina Street" u="1"/>
        <s v="578 2nd Ave" u="1"/>
        <s v="1020 N Main St" u="1"/>
        <s v="728 3Rd Ave. West" u="1"/>
        <s v="5424 Antoine Dr" u="1"/>
        <s v="347 Rodriguez St # S6" u="1"/>
        <s v="824 S Broadway" u="1"/>
        <s v="7438 N 30th Street" u="1"/>
        <s v="7800 Shawnee Mission Pkwy" u="1"/>
        <s v="46 East Winter St" u="1"/>
        <s v="8033 N 35th Ave Ste G3" u="1"/>
        <s v="1608 9th Ave" u="1"/>
        <s v="1408 N. Main St" u="1"/>
        <s v="Centro Del Sur Mall # T14" u="1"/>
        <s v="61 Calle Daguey" u="1"/>
        <s v="1811 NE 8th St" u="1"/>
        <s v="1315 S Ayers" u="1"/>
        <s v="1020 Longwood Ave" u="1"/>
        <s v="3047 Flushing Rd" u="1"/>
        <s v="803 Corbett Avenue" u="1"/>
        <s v="412 E Washington Blvd" u="1"/>
        <s v="9600 Fondren Rd." u="1"/>
        <s v="8 South Laurel Street" u="1"/>
        <s v="4879 W Commerce St Ste 101" u="1"/>
        <s v="17121 FM 529" u="1"/>
        <s v="12821 Pacific Ave S" u="1"/>
        <s v="3235 NW 32nd Ave" u="1"/>
        <s v="16438 E 14th St" u="1"/>
        <s v="1605 W. 6th street" u="1"/>
        <s v="6523 Carr 2" u="1"/>
        <s v="2095 Amsterdam Ave" u="1"/>
        <s v="21192 Hesperian Blvd" u="1"/>
        <s v="911 W Brown St." u="1"/>
        <s v="8995 Biscayne Blvd" u="1"/>
        <s v="8 NW Sheridan Road" u="1"/>
        <s v="11050 S Prairie Ave" u="1"/>
        <s v="9639 Colerain Ave # 38" u="1"/>
        <s v="22625 State Highway 249, Ste 140" u="1"/>
        <s v="8630 Liberty Rd" u="1"/>
        <s v="35 Berkshire Dr ,Unit 11" u="1"/>
        <s v="1886 Lomita Blvd" u="1"/>
        <s v="130 E Lakewood Blvd, Suite E" u="1"/>
        <s v="3983 N Belt Line Rd" u="1"/>
        <s v="3825 Broadway" u="1"/>
        <s v="2148 34th St S" u="1"/>
        <s v="567 Roosevelt Rd" u="1"/>
        <s v="53 Liberty Street" u="1"/>
        <s v="1679 Old Preston Hwy N" u="1"/>
        <s v="1627 S. Irby St" u="1"/>
        <s v="2861-G Ward Blvd" u="1"/>
        <s v="647 Elizabeth Ave" u="1"/>
        <s v="1530 W 6th St" u="1"/>
        <s v="30 Front Street" u="1"/>
        <s v="1017 Broadway" u="1"/>
        <s v="3471 Laurel Ft Meade RD" u="1"/>
        <s v="1027 Broadway" u="1"/>
        <s v="14079 Jefferson Davis Hwy #109" u="1"/>
        <s v="1052 S Fort Hood St" u="1"/>
        <s v="6926 E Shelby Dr" u="1"/>
        <s v="1220 N Town East Blvd Ste 208" u="1"/>
        <s v="1067 Broadway" u="1"/>
        <s v="2225 W Ledbetter Dr" u="1"/>
        <s v="3330 South Crater Road Store#26" u="1"/>
        <s v="5119 Whittier Blvd" u="1"/>
        <s v="2200 SW 8th St" u="1"/>
        <s v="1352 S. Mission Rd" u="1"/>
        <s v="4705 N. Main Street" u="1"/>
        <s v="8735 NW 50th St" u="1"/>
        <s v="7106B Timberlake Road" u="1"/>
        <s v="100 Calle Andres Arus Rivera W" u="1"/>
        <s v="2900 Cleary Ave." u="1"/>
        <s v="1074 Kensington Ave" u="1"/>
        <s v="2230 FM 1092 Rd" u="1"/>
        <s v="2240 FM 1092 Rd" u="1"/>
        <s v="655 Eastern Ave." u="1"/>
        <s v="513 E Front St" u="1"/>
        <s v="5215 Okeechobee Rd" u="1"/>
        <s v="4871 NW 9th Ave" u="1"/>
        <s v="306 N Mechanic St" u="1"/>
        <s v="733 West Side Avenue" u="1"/>
        <s v="1740 Federal Blvd # B" u="1"/>
        <s v="7007 Lake June Rd" u="1"/>
        <s v="13909 Nacogdoches Rd" u="1"/>
        <s v="3252 Lancaster Dr. NE" u="1"/>
        <s v="505 E 4th Ave" u="1"/>
        <s v="9541 E Fowler Ave." u="1"/>
        <s v="4576 E Tropicana Ave Ste 100" u="1"/>
        <s v="45 E State Street" u="1"/>
        <s v="8084 Davis Highway" u="1"/>
        <s v="2126 Columbus Rd.NE" u="1"/>
        <s v="548 East 99th St" u="1"/>
        <s v="2463 Harrison Ave" u="1"/>
        <s v="1250 Northwest Hwy" u="1"/>
        <s v="12720 Western Ave" u="1"/>
        <s v="1300 W. Vandament" u="1"/>
        <s v="2021 Boulevard" u="1"/>
        <s v="2951 S Buckner Blvd" u="1"/>
        <s v="900 Cypress Creek Parkway" u="1"/>
        <s v="804 E 79th St" u="1"/>
        <s v="1 Frank E Rodgers Blvd S" u="1"/>
        <s v="207 CALLE JUAN SAN ANTONIO" u="1"/>
        <s v="2214 N. Church St. Ste A" u="1"/>
        <s v="600 High St" u="1"/>
        <s v="809 E 79th St" u="1"/>
        <s v="3535 Dixie Hwy" u="1"/>
        <s v="47 Lafayette Ave" u="1"/>
        <s v="3181 Queens Chapel Rd" u="1"/>
        <s v="549 E. Market" u="1"/>
        <s v="54 W Park Avenue" u="1"/>
        <s v="1975 Cleveland Avenue" u="1"/>
        <s v="2251 Florin Road Ste 110" u="1"/>
        <s v="14346 Warwick Blvd Ste 366" u="1"/>
        <s v="8693 Parkland St" u="1"/>
        <s v="435 S. Main St" u="1"/>
        <s v="10611 Lorain Ave" u="1"/>
        <s v="192 Main Street" u="1"/>
        <s v="15830 Broadway Ave" u="1"/>
        <s v="18359 Sherman Way" u="1"/>
        <s v="11850 Paramount Blvd" u="1"/>
        <s v="16 White Street" u="1"/>
        <s v="401 Hawkins Ave Suite 6" u="1"/>
        <s v="1104 NE 36th street" u="1"/>
        <s v="4833 Merriam Drive" u="1"/>
        <s v="2149 Nostrand Avenue" u="1"/>
        <s v="32 Carr 3" u="1"/>
        <s v="2113 52nd Street" u="1"/>
        <s v="259 California Street" u="1"/>
        <s v="50 Carr 459" u="1"/>
        <s v="6805 N. 19th Ave, #105" u="1"/>
        <s v="6924 Gessner Rd Ste 300" u="1"/>
        <s v="3400 Lombardy Ln 108A" u="1"/>
        <s v="1310 Florida Ave SW" u="1"/>
        <s v="17855 US Hwy 441" u="1"/>
        <s v="435 Rayford Rd Ste 101" u="1"/>
        <s v="1910 Lake Worth Rd" u="1"/>
        <s v="2879 McDowell Road Ext" u="1"/>
        <s v="307 SE Port St Lucie Blvd" u="1"/>
        <s v="206 2nd Street" u="1"/>
        <s v="238 E Grand Avenue" u="1"/>
        <s v="12115 Homestead Rd Ste B" u="1"/>
        <s v="3345 Monroe St" u="1"/>
        <s v="164 East New Circle Road" u="1"/>
        <s v="12307 St. Clair Ave" u="1"/>
        <s v="204 Central Ave N" u="1"/>
        <s v="4226 Garrett Rd" u="1"/>
        <s v="900 7th St" u="1"/>
        <s v="226 Willow St" u="1"/>
        <s v="12405 N Main St Ste 6" u="1"/>
        <s v="312 Highland Ave" u="1"/>
        <s v="753 Highgrove Pl" u="1"/>
        <s v="2121 Milton Ave" u="1"/>
        <s v="5875 S. Gessner rd." u="1"/>
        <s v="1806 S Alpine Rd" u="1"/>
        <s v="610 E. Houston St." u="1"/>
        <s v="6610 Bay Parkway" u="1"/>
        <s v="226 Main St." u="1"/>
        <s v="718 West Allen Street" u="1"/>
        <s v="1622 Highway 14" u="1"/>
        <s v="122 N Alton Blvd" u="1"/>
        <s v="2028 Florence Mall" u="1"/>
        <s v="2445 Fulton Street" u="1"/>
        <s v="368 S. Orange Avenue" u="1"/>
        <s v="963 N DuPont Blvd" u="1"/>
        <s v="1387 West Broad St" u="1"/>
        <s v="625 Sweetwater Road" u="1"/>
        <s v="1502 S 1st St Ste 1" u="1"/>
        <s v="744 N. Wilmington Blvd" u="1"/>
        <s v="2627 Lincoln Rd." u="1"/>
        <s v="5009 Beatties Ford Rd" u="1"/>
        <s v="121 Broadway" u="1"/>
        <s v="201 E Laburnum Ave" u="1"/>
        <s v="277 Ferry Street" u="1"/>
        <s v="5350 Broadview Road" u="1"/>
        <s v="109 W 2nd St" u="1"/>
        <s v="5002 S. Ashland Ave" u="1"/>
        <s v="7122 San Pedro Ste 102" u="1"/>
        <s v="2927 Nogalitos" u="1"/>
        <s v="1503 W Boynton Beach Blvd" u="1"/>
        <s v="1209 E FM495" u="1"/>
        <s v="2035 Dorsett Village" u="1"/>
        <s v="3157 Forest Hill Blvd" u="1"/>
        <s v="820 16Th Street" u="1"/>
        <s v="2117 S Ballenger Hwy" u="1"/>
        <s v="1011 S Central Ave" u="1"/>
        <s v="4168 S Broadway" u="1"/>
        <s v="11406 Washington Blvd" u="1"/>
        <s v="6947 Indianapolis Blvd" u="1"/>
        <s v="2940 Island Ave" u="1"/>
        <s v="821 W. Pacheco Blvd" u="1"/>
        <s v="8009 W Sample Rd" u="1"/>
        <s v="100 Carr 198 Urb Valencia" u="1"/>
        <s v="3101 W 25th St" u="1"/>
        <s v="2606 Florida Blvd" u="1"/>
        <s v="315 Sw 11Th St #4" u="1"/>
        <s v="707 Wood Ave." u="1"/>
        <s v="2427 Tower Avenue" u="1"/>
        <s v="4233 W Century Blvd. Ste 12" u="1"/>
        <s v="2311 W. Howard St." u="1"/>
        <s v="2001 61st St" u="1"/>
        <s v="1405 N Citrus Ave" u="1"/>
        <s v="14137 Downey Ave" u="1"/>
        <s v="10411 S Ewing Ave" u="1"/>
        <s v="23227 Pacific Hwy S" u="1"/>
        <s v="7712 Limonite Ave" u="1"/>
        <s v="1401 S Buckner Blvd" u="1"/>
        <s v="501 N Alamo Rd Suite D" u="1"/>
        <s v="5933 W. Division" u="1"/>
        <s v="624 W Broadway Rd Ste 208A" u="1"/>
        <s v="627 Canal Blvd" u="1"/>
        <s v="1515 S Buckner Blvd" u="1"/>
        <s v="1520 W 21st St N" u="1"/>
        <s v="1522 N Lewis Ave" u="1"/>
        <s v="8127 Mulberry Ave" u="1"/>
        <s v="331 E Maude Ave" u="1"/>
        <s v="4660 Alcee Fortier Blvd. Ste A" u="1"/>
        <s v="471 W Mariposa Rd" u="1"/>
        <s v="2264 Gus Thomasson Rd" u="1"/>
        <s v="2122 S.Claiborne" u="1"/>
        <s v="6301 Zane Ave N" u="1"/>
        <s v="4221 N Conway Ave Ste B" u="1"/>
        <s v="400 West Chrysler Drive" u="1"/>
        <s v="1401 State Hwy 100 Ste 6" u="1"/>
        <s v="10401 Folsom Blvd" u="1"/>
        <s v="3332 E. Florence Ave" u="1"/>
        <s v="3152 S 27th Street" u="1"/>
        <s v="5475 Dyer Ave Ste 121" u="1"/>
        <s v="2506 N Meridian Ave" u="1"/>
        <s v="1156 N. East Street" u="1"/>
        <s v="829 N. Avalon Blvd" u="1"/>
        <s v="261 W Foothill Blvd" u="1"/>
        <s v="4102 E Washington Ave" u="1"/>
        <s v="1013 S Central Ave" u="1"/>
        <s v="3301 Pennsylvania Ave, Ste 101" u="1"/>
        <s v="8990 Sierra Ave" u="1"/>
        <s v="605 E Ogden Ave" u="1"/>
        <s v="4500 Freeport Blvd" u="1"/>
        <s v="4200 South Fwy Ste 1430" u="1"/>
        <s v="2830 N Vermilion St" u="1"/>
        <s v="68 N Main St" u="1"/>
        <s v="4141 Hacks Cross Rd Suite 105" u="1"/>
        <s v="3757 Broadway" u="1"/>
        <s v="3100 S. Laramie Ave" u="1"/>
        <s v="1029 N D St." u="1"/>
        <s v="2642 W Division" u="1"/>
        <s v="11725 W Bellfort St Ste. 9" u="1"/>
        <s v="8011 Elvera" u="1"/>
        <s v="719 South State Highway 46" u="1"/>
        <s v="1701 FM 1960 West" u="1"/>
        <s v="9464 Long Point Rd" u="1"/>
        <s v="1416 Ellis Ave" u="1"/>
        <s v="933 Michigan Ave" u="1"/>
        <s v="1930 Juan Sanchez Blvd" u="1"/>
        <s v="3201 West Ave" u="1"/>
        <s v="807 Hillcrest Drive" u="1"/>
        <s v="2616 N. Prince St" u="1"/>
        <s v="106 E FM 495 Ste C" u="1"/>
        <s v="3530 Summer Ave" u="1"/>
        <s v="6603 Leetsdale Dr" u="1"/>
        <s v="2909 N. Kingshighway Blvd" u="1"/>
        <s v="3505 Ramill Road" u="1"/>
        <s v="7445 Prospect Ave" u="1"/>
        <s v="3610 Jewella Ave" u="1"/>
        <s v="449 E. El Segundo Blvd" u="1"/>
        <s v="21208 Sherman Way" u="1"/>
        <s v="1511 San Andres St" u="1"/>
        <s v="26 E. Baseline, #113" u="1"/>
        <s v="869 North Grand Avenue" u="1"/>
        <s v="985 E Bridge St" u="1"/>
        <s v="7950 E Broadway Blvd" u="1"/>
        <s v="1823 S Broadway Ave" u="1"/>
        <s v="10000 Main Street" u="1"/>
        <s v="2615 Grand Ave" u="1"/>
        <s v="3921 Broadway Blvd" u="1"/>
        <s v="58494 Belleview Dr" u="1"/>
        <s v="2059 Caton St." u="1"/>
        <s v="442 W Little York" u="1"/>
        <s v="13600 E Hwy 107 Ste 2" u="1"/>
        <s v="10401 Jensen" u="1"/>
        <s v="6125 N 2nd St" u="1"/>
        <s v="2404 Mccall Ave" u="1"/>
        <s v="6120 Gulfton St" u="1"/>
      </sharedItems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40" maxValue="12603"/>
    </cacheField>
    <cacheField name="PHONE" numFmtId="0">
      <sharedItems/>
    </cacheField>
    <cacheField name="DOOR_TYPE" numFmtId="0">
      <sharedItems count="7">
        <s v="BR"/>
        <s v="PBR"/>
        <s v="AR"/>
        <s v="PBR-S" u="1"/>
        <s v="BSR" u="1"/>
        <s v="BMERS" u="1"/>
        <s v="BAR" u="1"/>
      </sharedItems>
    </cacheField>
    <cacheField name="CFC" numFmtId="0">
      <sharedItems/>
    </cacheField>
    <cacheField name="BOOST_4_0" numFmtId="0">
      <sharedItems containsBlank="1"/>
    </cacheField>
    <cacheField name="ELEVATE_POS" numFmtId="0">
      <sharedItems containsSemiMixedTypes="0" containsString="0" containsNumber="1" containsInteger="1" minValue="0" maxValue="1"/>
    </cacheField>
    <cacheField name="ELEVATE_MKT" numFmtId="0">
      <sharedItems containsSemiMixedTypes="0" containsString="0" containsNumber="1" containsInteger="1" minValue="0" maxValue="1"/>
    </cacheField>
    <cacheField name="SMART_PAY" numFmtId="0">
      <sharedItems containsSemiMixedTypes="0" containsString="0" containsNumber="1" containsInteger="1" minValue="0" maxValue="1"/>
    </cacheField>
    <cacheField name="COMCAST" numFmtId="0">
      <sharedItems containsSemiMixedTypes="0" containsString="0" containsNumber="1" containsInteger="1" minValue="0" maxValue="1"/>
    </cacheField>
    <cacheField name="STORE_EMAIL" numFmtId="0">
      <sharedItems/>
    </cacheField>
    <cacheField name="DEALER_ID" numFmtId="0">
      <sharedItems containsSemiMixedTypes="0" containsString="0" containsNumber="1" containsInteger="1" minValue="1344811" maxValue="1477041"/>
    </cacheField>
    <cacheField name="DDP_ID" numFmtId="0">
      <sharedItems/>
    </cacheField>
    <cacheField name="DDP" numFmtId="0">
      <sharedItems count="8">
        <s v="North American Wireless Solutions of NY, LLC"/>
        <s v="VIP Holdings, LLC" u="1"/>
        <s v="CELLUSTAR" u="1"/>
        <s v="Actify LLC" u="1"/>
        <s v="Vincent Huang &amp; Associates, Inc." u="1"/>
        <s v="Mobile Communications, Plus d/b/a Hyperlink." u="1"/>
        <s v="Marceco, Ltd." u="1"/>
        <s v="Debit Connections, Inc." u="1"/>
      </sharedItems>
    </cacheField>
    <cacheField name="DDP_REP_NAME" numFmtId="0">
      <sharedItems containsBlank="1"/>
    </cacheField>
    <cacheField name="DDP_REP_EMAIL" numFmtId="0">
      <sharedItems containsBlank="1"/>
    </cacheField>
    <cacheField name="PD_SELLING" numFmtId="0">
      <sharedItems count="2">
        <s v="Selling"/>
        <s v="Non Selling"/>
      </sharedItems>
    </cacheField>
    <cacheField name="DAY_1" numFmtId="0">
      <sharedItems containsSemiMixedTypes="0" containsString="0" containsNumber="1" containsInteger="1" minValue="0" maxValue="13"/>
    </cacheField>
    <cacheField name="DAY_2" numFmtId="0">
      <sharedItems containsSemiMixedTypes="0" containsString="0" containsNumber="1" containsInteger="1" minValue="0" maxValue="17"/>
    </cacheField>
    <cacheField name="DAY_3" numFmtId="0">
      <sharedItems containsSemiMixedTypes="0" containsString="0" containsNumber="1" containsInteger="1" minValue="0" maxValue="13"/>
    </cacheField>
    <cacheField name="DAY_4" numFmtId="0">
      <sharedItems containsSemiMixedTypes="0" containsString="0" containsNumber="1" containsInteger="1" minValue="0" maxValue="11"/>
    </cacheField>
    <cacheField name="DAY_5" numFmtId="0">
      <sharedItems containsSemiMixedTypes="0" containsString="0" containsNumber="1" containsInteger="1" minValue="0" maxValue="16"/>
    </cacheField>
    <cacheField name="DAY_6" numFmtId="0">
      <sharedItems containsSemiMixedTypes="0" containsString="0" containsNumber="1" containsInteger="1" minValue="0" maxValue="31"/>
    </cacheField>
    <cacheField name="DAY_7" numFmtId="0">
      <sharedItems containsSemiMixedTypes="0" containsString="0" containsNumber="1" containsInteger="1" minValue="0" maxValue="26" count="26">
        <n v="3"/>
        <n v="1"/>
        <n v="0"/>
        <n v="4"/>
        <n v="5"/>
        <n v="8"/>
        <n v="7"/>
        <n v="2"/>
        <n v="6"/>
        <n v="10"/>
        <n v="9"/>
        <n v="24"/>
        <n v="16"/>
        <n v="11"/>
        <n v="13" u="1"/>
        <n v="14" u="1"/>
        <n v="15" u="1"/>
        <n v="17" u="1"/>
        <n v="18" u="1"/>
        <n v="19" u="1"/>
        <n v="20" u="1"/>
        <n v="22" u="1"/>
        <n v="23" u="1"/>
        <n v="25" u="1"/>
        <n v="26" u="1"/>
        <n v="12" u="1"/>
      </sharedItems>
    </cacheField>
    <cacheField name="DAY_8" numFmtId="0">
      <sharedItems containsSemiMixedTypes="0" containsString="0" containsNumber="1" containsInteger="1" minValue="0" maxValue="11"/>
    </cacheField>
    <cacheField name="SWAPS_DAY_1" numFmtId="0">
      <sharedItems containsSemiMixedTypes="0" containsString="0" containsNumber="1" containsInteger="1" minValue="0" maxValue="4"/>
    </cacheField>
    <cacheField name="SWAPS_DAY_2" numFmtId="0">
      <sharedItems containsSemiMixedTypes="0" containsString="0" containsNumber="1" containsInteger="1" minValue="0" maxValue="8"/>
    </cacheField>
    <cacheField name="SWAPS_DAY_3" numFmtId="0">
      <sharedItems containsSemiMixedTypes="0" containsString="0" containsNumber="1" containsInteger="1" minValue="0" maxValue="5"/>
    </cacheField>
    <cacheField name="SWAPS_DAY_4" numFmtId="0">
      <sharedItems containsSemiMixedTypes="0" containsString="0" containsNumber="1" containsInteger="1" minValue="0" maxValue="5"/>
    </cacheField>
    <cacheField name="SWAPS_DAY_5" numFmtId="0">
      <sharedItems containsSemiMixedTypes="0" containsString="0" containsNumber="1" containsInteger="1" minValue="0" maxValue="6"/>
    </cacheField>
    <cacheField name="SWAPS_DAY_6" numFmtId="0">
      <sharedItems containsSemiMixedTypes="0" containsString="0" containsNumber="1" containsInteger="1" minValue="0" maxValue="8"/>
    </cacheField>
    <cacheField name="SWAPS_DAY_7" numFmtId="0">
      <sharedItems containsSemiMixedTypes="0" containsString="0" containsNumber="1" containsInteger="1" minValue="0" maxValue="15" count="12">
        <n v="2"/>
        <n v="3"/>
        <n v="0"/>
        <n v="4"/>
        <n v="1"/>
        <n v="6"/>
        <n v="7" u="1"/>
        <n v="15" u="1"/>
        <n v="8" u="1"/>
        <n v="9" u="1"/>
        <n v="10" u="1"/>
        <n v="5" u="1"/>
      </sharedItems>
    </cacheField>
    <cacheField name="SWAPS_DAY_8" numFmtId="0">
      <sharedItems containsSemiMixedTypes="0" containsString="0" containsNumber="1" containsInteger="1" minValue="0" maxValue="4"/>
    </cacheField>
    <cacheField name="RPL_DAY_1" numFmtId="0">
      <sharedItems containsSemiMixedTypes="0" containsString="0" containsNumber="1" containsInteger="1" minValue="0" maxValue="45"/>
    </cacheField>
    <cacheField name="RPL_DAY_2" numFmtId="0">
      <sharedItems containsSemiMixedTypes="0" containsString="0" containsNumber="1" containsInteger="1" minValue="0" maxValue="61"/>
    </cacheField>
    <cacheField name="RPL_DAY_3" numFmtId="0">
      <sharedItems containsSemiMixedTypes="0" containsString="0" containsNumber="1" containsInteger="1" minValue="0" maxValue="47"/>
    </cacheField>
    <cacheField name="RPL_DAY_4" numFmtId="0">
      <sharedItems containsSemiMixedTypes="0" containsString="0" containsNumber="1" containsInteger="1" minValue="0" maxValue="57"/>
    </cacheField>
    <cacheField name="RPL_DAY_5" numFmtId="0">
      <sharedItems containsSemiMixedTypes="0" containsString="0" containsNumber="1" containsInteger="1" minValue="0" maxValue="78"/>
    </cacheField>
    <cacheField name="RPL_DAY_6" numFmtId="0">
      <sharedItems containsSemiMixedTypes="0" containsString="0" containsNumber="1" containsInteger="1" minValue="0" maxValue="78"/>
    </cacheField>
    <cacheField name="RPL_DAY_7" numFmtId="0">
      <sharedItems containsSemiMixedTypes="0" containsString="0" containsNumber="1" containsInteger="1" minValue="0" maxValue="49"/>
    </cacheField>
    <cacheField name="CONV_DAY_1" numFmtId="0">
      <sharedItems containsSemiMixedTypes="0" containsString="0" containsNumber="1" minValue="0" maxValue="1.5"/>
    </cacheField>
    <cacheField name="CONV_DAY_2" numFmtId="0">
      <sharedItems containsSemiMixedTypes="0" containsString="0" containsNumber="1" minValue="0" maxValue="2.6666666666666599"/>
    </cacheField>
    <cacheField name="CONV_DAY_3" numFmtId="0">
      <sharedItems containsSemiMixedTypes="0" containsString="0" containsNumber="1" minValue="0" maxValue="1.3333333333333299"/>
    </cacheField>
    <cacheField name="CONV_DAY_4" numFmtId="0">
      <sharedItems containsSemiMixedTypes="0" containsString="0" containsNumber="1" minValue="0" maxValue="1.5"/>
    </cacheField>
    <cacheField name="CONV_DAY_5" numFmtId="0">
      <sharedItems containsSemiMixedTypes="0" containsString="0" containsNumber="1" minValue="0" maxValue="2"/>
    </cacheField>
    <cacheField name="CONV_DAY_6" numFmtId="0">
      <sharedItems containsSemiMixedTypes="0" containsString="0" containsNumber="1" minValue="0" maxValue="1"/>
    </cacheField>
    <cacheField name="CONV_DAY_7" numFmtId="0">
      <sharedItems containsSemiMixedTypes="0" containsString="0" containsNumber="1" minValue="0" maxValue="2.5"/>
    </cacheField>
    <cacheField name="Conversion Rate" numFmtId="0" formula="IFERROR(((DAY_7+SWAPS_DAY_7)/RPL_DAY_7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ast"/>
    <x v="0"/>
    <x v="0"/>
    <m/>
    <s v="Anthony Newton"/>
    <x v="0"/>
    <x v="0"/>
    <b v="0"/>
    <n v="2315"/>
    <x v="0"/>
    <m/>
    <x v="0"/>
    <s v="Jamaica"/>
    <s v="NY"/>
    <n v="11432"/>
    <s v="(718) 297-2790"/>
    <x v="0"/>
    <s v="N"/>
    <m/>
    <n v="1"/>
    <n v="1"/>
    <n v="0"/>
    <n v="0"/>
    <s v="boost16503@gmail.com"/>
    <n v="1345151"/>
    <s v="0013000000AOgeoAAD"/>
    <x v="0"/>
    <s v="Julie Zamudio"/>
    <s v="jzamudio@nawsny.com"/>
    <x v="0"/>
    <n v="1"/>
    <n v="2"/>
    <n v="6"/>
    <n v="2"/>
    <n v="4"/>
    <n v="6"/>
    <x v="0"/>
    <n v="2"/>
    <n v="2"/>
    <n v="1"/>
    <n v="2"/>
    <n v="3"/>
    <n v="2"/>
    <n v="1"/>
    <x v="0"/>
    <n v="1"/>
    <n v="10"/>
    <n v="20"/>
    <n v="21"/>
    <n v="14"/>
    <n v="15"/>
    <n v="28"/>
    <n v="14"/>
    <n v="0.1"/>
    <n v="0.1"/>
    <n v="0.28571428571427998"/>
    <n v="0.14285714285713999"/>
    <n v="0.26666666666666"/>
    <n v="0.21428571428571"/>
    <n v="0.21428571428571"/>
  </r>
  <r>
    <x v="1"/>
    <s v="East"/>
    <x v="0"/>
    <x v="0"/>
    <s v="Chris Kugel"/>
    <s v="Anthony Newton"/>
    <x v="0"/>
    <x v="0"/>
    <b v="0"/>
    <n v="32971"/>
    <x v="1"/>
    <m/>
    <x v="1"/>
    <s v="Jamaica"/>
    <s v="NY"/>
    <n v="11432"/>
    <s v="(718) 297-9800"/>
    <x v="1"/>
    <s v="N"/>
    <s v="R"/>
    <n v="1"/>
    <n v="1"/>
    <n v="1"/>
    <n v="0"/>
    <s v="snmwireless@aol.com"/>
    <n v="1344811"/>
    <s v="0013000000AOgeoAAD"/>
    <x v="0"/>
    <s v="Julie Zamudio"/>
    <s v="jzamudio@nawsny.com"/>
    <x v="0"/>
    <n v="4"/>
    <n v="3"/>
    <n v="2"/>
    <n v="2"/>
    <n v="10"/>
    <n v="9"/>
    <x v="0"/>
    <n v="1"/>
    <n v="0"/>
    <n v="5"/>
    <n v="3"/>
    <n v="0"/>
    <n v="4"/>
    <n v="1"/>
    <x v="1"/>
    <n v="2"/>
    <n v="17"/>
    <n v="20"/>
    <n v="22"/>
    <n v="57"/>
    <n v="29"/>
    <n v="41"/>
    <n v="29"/>
    <n v="0.23529411764704999"/>
    <n v="0.15"/>
    <n v="9.0909090909089996E-2"/>
    <n v="3.5087719298239999E-2"/>
    <n v="0.34482758620689002"/>
    <n v="0.21951219512195"/>
    <n v="0.10344827586206"/>
  </r>
  <r>
    <x v="2"/>
    <s v="East"/>
    <x v="0"/>
    <x v="0"/>
    <s v="Chris Kugel"/>
    <s v="Anthony Newton"/>
    <x v="0"/>
    <x v="0"/>
    <b v="0"/>
    <n v="45870"/>
    <x v="1"/>
    <m/>
    <x v="2"/>
    <s v="Jamaica"/>
    <s v="NY"/>
    <n v="11432"/>
    <s v="(929) 386-0070"/>
    <x v="1"/>
    <s v="N"/>
    <s v="N"/>
    <n v="1"/>
    <n v="1"/>
    <n v="0"/>
    <n v="0"/>
    <s v="snmwireless@aol.com"/>
    <n v="1344811"/>
    <s v="0013000000AOgeoAAD"/>
    <x v="0"/>
    <s v="Julie Zamudio"/>
    <s v="jzamudio@nawsny.com"/>
    <x v="0"/>
    <n v="2"/>
    <n v="4"/>
    <n v="0"/>
    <n v="1"/>
    <n v="4"/>
    <n v="5"/>
    <x v="1"/>
    <n v="2"/>
    <n v="0"/>
    <n v="0"/>
    <n v="0"/>
    <n v="1"/>
    <n v="0"/>
    <n v="0"/>
    <x v="2"/>
    <n v="0"/>
    <n v="5"/>
    <n v="7"/>
    <n v="6"/>
    <n v="5"/>
    <n v="6"/>
    <n v="6"/>
    <n v="5"/>
    <n v="0.4"/>
    <n v="0.57142857142856995"/>
    <n v="0"/>
    <n v="0.2"/>
    <n v="0.66666666666665997"/>
    <n v="0.83333333333333004"/>
    <n v="0.2"/>
  </r>
  <r>
    <x v="3"/>
    <s v="East"/>
    <x v="0"/>
    <x v="0"/>
    <s v="Chris Kugel"/>
    <s v="Anthony Newton"/>
    <x v="0"/>
    <x v="0"/>
    <b v="0"/>
    <n v="45893"/>
    <x v="2"/>
    <m/>
    <x v="3"/>
    <s v="Jamaica"/>
    <s v="NY"/>
    <n v="11435"/>
    <s v="(718) 657-0637"/>
    <x v="1"/>
    <s v="N"/>
    <s v="N"/>
    <n v="1"/>
    <n v="1"/>
    <n v="0"/>
    <n v="0"/>
    <s v="sajjadtoor@hotmail.com"/>
    <n v="1348405"/>
    <s v="0013000000AOgeoAAD"/>
    <x v="0"/>
    <s v="Julie Zamudio"/>
    <s v="jzamudio@nawsny.com"/>
    <x v="0"/>
    <n v="4"/>
    <n v="16"/>
    <n v="0"/>
    <n v="2"/>
    <n v="0"/>
    <n v="1"/>
    <x v="2"/>
    <n v="2"/>
    <n v="3"/>
    <n v="1"/>
    <n v="0"/>
    <n v="1"/>
    <n v="0"/>
    <n v="1"/>
    <x v="0"/>
    <n v="0"/>
    <n v="13"/>
    <n v="12"/>
    <n v="12"/>
    <n v="15"/>
    <n v="11"/>
    <n v="9"/>
    <n v="12"/>
    <n v="0.30769230769229999"/>
    <n v="1.3333333333333299"/>
    <n v="0"/>
    <n v="0.13333333333333"/>
    <n v="0"/>
    <n v="0.11111111111110999"/>
    <n v="0"/>
  </r>
  <r>
    <x v="4"/>
    <s v="East"/>
    <x v="0"/>
    <x v="0"/>
    <s v="Chris Kugel"/>
    <s v="Anthony Newton"/>
    <x v="1"/>
    <x v="1"/>
    <b v="0"/>
    <n v="7128"/>
    <x v="1"/>
    <m/>
    <x v="4"/>
    <s v="Mount Vernon"/>
    <s v="NY"/>
    <n v="10550"/>
    <s v="(914) 667-0577"/>
    <x v="1"/>
    <s v="N"/>
    <s v="R"/>
    <n v="1"/>
    <n v="1"/>
    <n v="0"/>
    <n v="0"/>
    <s v="snmwireless@aol.com"/>
    <n v="1344811"/>
    <s v="0013000000AOgeoAAD"/>
    <x v="0"/>
    <s v="Julie Zamudio"/>
    <s v="jzamudio@nawsny.com"/>
    <x v="0"/>
    <n v="6"/>
    <n v="1"/>
    <n v="2"/>
    <n v="4"/>
    <n v="2"/>
    <n v="10"/>
    <x v="3"/>
    <n v="1"/>
    <n v="3"/>
    <n v="1"/>
    <n v="0"/>
    <n v="0"/>
    <n v="2"/>
    <n v="1"/>
    <x v="3"/>
    <n v="3"/>
    <n v="34"/>
    <n v="21"/>
    <n v="32"/>
    <n v="29"/>
    <n v="26"/>
    <n v="39"/>
    <n v="22"/>
    <n v="0.17647058823528999"/>
    <n v="4.7619047619039997E-2"/>
    <n v="6.25E-2"/>
    <n v="0.13793103448274999"/>
    <n v="7.6923076923070002E-2"/>
    <n v="0.25641025641025"/>
    <n v="0.18181818181817999"/>
  </r>
  <r>
    <x v="5"/>
    <s v="East"/>
    <x v="0"/>
    <x v="0"/>
    <m/>
    <s v="Anthony Newton"/>
    <x v="1"/>
    <x v="1"/>
    <b v="0"/>
    <n v="9738"/>
    <x v="3"/>
    <m/>
    <x v="5"/>
    <s v="Yonkers"/>
    <s v="NY"/>
    <n v="10705"/>
    <s v="(914) 476-8707"/>
    <x v="2"/>
    <s v="N"/>
    <m/>
    <n v="0"/>
    <n v="0"/>
    <n v="0"/>
    <n v="0"/>
    <s v="primocomm@hotmail.com"/>
    <n v="1345404"/>
    <s v="0013000000AOgeoAAD"/>
    <x v="0"/>
    <s v="Julie Zamudio"/>
    <s v="jzamudio@nawsny.com"/>
    <x v="1"/>
    <n v="0"/>
    <n v="0"/>
    <n v="0"/>
    <n v="2"/>
    <n v="0"/>
    <n v="0"/>
    <x v="2"/>
    <n v="0"/>
    <n v="0"/>
    <n v="0"/>
    <n v="1"/>
    <n v="1"/>
    <n v="0"/>
    <n v="0"/>
    <x v="2"/>
    <n v="0"/>
    <n v="8"/>
    <n v="14"/>
    <n v="10"/>
    <n v="13"/>
    <n v="13"/>
    <n v="9"/>
    <n v="12"/>
    <n v="0"/>
    <n v="0"/>
    <n v="0"/>
    <n v="0.15384615384615"/>
    <n v="0"/>
    <n v="0"/>
    <n v="0"/>
  </r>
  <r>
    <x v="6"/>
    <s v="East"/>
    <x v="0"/>
    <x v="0"/>
    <m/>
    <s v="Anthony Newton"/>
    <x v="1"/>
    <x v="1"/>
    <b v="0"/>
    <n v="17758"/>
    <x v="4"/>
    <n v="3"/>
    <x v="6"/>
    <s v="Brooklyn"/>
    <s v="NY"/>
    <n v="11232"/>
    <s v="(718) 788-8885"/>
    <x v="0"/>
    <s v="N"/>
    <m/>
    <n v="1"/>
    <n v="1"/>
    <n v="0"/>
    <n v="0"/>
    <s v="nycezwl@aol.com"/>
    <n v="1344912"/>
    <s v="0013000000AOgeoAAD"/>
    <x v="0"/>
    <s v="Marco Solorzano"/>
    <s v="marco.solorzano@nawsny.com"/>
    <x v="1"/>
    <n v="0"/>
    <n v="0"/>
    <n v="1"/>
    <n v="1"/>
    <n v="1"/>
    <n v="2"/>
    <x v="1"/>
    <n v="0"/>
    <n v="0"/>
    <n v="0"/>
    <n v="0"/>
    <n v="1"/>
    <n v="0"/>
    <n v="0"/>
    <x v="0"/>
    <n v="0"/>
    <n v="0"/>
    <n v="4"/>
    <n v="4"/>
    <n v="5"/>
    <n v="3"/>
    <n v="2"/>
    <n v="6"/>
    <n v="0"/>
    <n v="0"/>
    <n v="0.25"/>
    <n v="0.2"/>
    <n v="0.33333333333332998"/>
    <n v="1"/>
    <n v="0.16666666666666"/>
  </r>
  <r>
    <x v="7"/>
    <s v="East"/>
    <x v="0"/>
    <x v="0"/>
    <s v="Chris Kugel"/>
    <s v="Anthony Newton"/>
    <x v="1"/>
    <x v="1"/>
    <b v="0"/>
    <n v="31524"/>
    <x v="5"/>
    <m/>
    <x v="7"/>
    <s v="New Rochelle"/>
    <s v="NY"/>
    <n v="10801"/>
    <s v="(914) 999-4438"/>
    <x v="1"/>
    <s v="N"/>
    <m/>
    <n v="1"/>
    <n v="1"/>
    <n v="1"/>
    <n v="0"/>
    <s v="nafi21888@gmail.com"/>
    <n v="1346286"/>
    <s v="0013000000AOgeoAAD"/>
    <x v="0"/>
    <s v="Julie Zamudio"/>
    <s v="jzamudio@nawsny.com"/>
    <x v="0"/>
    <n v="1"/>
    <n v="1"/>
    <n v="3"/>
    <n v="0"/>
    <n v="2"/>
    <n v="3"/>
    <x v="0"/>
    <n v="1"/>
    <n v="2"/>
    <n v="1"/>
    <n v="3"/>
    <n v="1"/>
    <n v="1"/>
    <n v="1"/>
    <x v="4"/>
    <n v="0"/>
    <n v="16"/>
    <n v="35"/>
    <n v="31"/>
    <n v="13"/>
    <n v="27"/>
    <n v="30"/>
    <n v="24"/>
    <n v="6.25E-2"/>
    <n v="2.8571428571420001E-2"/>
    <n v="9.6774193548380003E-2"/>
    <n v="0"/>
    <n v="7.4074074074070004E-2"/>
    <n v="0.1"/>
    <n v="0.125"/>
  </r>
  <r>
    <x v="8"/>
    <s v="East"/>
    <x v="0"/>
    <x v="0"/>
    <m/>
    <s v="Anthony Newton"/>
    <x v="1"/>
    <x v="1"/>
    <b v="0"/>
    <n v="38762"/>
    <x v="6"/>
    <m/>
    <x v="8"/>
    <s v="Brooklyn"/>
    <s v="NY"/>
    <n v="11201"/>
    <s v="(718) 243-9111"/>
    <x v="2"/>
    <s v="N"/>
    <m/>
    <n v="0"/>
    <n v="0"/>
    <n v="0"/>
    <n v="0"/>
    <s v="wirelessfulton@yahoo.com"/>
    <n v="1348750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1"/>
    <n v="0"/>
    <n v="0"/>
    <n v="0"/>
    <n v="0"/>
    <n v="0"/>
    <n v="0"/>
    <n v="0"/>
    <n v="0"/>
    <n v="0"/>
    <n v="0"/>
  </r>
  <r>
    <x v="9"/>
    <s v="East"/>
    <x v="0"/>
    <x v="0"/>
    <s v="Chris Kugel"/>
    <s v="Anthony Newton"/>
    <x v="1"/>
    <x v="1"/>
    <b v="0"/>
    <n v="45268"/>
    <x v="2"/>
    <m/>
    <x v="9"/>
    <s v="Brooklyn"/>
    <s v="NY"/>
    <n v="11201"/>
    <s v="(718) 797-3646"/>
    <x v="1"/>
    <s v="N"/>
    <s v="N"/>
    <n v="1"/>
    <n v="1"/>
    <n v="0"/>
    <n v="0"/>
    <s v="sajjadtoor@hotmail.com"/>
    <n v="1348405"/>
    <s v="0013000000AOgeoAAD"/>
    <x v="0"/>
    <s v="Juiie Zamudi"/>
    <s v="jzamudio@nawsny.com"/>
    <x v="0"/>
    <n v="2"/>
    <n v="6"/>
    <n v="3"/>
    <n v="3"/>
    <n v="1"/>
    <n v="1"/>
    <x v="2"/>
    <n v="2"/>
    <n v="0"/>
    <n v="1"/>
    <n v="0"/>
    <n v="0"/>
    <n v="1"/>
    <n v="1"/>
    <x v="2"/>
    <n v="1"/>
    <n v="9"/>
    <n v="24"/>
    <n v="25"/>
    <n v="18"/>
    <n v="31"/>
    <n v="22"/>
    <n v="14"/>
    <n v="0.22222222222221999"/>
    <n v="0.25"/>
    <n v="0.12"/>
    <n v="0.16666666666666"/>
    <n v="3.2258064516119997E-2"/>
    <n v="4.5454545454540002E-2"/>
    <n v="0"/>
  </r>
  <r>
    <x v="10"/>
    <s v="East"/>
    <x v="0"/>
    <x v="0"/>
    <m/>
    <s v="Anthony Newton"/>
    <x v="1"/>
    <x v="1"/>
    <b v="0"/>
    <n v="46787"/>
    <x v="7"/>
    <m/>
    <x v="10"/>
    <s v="Yonkers"/>
    <s v="NY"/>
    <n v="10701"/>
    <s v="(917) 345-6242"/>
    <x v="2"/>
    <s v="N"/>
    <m/>
    <n v="0"/>
    <n v="0"/>
    <n v="0"/>
    <n v="0"/>
    <s v="hgmultiserviceinc@gmail.com"/>
    <n v="1464030"/>
    <s v="0013000000AOgeoAAD"/>
    <x v="0"/>
    <s v="Julie Zamudio"/>
    <s v="jzamudio@nawsny.com"/>
    <x v="1"/>
    <n v="1"/>
    <n v="0"/>
    <n v="0"/>
    <n v="0"/>
    <n v="0"/>
    <n v="0"/>
    <x v="2"/>
    <n v="0"/>
    <n v="0"/>
    <n v="0"/>
    <n v="0"/>
    <n v="0"/>
    <n v="0"/>
    <n v="0"/>
    <x v="2"/>
    <n v="0"/>
    <n v="1"/>
    <n v="0"/>
    <n v="0"/>
    <n v="2"/>
    <n v="0"/>
    <n v="0"/>
    <n v="0"/>
    <n v="1"/>
    <n v="0"/>
    <n v="0"/>
    <n v="0"/>
    <n v="0"/>
    <n v="0"/>
    <n v="0"/>
  </r>
  <r>
    <x v="11"/>
    <s v="East"/>
    <x v="0"/>
    <x v="0"/>
    <m/>
    <s v="Anthony Newton"/>
    <x v="1"/>
    <x v="1"/>
    <b v="0"/>
    <n v="47753"/>
    <x v="8"/>
    <m/>
    <x v="11"/>
    <s v="Brooklyn"/>
    <s v="NY"/>
    <n v="11220"/>
    <s v="(718) 439-1177"/>
    <x v="2"/>
    <s v="N"/>
    <m/>
    <n v="0"/>
    <n v="0"/>
    <n v="0"/>
    <n v="0"/>
    <s v="richardautogroup19@gmail.com"/>
    <n v="1470344"/>
    <s v="0013000000AOgeoAAD"/>
    <x v="0"/>
    <s v="Julie Zamudio"/>
    <s v="jzamudio@nawsny.com"/>
    <x v="1"/>
    <n v="0"/>
    <n v="0"/>
    <n v="0"/>
    <n v="0"/>
    <n v="0"/>
    <n v="1"/>
    <x v="2"/>
    <n v="0"/>
    <n v="0"/>
    <n v="0"/>
    <n v="0"/>
    <n v="0"/>
    <n v="0"/>
    <n v="0"/>
    <x v="2"/>
    <n v="0"/>
    <n v="3"/>
    <n v="6"/>
    <n v="2"/>
    <n v="1"/>
    <n v="2"/>
    <n v="2"/>
    <n v="3"/>
    <n v="0"/>
    <n v="0"/>
    <n v="0"/>
    <n v="0"/>
    <n v="0"/>
    <n v="0.5"/>
    <n v="0"/>
  </r>
  <r>
    <x v="12"/>
    <s v="East"/>
    <x v="0"/>
    <x v="1"/>
    <m/>
    <m/>
    <x v="2"/>
    <x v="2"/>
    <b v="0"/>
    <n v="10218"/>
    <x v="9"/>
    <m/>
    <x v="12"/>
    <s v="New Haven"/>
    <s v="CT"/>
    <n v="6511"/>
    <s v="(203) 285-3028"/>
    <x v="0"/>
    <s v="N"/>
    <m/>
    <n v="1"/>
    <n v="1"/>
    <n v="1"/>
    <n v="1"/>
    <s v="musaugurlu@gmail.com"/>
    <n v="1345621"/>
    <s v="0013000000AOgeoAAD"/>
    <x v="0"/>
    <s v="Romina Trivino"/>
    <s v="rtrivino@nawsny.com"/>
    <x v="1"/>
    <n v="0"/>
    <n v="5"/>
    <n v="1"/>
    <n v="1"/>
    <n v="0"/>
    <n v="0"/>
    <x v="1"/>
    <n v="0"/>
    <n v="0"/>
    <n v="1"/>
    <n v="1"/>
    <n v="0"/>
    <n v="1"/>
    <n v="1"/>
    <x v="1"/>
    <n v="0"/>
    <n v="0"/>
    <n v="16"/>
    <n v="7"/>
    <n v="10"/>
    <n v="8"/>
    <n v="11"/>
    <n v="5"/>
    <n v="0"/>
    <n v="0.3125"/>
    <n v="0.14285714285713999"/>
    <n v="0.1"/>
    <n v="0"/>
    <n v="0"/>
    <n v="0.2"/>
  </r>
  <r>
    <x v="13"/>
    <s v="East"/>
    <x v="0"/>
    <x v="1"/>
    <m/>
    <m/>
    <x v="2"/>
    <x v="2"/>
    <b v="0"/>
    <n v="10852"/>
    <x v="10"/>
    <m/>
    <x v="13"/>
    <s v="Danbury"/>
    <s v="CT"/>
    <n v="6810"/>
    <s v="(203) 730-6688"/>
    <x v="2"/>
    <s v="N"/>
    <m/>
    <n v="0"/>
    <n v="0"/>
    <n v="0"/>
    <n v="1"/>
    <s v="c-lara@sbcglobal.net"/>
    <n v="1346352"/>
    <s v="0013000000AOgeoAAD"/>
    <x v="0"/>
    <s v="Romina Trivino"/>
    <s v="rtrivino@nawsny.com"/>
    <x v="1"/>
    <n v="0"/>
    <n v="0"/>
    <n v="1"/>
    <n v="2"/>
    <n v="0"/>
    <n v="0"/>
    <x v="1"/>
    <n v="0"/>
    <n v="0"/>
    <n v="0"/>
    <n v="1"/>
    <n v="1"/>
    <n v="1"/>
    <n v="1"/>
    <x v="2"/>
    <n v="0"/>
    <n v="9"/>
    <n v="12"/>
    <n v="13"/>
    <n v="9"/>
    <n v="9"/>
    <n v="9"/>
    <n v="9"/>
    <n v="0"/>
    <n v="0"/>
    <n v="7.6923076923070002E-2"/>
    <n v="0.22222222222221999"/>
    <n v="0"/>
    <n v="0"/>
    <n v="0.11111111111110999"/>
  </r>
  <r>
    <x v="14"/>
    <s v="East"/>
    <x v="0"/>
    <x v="1"/>
    <m/>
    <m/>
    <x v="2"/>
    <x v="2"/>
    <b v="0"/>
    <n v="17321"/>
    <x v="11"/>
    <m/>
    <x v="14"/>
    <s v="Oakville"/>
    <s v="CT"/>
    <n v="6779"/>
    <s v="(860) 274-7166"/>
    <x v="2"/>
    <s v="N"/>
    <m/>
    <n v="0"/>
    <n v="0"/>
    <n v="0"/>
    <n v="0"/>
    <s v="tech@jrcomps.com"/>
    <n v="1345996"/>
    <s v="0013000000AOgeoAAD"/>
    <x v="0"/>
    <s v="Romina Trivino"/>
    <s v="rtrivino@nawsny.com"/>
    <x v="1"/>
    <n v="0"/>
    <n v="0"/>
    <n v="0"/>
    <n v="0"/>
    <n v="0"/>
    <n v="0"/>
    <x v="2"/>
    <n v="0"/>
    <n v="0"/>
    <n v="0"/>
    <n v="0"/>
    <n v="0"/>
    <n v="1"/>
    <n v="1"/>
    <x v="2"/>
    <n v="0"/>
    <n v="0"/>
    <n v="0"/>
    <n v="1"/>
    <n v="0"/>
    <n v="1"/>
    <n v="0"/>
    <n v="0"/>
    <n v="0"/>
    <n v="0"/>
    <n v="0"/>
    <n v="0"/>
    <n v="0"/>
    <n v="0"/>
    <n v="0"/>
  </r>
  <r>
    <x v="15"/>
    <s v="East"/>
    <x v="0"/>
    <x v="1"/>
    <m/>
    <m/>
    <x v="2"/>
    <x v="2"/>
    <b v="0"/>
    <n v="18772"/>
    <x v="12"/>
    <m/>
    <x v="15"/>
    <s v="Stamford"/>
    <s v="CT"/>
    <n v="6902"/>
    <s v="(203) 276-9550"/>
    <x v="0"/>
    <s v="N"/>
    <m/>
    <n v="0"/>
    <n v="0"/>
    <n v="0"/>
    <n v="0"/>
    <s v="raysmore59@gmail.com"/>
    <n v="1345099"/>
    <s v="0013000000AOgeoAAD"/>
    <x v="0"/>
    <s v="Romina Trivino"/>
    <s v="rtrivino@nawsny.com"/>
    <x v="1"/>
    <n v="0"/>
    <n v="1"/>
    <n v="0"/>
    <n v="2"/>
    <n v="0"/>
    <n v="4"/>
    <x v="2"/>
    <n v="0"/>
    <n v="1"/>
    <n v="2"/>
    <n v="1"/>
    <n v="0"/>
    <n v="2"/>
    <n v="1"/>
    <x v="0"/>
    <n v="2"/>
    <n v="21"/>
    <n v="30"/>
    <n v="25"/>
    <n v="25"/>
    <n v="26"/>
    <n v="24"/>
    <n v="25"/>
    <n v="0"/>
    <n v="3.3333333333330002E-2"/>
    <n v="0"/>
    <n v="0.08"/>
    <n v="0"/>
    <n v="0.16666666666666"/>
    <n v="0"/>
  </r>
  <r>
    <x v="16"/>
    <s v="East"/>
    <x v="0"/>
    <x v="1"/>
    <m/>
    <m/>
    <x v="2"/>
    <x v="2"/>
    <b v="0"/>
    <n v="20293"/>
    <x v="13"/>
    <m/>
    <x v="16"/>
    <s v="Ansonia"/>
    <s v="CT"/>
    <n v="6401"/>
    <s v="(203) 502-9224"/>
    <x v="0"/>
    <s v="N"/>
    <m/>
    <n v="0"/>
    <n v="0"/>
    <n v="1"/>
    <n v="1"/>
    <s v="bellnbeep@gmail.com"/>
    <n v="1346155"/>
    <s v="0013000000AOgeoAAD"/>
    <x v="0"/>
    <s v="Romina Trivino"/>
    <s v="rtrivino@nawsny.com"/>
    <x v="1"/>
    <n v="0"/>
    <n v="1"/>
    <n v="0"/>
    <n v="0"/>
    <n v="1"/>
    <n v="6"/>
    <x v="2"/>
    <n v="0"/>
    <n v="0"/>
    <n v="1"/>
    <n v="1"/>
    <n v="0"/>
    <n v="3"/>
    <n v="2"/>
    <x v="4"/>
    <n v="0"/>
    <n v="0"/>
    <n v="8"/>
    <n v="3"/>
    <n v="9"/>
    <n v="8"/>
    <n v="10"/>
    <n v="7"/>
    <n v="0"/>
    <n v="0.125"/>
    <n v="0"/>
    <n v="0"/>
    <n v="0.125"/>
    <n v="0.6"/>
    <n v="0"/>
  </r>
  <r>
    <x v="17"/>
    <s v="East"/>
    <x v="0"/>
    <x v="1"/>
    <s v="Chris Kugel"/>
    <m/>
    <x v="2"/>
    <x v="2"/>
    <b v="0"/>
    <n v="30023"/>
    <x v="5"/>
    <m/>
    <x v="17"/>
    <s v="Bridgeport"/>
    <s v="CT"/>
    <n v="6605"/>
    <s v="(203) 502-1641"/>
    <x v="1"/>
    <s v="N"/>
    <s v="R"/>
    <n v="1"/>
    <n v="1"/>
    <n v="1"/>
    <n v="0"/>
    <s v="nafi21888@gmail.com"/>
    <n v="1346286"/>
    <s v="0013000000AOgeoAAD"/>
    <x v="0"/>
    <s v="Romina Trivino"/>
    <s v="rtrivino@nawsny.com"/>
    <x v="0"/>
    <n v="1"/>
    <n v="9"/>
    <n v="2"/>
    <n v="2"/>
    <n v="1"/>
    <n v="0"/>
    <x v="3"/>
    <n v="4"/>
    <n v="0"/>
    <n v="0"/>
    <n v="0"/>
    <n v="1"/>
    <n v="2"/>
    <n v="1"/>
    <x v="4"/>
    <n v="1"/>
    <n v="11"/>
    <n v="20"/>
    <n v="12"/>
    <n v="14"/>
    <n v="7"/>
    <n v="10"/>
    <n v="14"/>
    <n v="9.0909090909089996E-2"/>
    <n v="0.45"/>
    <n v="0.16666666666666"/>
    <n v="0.14285714285713999"/>
    <n v="0.14285714285713999"/>
    <n v="0"/>
    <n v="0.28571428571427998"/>
  </r>
  <r>
    <x v="18"/>
    <s v="East"/>
    <x v="0"/>
    <x v="1"/>
    <m/>
    <m/>
    <x v="2"/>
    <x v="2"/>
    <b v="0"/>
    <n v="45864"/>
    <x v="14"/>
    <m/>
    <x v="18"/>
    <s v="Bridgeport"/>
    <s v="CT"/>
    <n v="6610"/>
    <s v="(203) 362-5892"/>
    <x v="0"/>
    <s v="N"/>
    <s v="N"/>
    <n v="1"/>
    <n v="1"/>
    <n v="0"/>
    <n v="0"/>
    <s v="mobhasin@gmail.com"/>
    <n v="1446879"/>
    <s v="0013000000AOgeoAAD"/>
    <x v="0"/>
    <s v="Romina Trivino"/>
    <s v="rtrivino@nawsny.com"/>
    <x v="0"/>
    <n v="5"/>
    <n v="0"/>
    <n v="1"/>
    <n v="0"/>
    <n v="1"/>
    <n v="3"/>
    <x v="1"/>
    <n v="1"/>
    <n v="0"/>
    <n v="2"/>
    <n v="1"/>
    <n v="0"/>
    <n v="1"/>
    <n v="1"/>
    <x v="4"/>
    <n v="0"/>
    <n v="7"/>
    <n v="6"/>
    <n v="6"/>
    <n v="7"/>
    <n v="9"/>
    <n v="12"/>
    <n v="12"/>
    <n v="0.71428571428570997"/>
    <n v="0"/>
    <n v="0.16666666666666"/>
    <n v="0"/>
    <n v="0.11111111111110999"/>
    <n v="0.25"/>
    <n v="8.3333333333329998E-2"/>
  </r>
  <r>
    <x v="19"/>
    <s v="East"/>
    <x v="0"/>
    <x v="1"/>
    <m/>
    <m/>
    <x v="2"/>
    <x v="2"/>
    <b v="0"/>
    <n v="45929"/>
    <x v="15"/>
    <m/>
    <x v="19"/>
    <s v="Danbury"/>
    <s v="CT"/>
    <n v="6810"/>
    <s v="(203) 456-3803"/>
    <x v="2"/>
    <s v="N"/>
    <m/>
    <n v="0"/>
    <n v="0"/>
    <n v="0"/>
    <n v="1"/>
    <s v="latinos-multiservice@hotmail.com"/>
    <n v="1448978"/>
    <s v="0013000000AOgeoAAD"/>
    <x v="0"/>
    <m/>
    <m/>
    <x v="0"/>
    <n v="0"/>
    <n v="0"/>
    <n v="0"/>
    <n v="0"/>
    <n v="0"/>
    <n v="0"/>
    <x v="2"/>
    <n v="2"/>
    <n v="1"/>
    <n v="0"/>
    <n v="0"/>
    <n v="0"/>
    <n v="0"/>
    <n v="0"/>
    <x v="2"/>
    <n v="0"/>
    <n v="1"/>
    <n v="2"/>
    <n v="4"/>
    <n v="1"/>
    <n v="2"/>
    <n v="2"/>
    <n v="2"/>
    <n v="0"/>
    <n v="0"/>
    <n v="0"/>
    <n v="0"/>
    <n v="0"/>
    <n v="0"/>
    <n v="0"/>
  </r>
  <r>
    <x v="20"/>
    <s v="East"/>
    <x v="0"/>
    <x v="1"/>
    <m/>
    <m/>
    <x v="2"/>
    <x v="2"/>
    <b v="0"/>
    <n v="46202"/>
    <x v="16"/>
    <m/>
    <x v="20"/>
    <s v="Hamden"/>
    <s v="CT"/>
    <n v="6514"/>
    <s v="(203) 553-4003"/>
    <x v="0"/>
    <s v="N"/>
    <s v="N"/>
    <n v="1"/>
    <n v="1"/>
    <n v="0"/>
    <n v="1"/>
    <s v="mobhasin@gmail.com"/>
    <n v="1446879"/>
    <s v="0013000000AOgeoAAD"/>
    <x v="0"/>
    <s v="Edwin Reyes"/>
    <s v="edwin.reyes@nawsny.com"/>
    <x v="1"/>
    <n v="1"/>
    <n v="0"/>
    <n v="0"/>
    <n v="0"/>
    <n v="0"/>
    <n v="2"/>
    <x v="4"/>
    <n v="0"/>
    <n v="0"/>
    <n v="0"/>
    <n v="0"/>
    <n v="0"/>
    <n v="0"/>
    <n v="0"/>
    <x v="4"/>
    <n v="0"/>
    <n v="2"/>
    <n v="4"/>
    <n v="1"/>
    <n v="1"/>
    <n v="2"/>
    <n v="6"/>
    <n v="4"/>
    <n v="0.5"/>
    <n v="0"/>
    <n v="0"/>
    <n v="0"/>
    <n v="0"/>
    <n v="0.33333333333332998"/>
    <n v="1.25"/>
  </r>
  <r>
    <x v="21"/>
    <s v="East"/>
    <x v="0"/>
    <x v="1"/>
    <m/>
    <m/>
    <x v="2"/>
    <x v="2"/>
    <b v="0"/>
    <n v="47091"/>
    <x v="17"/>
    <m/>
    <x v="21"/>
    <s v="Danbury"/>
    <s v="CT"/>
    <n v="6810"/>
    <s v="(203) 512-6595"/>
    <x v="2"/>
    <s v="N"/>
    <m/>
    <n v="0"/>
    <n v="0"/>
    <n v="0"/>
    <n v="1"/>
    <s v="xavierrepair2@gmail.com"/>
    <n v="1465057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1"/>
    <n v="0"/>
    <n v="0"/>
    <n v="0"/>
    <n v="0"/>
    <n v="0"/>
    <n v="0"/>
    <n v="0"/>
    <n v="0"/>
    <n v="0"/>
    <n v="0"/>
    <n v="0"/>
    <n v="0"/>
  </r>
  <r>
    <x v="22"/>
    <s v="East"/>
    <x v="0"/>
    <x v="1"/>
    <s v="Chris Kugel"/>
    <m/>
    <x v="2"/>
    <x v="2"/>
    <b v="0"/>
    <n v="47886"/>
    <x v="5"/>
    <m/>
    <x v="22"/>
    <s v="Stamford"/>
    <s v="CT"/>
    <n v="6902"/>
    <s v="(646) 244-3203"/>
    <x v="1"/>
    <s v="N"/>
    <s v="N"/>
    <n v="1"/>
    <n v="1"/>
    <n v="0"/>
    <n v="0"/>
    <s v="nafi21888@gmail.com"/>
    <n v="1346286"/>
    <s v="0013000000AOgeoAAD"/>
    <x v="0"/>
    <s v="Marco Solorzano"/>
    <s v="marco.solorzano@nawsny.com"/>
    <x v="1"/>
    <n v="5"/>
    <n v="0"/>
    <n v="2"/>
    <n v="0"/>
    <n v="2"/>
    <n v="5"/>
    <x v="0"/>
    <n v="0"/>
    <n v="0"/>
    <n v="0"/>
    <n v="0"/>
    <n v="0"/>
    <n v="0"/>
    <n v="1"/>
    <x v="2"/>
    <n v="1"/>
    <n v="12"/>
    <n v="19"/>
    <n v="7"/>
    <n v="5"/>
    <n v="5"/>
    <n v="12"/>
    <n v="10"/>
    <n v="0.41666666666666002"/>
    <n v="0"/>
    <n v="0.28571428571427998"/>
    <n v="0"/>
    <n v="0.4"/>
    <n v="0.41666666666666002"/>
    <n v="0.3"/>
  </r>
  <r>
    <x v="23"/>
    <s v="East"/>
    <x v="0"/>
    <x v="0"/>
    <s v="Chris Kugel"/>
    <m/>
    <x v="3"/>
    <x v="3"/>
    <b v="0"/>
    <n v="1609"/>
    <x v="18"/>
    <m/>
    <x v="23"/>
    <s v="Bronx"/>
    <s v="NY"/>
    <n v="10468"/>
    <s v="(917) 471-9138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2"/>
    <n v="2"/>
    <n v="1"/>
    <n v="6"/>
    <n v="5"/>
    <n v="3"/>
    <x v="0"/>
    <n v="3"/>
    <n v="2"/>
    <n v="3"/>
    <n v="0"/>
    <n v="1"/>
    <n v="0"/>
    <n v="2"/>
    <x v="0"/>
    <n v="1"/>
    <n v="18"/>
    <n v="35"/>
    <n v="19"/>
    <n v="24"/>
    <n v="20"/>
    <n v="33"/>
    <n v="29"/>
    <n v="0.11111111111110999"/>
    <n v="5.7142857142850001E-2"/>
    <n v="5.2631578947360001E-2"/>
    <n v="0.25"/>
    <n v="0.25"/>
    <n v="9.0909090909089996E-2"/>
    <n v="0.10344827586206"/>
  </r>
  <r>
    <x v="24"/>
    <s v="East"/>
    <x v="0"/>
    <x v="0"/>
    <s v="Chris Kugel"/>
    <m/>
    <x v="3"/>
    <x v="3"/>
    <b v="0"/>
    <n v="12410"/>
    <x v="18"/>
    <m/>
    <x v="24"/>
    <s v="Bronx"/>
    <s v="NY"/>
    <n v="10468"/>
    <s v="(646) 314-7822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2"/>
    <n v="7"/>
    <n v="5"/>
    <n v="2"/>
    <n v="2"/>
    <n v="9"/>
    <x v="1"/>
    <n v="2"/>
    <n v="2"/>
    <n v="1"/>
    <n v="0"/>
    <n v="0"/>
    <n v="3"/>
    <n v="1"/>
    <x v="4"/>
    <n v="0"/>
    <n v="12"/>
    <n v="22"/>
    <n v="16"/>
    <n v="11"/>
    <n v="11"/>
    <n v="25"/>
    <n v="11"/>
    <n v="0.16666666666666"/>
    <n v="0.31818181818181002"/>
    <n v="0.3125"/>
    <n v="0.18181818181817999"/>
    <n v="0.18181818181817999"/>
    <n v="0.36"/>
    <n v="9.0909090909089996E-2"/>
  </r>
  <r>
    <x v="25"/>
    <s v="East"/>
    <x v="0"/>
    <x v="0"/>
    <s v="Chris Kugel"/>
    <m/>
    <x v="3"/>
    <x v="3"/>
    <b v="0"/>
    <n v="17869"/>
    <x v="18"/>
    <m/>
    <x v="25"/>
    <s v="Bronx"/>
    <s v="NY"/>
    <n v="10468"/>
    <s v="(347) 577-0505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0"/>
    <n v="0"/>
    <n v="0"/>
    <n v="2"/>
    <n v="0"/>
    <n v="1"/>
    <x v="0"/>
    <n v="1"/>
    <n v="0"/>
    <n v="0"/>
    <n v="0"/>
    <n v="0"/>
    <n v="0"/>
    <n v="1"/>
    <x v="2"/>
    <n v="0"/>
    <n v="8"/>
    <n v="12"/>
    <n v="11"/>
    <n v="10"/>
    <n v="13"/>
    <n v="12"/>
    <n v="14"/>
    <n v="0"/>
    <n v="0"/>
    <n v="0"/>
    <n v="0.2"/>
    <n v="0"/>
    <n v="8.3333333333329998E-2"/>
    <n v="0.21428571428571"/>
  </r>
  <r>
    <x v="26"/>
    <s v="East"/>
    <x v="0"/>
    <x v="0"/>
    <s v="Chris Kugel"/>
    <m/>
    <x v="3"/>
    <x v="3"/>
    <b v="0"/>
    <n v="17938"/>
    <x v="18"/>
    <m/>
    <x v="26"/>
    <s v="Bronx"/>
    <s v="NY"/>
    <n v="10458"/>
    <s v="(718) 513-0604"/>
    <x v="1"/>
    <s v="N"/>
    <m/>
    <n v="1"/>
    <n v="1"/>
    <n v="0"/>
    <n v="0"/>
    <s v="abie2134@yahoo.com"/>
    <n v="1346946"/>
    <s v="0013000000AOgeoAAD"/>
    <x v="0"/>
    <s v="Julie Zamudio"/>
    <s v="jzamudio@nawsny.com"/>
    <x v="1"/>
    <n v="1"/>
    <n v="0"/>
    <n v="3"/>
    <n v="0"/>
    <n v="0"/>
    <n v="2"/>
    <x v="1"/>
    <n v="0"/>
    <n v="0"/>
    <n v="1"/>
    <n v="0"/>
    <n v="0"/>
    <n v="0"/>
    <n v="0"/>
    <x v="2"/>
    <n v="1"/>
    <n v="16"/>
    <n v="17"/>
    <n v="15"/>
    <n v="11"/>
    <n v="1"/>
    <n v="16"/>
    <n v="12"/>
    <n v="6.25E-2"/>
    <n v="0"/>
    <n v="0.2"/>
    <n v="0"/>
    <n v="0"/>
    <n v="0.125"/>
    <n v="8.3333333333329998E-2"/>
  </r>
  <r>
    <x v="27"/>
    <s v="East"/>
    <x v="0"/>
    <x v="0"/>
    <s v="Chris Kugel"/>
    <m/>
    <x v="3"/>
    <x v="3"/>
    <b v="0"/>
    <n v="18642"/>
    <x v="5"/>
    <m/>
    <x v="27"/>
    <s v="Bronx"/>
    <s v="NY"/>
    <n v="10468"/>
    <s v="(718) 708-6248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6"/>
    <n v="0"/>
    <n v="3"/>
    <n v="2"/>
    <n v="5"/>
    <n v="1"/>
    <x v="0"/>
    <n v="2"/>
    <n v="1"/>
    <n v="0"/>
    <n v="2"/>
    <n v="1"/>
    <n v="2"/>
    <n v="1"/>
    <x v="4"/>
    <n v="0"/>
    <n v="15"/>
    <n v="14"/>
    <n v="11"/>
    <n v="17"/>
    <n v="13"/>
    <n v="21"/>
    <n v="20"/>
    <n v="0.4"/>
    <n v="0"/>
    <n v="0.27272727272726999"/>
    <n v="0.11764705882352"/>
    <n v="0.38461538461537997"/>
    <n v="4.7619047619039997E-2"/>
    <n v="0.15"/>
  </r>
  <r>
    <x v="28"/>
    <s v="East"/>
    <x v="0"/>
    <x v="0"/>
    <s v="Chris Kugel"/>
    <m/>
    <x v="3"/>
    <x v="3"/>
    <b v="0"/>
    <n v="33947"/>
    <x v="18"/>
    <m/>
    <x v="28"/>
    <s v="Bronx"/>
    <s v="NY"/>
    <n v="10457"/>
    <s v="(718) 313-6613"/>
    <x v="1"/>
    <s v="N"/>
    <s v="R"/>
    <n v="1"/>
    <n v="1"/>
    <n v="1"/>
    <n v="0"/>
    <s v="abie2134@yahoo.com"/>
    <n v="1346946"/>
    <s v="0013000000AOgeoAAD"/>
    <x v="0"/>
    <s v="Julie Zamudio"/>
    <s v="jzamudio@nawsny.com"/>
    <x v="1"/>
    <n v="1"/>
    <n v="3"/>
    <n v="5"/>
    <n v="1"/>
    <n v="3"/>
    <n v="5"/>
    <x v="5"/>
    <n v="0"/>
    <n v="1"/>
    <n v="0"/>
    <n v="0"/>
    <n v="2"/>
    <n v="1"/>
    <n v="0"/>
    <x v="2"/>
    <n v="0"/>
    <n v="20"/>
    <n v="15"/>
    <n v="24"/>
    <n v="14"/>
    <n v="17"/>
    <n v="18"/>
    <n v="29"/>
    <n v="0.05"/>
    <n v="0.2"/>
    <n v="0.20833333333333001"/>
    <n v="7.1428571428569995E-2"/>
    <n v="0.17647058823528999"/>
    <n v="0.27777777777777002"/>
    <n v="0.27586206896551002"/>
  </r>
  <r>
    <x v="29"/>
    <s v="East"/>
    <x v="0"/>
    <x v="0"/>
    <s v="Chris Kugel"/>
    <m/>
    <x v="3"/>
    <x v="3"/>
    <b v="0"/>
    <n v="34749"/>
    <x v="5"/>
    <m/>
    <x v="29"/>
    <s v="Bronx"/>
    <s v="NY"/>
    <n v="10457"/>
    <s v="(347) 329-0073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2"/>
    <n v="7"/>
    <n v="1"/>
    <n v="1"/>
    <n v="7"/>
    <n v="1"/>
    <x v="0"/>
    <n v="7"/>
    <n v="0"/>
    <n v="0"/>
    <n v="0"/>
    <n v="0"/>
    <n v="2"/>
    <n v="1"/>
    <x v="2"/>
    <n v="0"/>
    <n v="11"/>
    <n v="25"/>
    <n v="11"/>
    <n v="8"/>
    <n v="18"/>
    <n v="11"/>
    <n v="10"/>
    <n v="0.18181818181817999"/>
    <n v="0.28000000000000003"/>
    <n v="9.0909090909089996E-2"/>
    <n v="0.125"/>
    <n v="0.38888888888888001"/>
    <n v="9.0909090909089996E-2"/>
    <n v="0.3"/>
  </r>
  <r>
    <x v="30"/>
    <s v="East"/>
    <x v="0"/>
    <x v="0"/>
    <m/>
    <m/>
    <x v="3"/>
    <x v="3"/>
    <b v="0"/>
    <n v="34879"/>
    <x v="19"/>
    <m/>
    <x v="30"/>
    <s v="Bronx"/>
    <s v="NY"/>
    <n v="10458"/>
    <s v="(718) 618-0988"/>
    <x v="2"/>
    <s v="N"/>
    <m/>
    <n v="0"/>
    <n v="0"/>
    <n v="0"/>
    <n v="0"/>
    <s v="bronxmobileinc@yahoo.com"/>
    <n v="1348374"/>
    <s v="0013000000AOgeoAAD"/>
    <x v="0"/>
    <s v="Julie Zamudio"/>
    <s v="jzamudio@nawsny.com"/>
    <x v="1"/>
    <n v="0"/>
    <n v="3"/>
    <n v="0"/>
    <n v="1"/>
    <n v="1"/>
    <n v="0"/>
    <x v="3"/>
    <n v="0"/>
    <n v="0"/>
    <n v="0"/>
    <n v="0"/>
    <n v="0"/>
    <n v="0"/>
    <n v="0"/>
    <x v="4"/>
    <n v="0"/>
    <n v="2"/>
    <n v="7"/>
    <n v="1"/>
    <n v="4"/>
    <n v="2"/>
    <n v="6"/>
    <n v="4"/>
    <n v="0"/>
    <n v="0.42857142857142"/>
    <n v="0"/>
    <n v="0.25"/>
    <n v="0.5"/>
    <n v="0"/>
    <n v="1"/>
  </r>
  <r>
    <x v="31"/>
    <s v="East"/>
    <x v="0"/>
    <x v="0"/>
    <s v="Chris Kugel"/>
    <m/>
    <x v="3"/>
    <x v="3"/>
    <b v="0"/>
    <n v="39021"/>
    <x v="5"/>
    <m/>
    <x v="31"/>
    <s v="Bronx"/>
    <s v="NY"/>
    <n v="10458"/>
    <s v="(347) 724-4354"/>
    <x v="1"/>
    <s v="N"/>
    <m/>
    <n v="1"/>
    <n v="1"/>
    <n v="1"/>
    <n v="0"/>
    <s v="nafi21888@gmail.com"/>
    <n v="1346286"/>
    <s v="0013000000AOgeoAAD"/>
    <x v="0"/>
    <s v="Julie Zamudio"/>
    <s v="jzamudio@nawsny.com"/>
    <x v="1"/>
    <n v="0"/>
    <n v="2"/>
    <n v="0"/>
    <n v="0"/>
    <n v="0"/>
    <n v="4"/>
    <x v="2"/>
    <n v="0"/>
    <n v="0"/>
    <n v="0"/>
    <n v="0"/>
    <n v="0"/>
    <n v="0"/>
    <n v="0"/>
    <x v="2"/>
    <n v="0"/>
    <n v="1"/>
    <n v="5"/>
    <n v="2"/>
    <n v="3"/>
    <n v="3"/>
    <n v="7"/>
    <n v="6"/>
    <n v="0"/>
    <n v="0.4"/>
    <n v="0"/>
    <n v="0"/>
    <n v="0"/>
    <n v="0.57142857142856995"/>
    <n v="0"/>
  </r>
  <r>
    <x v="32"/>
    <s v="East"/>
    <x v="0"/>
    <x v="0"/>
    <m/>
    <m/>
    <x v="3"/>
    <x v="3"/>
    <b v="0"/>
    <n v="39200"/>
    <x v="20"/>
    <m/>
    <x v="32"/>
    <s v="Bronx"/>
    <s v="NY"/>
    <n v="10453"/>
    <s v="(917) 688-1006"/>
    <x v="0"/>
    <s v="N"/>
    <m/>
    <n v="1"/>
    <n v="1"/>
    <n v="1"/>
    <n v="0"/>
    <s v="badarmalik28@gmail.com"/>
    <n v="1348890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33"/>
    <s v="East"/>
    <x v="0"/>
    <x v="0"/>
    <s v="Chris Kugel"/>
    <m/>
    <x v="3"/>
    <x v="3"/>
    <b v="0"/>
    <n v="40281"/>
    <x v="5"/>
    <m/>
    <x v="33"/>
    <s v="Bronx"/>
    <s v="NY"/>
    <n v="10460"/>
    <s v="(347) 862-2850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1"/>
    <n v="1"/>
    <n v="3"/>
    <n v="1"/>
    <n v="4"/>
    <n v="8"/>
    <n v="7"/>
    <x v="6"/>
    <n v="0"/>
    <n v="0"/>
    <n v="0"/>
    <n v="0"/>
    <n v="1"/>
    <n v="0"/>
    <n v="0"/>
    <x v="2"/>
    <n v="0"/>
    <n v="17"/>
    <n v="18"/>
    <n v="21"/>
    <n v="18"/>
    <n v="19"/>
    <n v="16"/>
    <n v="15"/>
    <n v="5.882352941176E-2"/>
    <n v="0.16666666666666"/>
    <n v="4.7619047619039997E-2"/>
    <n v="0.22222222222221999"/>
    <n v="0.42105263157894002"/>
    <n v="0.4375"/>
    <n v="0.46666666666666001"/>
  </r>
  <r>
    <x v="34"/>
    <s v="East"/>
    <x v="0"/>
    <x v="0"/>
    <m/>
    <m/>
    <x v="3"/>
    <x v="3"/>
    <b v="0"/>
    <n v="41881"/>
    <x v="20"/>
    <m/>
    <x v="34"/>
    <s v="Bronx"/>
    <s v="NY"/>
    <n v="10463"/>
    <s v="(347) 332-4329"/>
    <x v="0"/>
    <s v="N"/>
    <s v="N"/>
    <n v="1"/>
    <n v="1"/>
    <n v="1"/>
    <n v="0"/>
    <s v="badarmalik28@gmail.com"/>
    <n v="1348890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35"/>
    <s v="East"/>
    <x v="0"/>
    <x v="0"/>
    <s v="Chris Kugel"/>
    <m/>
    <x v="3"/>
    <x v="3"/>
    <b v="0"/>
    <n v="42656"/>
    <x v="5"/>
    <m/>
    <x v="35"/>
    <s v="Bronx"/>
    <s v="NY"/>
    <n v="10468"/>
    <s v="(347) 590-1777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0"/>
    <n v="12"/>
    <n v="7"/>
    <n v="6"/>
    <n v="4"/>
    <n v="3"/>
    <n v="2"/>
    <x v="0"/>
    <n v="6"/>
    <n v="2"/>
    <n v="0"/>
    <n v="0"/>
    <n v="0"/>
    <n v="0"/>
    <n v="0"/>
    <x v="4"/>
    <n v="1"/>
    <n v="20"/>
    <n v="19"/>
    <n v="21"/>
    <n v="16"/>
    <n v="21"/>
    <n v="13"/>
    <n v="17"/>
    <n v="0.6"/>
    <n v="0.36842105263156999"/>
    <n v="0.28571428571427998"/>
    <n v="0.25"/>
    <n v="0.14285714285713999"/>
    <n v="0.15384615384615"/>
    <n v="0.17647058823528999"/>
  </r>
  <r>
    <x v="36"/>
    <s v="East"/>
    <x v="0"/>
    <x v="0"/>
    <s v="Chris Kugel"/>
    <m/>
    <x v="3"/>
    <x v="3"/>
    <b v="0"/>
    <n v="42925"/>
    <x v="2"/>
    <m/>
    <x v="36"/>
    <s v="Bronx"/>
    <s v="NY"/>
    <n v="10453"/>
    <s v="(718) 618-0168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0"/>
    <n v="2"/>
    <n v="0"/>
    <n v="2"/>
    <n v="3"/>
    <n v="3"/>
    <n v="3"/>
    <x v="0"/>
    <n v="4"/>
    <n v="0"/>
    <n v="1"/>
    <n v="0"/>
    <n v="0"/>
    <n v="0"/>
    <n v="0"/>
    <x v="2"/>
    <n v="0"/>
    <n v="11"/>
    <n v="13"/>
    <n v="18"/>
    <n v="9"/>
    <n v="17"/>
    <n v="15"/>
    <n v="10"/>
    <n v="0.18181818181817999"/>
    <n v="0"/>
    <n v="0.11111111111110999"/>
    <n v="0.33333333333332998"/>
    <n v="0.17647058823528999"/>
    <n v="0.2"/>
    <n v="0.3"/>
  </r>
  <r>
    <x v="37"/>
    <s v="East"/>
    <x v="0"/>
    <x v="0"/>
    <s v="Chris Kugel"/>
    <m/>
    <x v="3"/>
    <x v="3"/>
    <b v="0"/>
    <n v="45895"/>
    <x v="5"/>
    <m/>
    <x v="37"/>
    <s v="Bronx"/>
    <s v="NY"/>
    <n v="10453"/>
    <s v="(347) 270-5761"/>
    <x v="1"/>
    <s v="N"/>
    <s v="N"/>
    <n v="1"/>
    <n v="1"/>
    <n v="0"/>
    <n v="0"/>
    <s v="nafi21888@gmail.com"/>
    <n v="1346286"/>
    <s v="0013000000AOgeoAAD"/>
    <x v="0"/>
    <s v="Julie Zamudio"/>
    <s v="jzamudio@nawsny.com"/>
    <x v="0"/>
    <n v="2"/>
    <n v="3"/>
    <n v="2"/>
    <n v="1"/>
    <n v="7"/>
    <n v="1"/>
    <x v="1"/>
    <n v="1"/>
    <n v="0"/>
    <n v="0"/>
    <n v="0"/>
    <n v="0"/>
    <n v="0"/>
    <n v="0"/>
    <x v="2"/>
    <n v="0"/>
    <n v="10"/>
    <n v="10"/>
    <n v="6"/>
    <n v="5"/>
    <n v="8"/>
    <n v="7"/>
    <n v="4"/>
    <n v="0.2"/>
    <n v="0.3"/>
    <n v="0.33333333333332998"/>
    <n v="0.2"/>
    <n v="0.875"/>
    <n v="0.14285714285713999"/>
    <n v="0.25"/>
  </r>
  <r>
    <x v="38"/>
    <s v="East"/>
    <x v="0"/>
    <x v="0"/>
    <s v="Chris Kugel"/>
    <m/>
    <x v="3"/>
    <x v="3"/>
    <b v="0"/>
    <n v="46175"/>
    <x v="2"/>
    <m/>
    <x v="38"/>
    <s v="Bronx"/>
    <s v="NY"/>
    <n v="10460"/>
    <s v="(917) 801-2833"/>
    <x v="1"/>
    <s v="N"/>
    <s v="N"/>
    <n v="1"/>
    <n v="1"/>
    <n v="0"/>
    <n v="0"/>
    <s v="sajjadtoor@hotmail.com"/>
    <n v="1348405"/>
    <s v="0013000000AOgeoAAD"/>
    <x v="0"/>
    <s v="Romi Trivino"/>
    <s v="rtrivino@nawsny.com"/>
    <x v="1"/>
    <n v="2"/>
    <n v="5"/>
    <n v="4"/>
    <n v="2"/>
    <n v="1"/>
    <n v="1"/>
    <x v="7"/>
    <n v="0"/>
    <n v="0"/>
    <n v="2"/>
    <n v="0"/>
    <n v="0"/>
    <n v="1"/>
    <n v="1"/>
    <x v="2"/>
    <n v="0"/>
    <n v="22"/>
    <n v="23"/>
    <n v="31"/>
    <n v="17"/>
    <n v="35"/>
    <n v="11"/>
    <n v="14"/>
    <n v="9.0909090909089996E-2"/>
    <n v="0.21739130434782"/>
    <n v="0.12903225806450999"/>
    <n v="0.11764705882352"/>
    <n v="2.8571428571420001E-2"/>
    <n v="9.0909090909089996E-2"/>
    <n v="0.14285714285713999"/>
  </r>
  <r>
    <x v="39"/>
    <s v="East"/>
    <x v="0"/>
    <x v="0"/>
    <m/>
    <m/>
    <x v="3"/>
    <x v="3"/>
    <b v="0"/>
    <n v="48313"/>
    <x v="21"/>
    <m/>
    <x v="39"/>
    <s v="Bronx"/>
    <s v="NY"/>
    <n v="10457"/>
    <s v="(718) 294-5400"/>
    <x v="2"/>
    <s v="N"/>
    <m/>
    <n v="0"/>
    <n v="0"/>
    <n v="0"/>
    <n v="0"/>
    <s v="betancesgroupcorp@gmail.com"/>
    <n v="1473870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40"/>
    <s v="East"/>
    <x v="0"/>
    <x v="2"/>
    <m/>
    <s v="Anthony Newton"/>
    <x v="0"/>
    <x v="4"/>
    <b v="0"/>
    <n v="25187"/>
    <x v="22"/>
    <m/>
    <x v="40"/>
    <s v="Bay Shore"/>
    <s v="NY"/>
    <n v="11706"/>
    <s v="(631) 873-4181"/>
    <x v="2"/>
    <s v="N"/>
    <m/>
    <n v="0"/>
    <n v="0"/>
    <n v="0"/>
    <n v="0"/>
    <s v="javwirelesscorp@gmail.com"/>
    <n v="1347063"/>
    <s v="0013000000AOgeoAAD"/>
    <x v="0"/>
    <s v="Marco Solorzano"/>
    <s v="marco.solorzano@nawsny.com"/>
    <x v="1"/>
    <n v="0"/>
    <n v="0"/>
    <n v="0"/>
    <n v="1"/>
    <n v="0"/>
    <n v="0"/>
    <x v="2"/>
    <n v="0"/>
    <n v="0"/>
    <n v="0"/>
    <n v="0"/>
    <n v="0"/>
    <n v="0"/>
    <n v="0"/>
    <x v="0"/>
    <n v="0"/>
    <n v="0"/>
    <n v="2"/>
    <n v="2"/>
    <n v="5"/>
    <n v="2"/>
    <n v="1"/>
    <n v="3"/>
    <n v="0"/>
    <n v="0"/>
    <n v="0"/>
    <n v="0.2"/>
    <n v="0"/>
    <n v="0"/>
    <n v="0"/>
  </r>
  <r>
    <x v="41"/>
    <s v="East"/>
    <x v="0"/>
    <x v="2"/>
    <m/>
    <s v="Anthony Newton"/>
    <x v="0"/>
    <x v="4"/>
    <b v="0"/>
    <n v="46178"/>
    <x v="23"/>
    <m/>
    <x v="41"/>
    <s v="Brentwood"/>
    <s v="NY"/>
    <n v="11717"/>
    <s v="(631) 952-1289"/>
    <x v="2"/>
    <s v="N"/>
    <m/>
    <n v="0"/>
    <n v="0"/>
    <n v="0"/>
    <n v="0"/>
    <s v="hispaniola267@gmail.com"/>
    <n v="1454236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1"/>
    <n v="0"/>
    <n v="0"/>
    <n v="0"/>
    <n v="1"/>
    <n v="1"/>
    <n v="0"/>
    <n v="0"/>
    <n v="0"/>
    <n v="0"/>
    <n v="0"/>
    <n v="0"/>
    <n v="0"/>
    <n v="0"/>
  </r>
  <r>
    <x v="42"/>
    <s v="East"/>
    <x v="0"/>
    <x v="0"/>
    <s v="Chris Kugel"/>
    <s v="Anthony Newton"/>
    <x v="1"/>
    <x v="5"/>
    <b v="0"/>
    <n v="14430"/>
    <x v="18"/>
    <m/>
    <x v="42"/>
    <s v="Brooklyn"/>
    <s v="NY"/>
    <n v="11213"/>
    <s v="(718) 483-8996"/>
    <x v="1"/>
    <s v="N"/>
    <s v="R"/>
    <n v="1"/>
    <n v="1"/>
    <n v="1"/>
    <n v="0"/>
    <s v="abie2134@yahoo.com"/>
    <n v="1346946"/>
    <s v="0013000000AOgeoAAD"/>
    <x v="0"/>
    <s v="Marco Solorzano"/>
    <s v="marco.solorzano@nawsny.com"/>
    <x v="0"/>
    <n v="1"/>
    <n v="0"/>
    <n v="0"/>
    <n v="1"/>
    <n v="3"/>
    <n v="1"/>
    <x v="8"/>
    <n v="1"/>
    <n v="1"/>
    <n v="2"/>
    <n v="1"/>
    <n v="1"/>
    <n v="1"/>
    <n v="0"/>
    <x v="4"/>
    <n v="0"/>
    <n v="11"/>
    <n v="19"/>
    <n v="21"/>
    <n v="16"/>
    <n v="23"/>
    <n v="20"/>
    <n v="25"/>
    <n v="9.0909090909089996E-2"/>
    <n v="0"/>
    <n v="0"/>
    <n v="6.25E-2"/>
    <n v="0.13043478260868999"/>
    <n v="0.05"/>
    <n v="0.24"/>
  </r>
  <r>
    <x v="43"/>
    <s v="East"/>
    <x v="0"/>
    <x v="0"/>
    <m/>
    <s v="Anthony Newton"/>
    <x v="1"/>
    <x v="5"/>
    <b v="0"/>
    <n v="20046"/>
    <x v="24"/>
    <m/>
    <x v="43"/>
    <s v="Brooklyn"/>
    <s v="NY"/>
    <n v="11225"/>
    <s v="(718) 513-4144"/>
    <x v="0"/>
    <s v="N"/>
    <m/>
    <n v="0"/>
    <n v="0"/>
    <n v="1"/>
    <n v="0"/>
    <s v="lissette.calixto@gmail.com"/>
    <n v="1347598"/>
    <s v="0013000000AOgeoAAD"/>
    <x v="0"/>
    <s v="Marco Solorzano"/>
    <s v="marco.solorzano@nawsny.com"/>
    <x v="1"/>
    <n v="0"/>
    <n v="0"/>
    <n v="1"/>
    <n v="1"/>
    <n v="0"/>
    <n v="1"/>
    <x v="7"/>
    <n v="0"/>
    <n v="0"/>
    <n v="0"/>
    <n v="2"/>
    <n v="1"/>
    <n v="0"/>
    <n v="0"/>
    <x v="4"/>
    <n v="0"/>
    <n v="2"/>
    <n v="14"/>
    <n v="12"/>
    <n v="11"/>
    <n v="10"/>
    <n v="14"/>
    <n v="11"/>
    <n v="0"/>
    <n v="0"/>
    <n v="8.3333333333329998E-2"/>
    <n v="9.0909090909089996E-2"/>
    <n v="0"/>
    <n v="7.1428571428569995E-2"/>
    <n v="0.18181818181817999"/>
  </r>
  <r>
    <x v="44"/>
    <s v="East"/>
    <x v="0"/>
    <x v="0"/>
    <m/>
    <s v="Anthony Newton"/>
    <x v="1"/>
    <x v="5"/>
    <b v="0"/>
    <n v="22283"/>
    <x v="25"/>
    <m/>
    <x v="44"/>
    <s v="Brooklyn"/>
    <s v="NY"/>
    <n v="11226"/>
    <s v="(718) 488-9968"/>
    <x v="2"/>
    <s v="N"/>
    <m/>
    <n v="0"/>
    <n v="0"/>
    <n v="0"/>
    <n v="0"/>
    <s v="simplewirelessnycinc@usa.com"/>
    <n v="1346564"/>
    <s v="0013000000AOgeoAAD"/>
    <x v="0"/>
    <s v="Marco Solorzano"/>
    <s v="marco.solorzano@nawsny.com"/>
    <x v="1"/>
    <n v="0"/>
    <n v="0"/>
    <n v="0"/>
    <n v="0"/>
    <n v="0"/>
    <n v="0"/>
    <x v="1"/>
    <n v="0"/>
    <n v="0"/>
    <n v="0"/>
    <n v="1"/>
    <n v="0"/>
    <n v="0"/>
    <n v="0"/>
    <x v="2"/>
    <n v="0"/>
    <n v="11"/>
    <n v="17"/>
    <n v="9"/>
    <n v="11"/>
    <n v="12"/>
    <n v="8"/>
    <n v="11"/>
    <n v="0"/>
    <n v="0"/>
    <n v="0"/>
    <n v="0"/>
    <n v="0"/>
    <n v="0"/>
    <n v="9.0909090909089996E-2"/>
  </r>
  <r>
    <x v="45"/>
    <s v="East"/>
    <x v="0"/>
    <x v="0"/>
    <s v="Chris Kugel"/>
    <s v="Anthony Newton"/>
    <x v="1"/>
    <x v="5"/>
    <b v="0"/>
    <n v="43874"/>
    <x v="2"/>
    <m/>
    <x v="45"/>
    <s v="Brooklyn"/>
    <s v="NY"/>
    <n v="11213"/>
    <s v="(347) 240-3424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0"/>
    <n v="2"/>
    <n v="4"/>
    <n v="3"/>
    <n v="1"/>
    <n v="3"/>
    <n v="4"/>
    <x v="3"/>
    <n v="3"/>
    <n v="1"/>
    <n v="2"/>
    <n v="0"/>
    <n v="0"/>
    <n v="0"/>
    <n v="0"/>
    <x v="4"/>
    <n v="0"/>
    <n v="17"/>
    <n v="16"/>
    <n v="11"/>
    <n v="17"/>
    <n v="15"/>
    <n v="20"/>
    <n v="24"/>
    <n v="0.11764705882352"/>
    <n v="0.25"/>
    <n v="0.27272727272726999"/>
    <n v="5.882352941176E-2"/>
    <n v="0.2"/>
    <n v="0.2"/>
    <n v="0.16666666666666"/>
  </r>
  <r>
    <x v="46"/>
    <s v="East"/>
    <x v="0"/>
    <x v="0"/>
    <s v="Chris Kugel"/>
    <s v="Anthony Newton"/>
    <x v="1"/>
    <x v="5"/>
    <b v="0"/>
    <n v="44042"/>
    <x v="5"/>
    <m/>
    <x v="46"/>
    <s v="Brooklyn"/>
    <s v="NY"/>
    <n v="11210"/>
    <s v="(347) 405-9696"/>
    <x v="1"/>
    <s v="N"/>
    <s v="N"/>
    <n v="1"/>
    <n v="1"/>
    <n v="1"/>
    <n v="0"/>
    <s v="nafi21888@gmail.com"/>
    <n v="1346286"/>
    <s v="0013000000AOgeoAAD"/>
    <x v="0"/>
    <s v="Marco Solorzano"/>
    <s v="marco.solorzano@nawsny.com"/>
    <x v="0"/>
    <n v="0"/>
    <n v="2"/>
    <n v="2"/>
    <n v="3"/>
    <n v="9"/>
    <n v="0"/>
    <x v="4"/>
    <n v="3"/>
    <n v="0"/>
    <n v="0"/>
    <n v="0"/>
    <n v="0"/>
    <n v="0"/>
    <n v="1"/>
    <x v="2"/>
    <n v="0"/>
    <n v="4"/>
    <n v="6"/>
    <n v="7"/>
    <n v="9"/>
    <n v="12"/>
    <n v="7"/>
    <n v="9"/>
    <n v="0"/>
    <n v="0.33333333333332998"/>
    <n v="0.28571428571427998"/>
    <n v="0.33333333333332998"/>
    <n v="0.75"/>
    <n v="0"/>
    <n v="0.55555555555555003"/>
  </r>
  <r>
    <x v="47"/>
    <s v="East"/>
    <x v="0"/>
    <x v="0"/>
    <s v="Chris Kugel"/>
    <s v="Anthony Newton"/>
    <x v="1"/>
    <x v="5"/>
    <b v="0"/>
    <n v="46085"/>
    <x v="5"/>
    <m/>
    <x v="47"/>
    <s v="Brooklyn"/>
    <s v="NY"/>
    <n v="11226"/>
    <s v="(347) 425-8936"/>
    <x v="1"/>
    <s v="N"/>
    <s v="N"/>
    <n v="1"/>
    <n v="1"/>
    <n v="0"/>
    <n v="0"/>
    <s v="nafi21888@gmail.com"/>
    <n v="1346286"/>
    <s v="0013000000AOgeoAAD"/>
    <x v="0"/>
    <s v="Marco Solorzano"/>
    <s v="marco.solorzano@nawsny.com"/>
    <x v="1"/>
    <n v="3"/>
    <n v="8"/>
    <n v="3"/>
    <n v="2"/>
    <n v="3"/>
    <n v="2"/>
    <x v="0"/>
    <n v="0"/>
    <n v="0"/>
    <n v="2"/>
    <n v="0"/>
    <n v="0"/>
    <n v="0"/>
    <n v="0"/>
    <x v="4"/>
    <n v="0"/>
    <n v="9"/>
    <n v="14"/>
    <n v="12"/>
    <n v="12"/>
    <n v="13"/>
    <n v="15"/>
    <n v="12"/>
    <n v="0.33333333333332998"/>
    <n v="0.57142857142856995"/>
    <n v="0.25"/>
    <n v="0.16666666666666"/>
    <n v="0.23076923076923"/>
    <n v="0.13333333333333"/>
    <n v="0.25"/>
  </r>
  <r>
    <x v="48"/>
    <s v="East"/>
    <x v="0"/>
    <x v="0"/>
    <m/>
    <s v="Anthony Newton"/>
    <x v="1"/>
    <x v="5"/>
    <b v="0"/>
    <n v="46779"/>
    <x v="26"/>
    <m/>
    <x v="48"/>
    <s v="Brooklyn"/>
    <s v="NY"/>
    <n v="11233"/>
    <s v="(347) 365-9974"/>
    <x v="2"/>
    <s v="N"/>
    <m/>
    <n v="0"/>
    <n v="0"/>
    <n v="0"/>
    <n v="0"/>
    <s v="galaxywireless12@gmail.com"/>
    <n v="1462184"/>
    <s v="0013000000AOgeoAAD"/>
    <x v="0"/>
    <s v="Marco Solorzano"/>
    <s v="marco.solorzano@nawsny.com"/>
    <x v="1"/>
    <n v="0"/>
    <n v="0"/>
    <n v="0"/>
    <n v="0"/>
    <n v="1"/>
    <n v="1"/>
    <x v="2"/>
    <n v="0"/>
    <n v="0"/>
    <n v="0"/>
    <n v="1"/>
    <n v="0"/>
    <n v="0"/>
    <n v="1"/>
    <x v="2"/>
    <n v="0"/>
    <n v="2"/>
    <n v="2"/>
    <n v="6"/>
    <n v="2"/>
    <n v="2"/>
    <n v="4"/>
    <n v="1"/>
    <n v="0"/>
    <n v="0"/>
    <n v="0"/>
    <n v="0"/>
    <n v="0.5"/>
    <n v="0.25"/>
    <n v="0"/>
  </r>
  <r>
    <x v="49"/>
    <s v="East"/>
    <x v="0"/>
    <x v="0"/>
    <s v="Chris Kugel"/>
    <s v="Anthony Newton"/>
    <x v="1"/>
    <x v="5"/>
    <b v="0"/>
    <n v="47747"/>
    <x v="2"/>
    <m/>
    <x v="49"/>
    <s v="Brooklyn"/>
    <s v="NY"/>
    <n v="11207"/>
    <s v="(718) 513-1900"/>
    <x v="1"/>
    <s v="N"/>
    <s v="N"/>
    <n v="1"/>
    <n v="1"/>
    <n v="0"/>
    <n v="0"/>
    <s v="sajjadtoor@hotmail.com"/>
    <n v="1348405"/>
    <s v="0013000000AOgeoAAD"/>
    <x v="0"/>
    <s v="Julie Zamudio"/>
    <s v="jzamudio@nawsny.com"/>
    <x v="0"/>
    <n v="3"/>
    <n v="1"/>
    <n v="2"/>
    <n v="1"/>
    <n v="0"/>
    <n v="4"/>
    <x v="1"/>
    <n v="1"/>
    <n v="0"/>
    <n v="0"/>
    <n v="1"/>
    <n v="0"/>
    <n v="0"/>
    <n v="1"/>
    <x v="2"/>
    <n v="0"/>
    <n v="6"/>
    <n v="9"/>
    <n v="14"/>
    <n v="7"/>
    <n v="2"/>
    <n v="14"/>
    <n v="13"/>
    <n v="0.5"/>
    <n v="0.11111111111110999"/>
    <n v="0.14285714285713999"/>
    <n v="0.14285714285713999"/>
    <n v="0"/>
    <n v="0.28571428571427998"/>
    <n v="7.6923076923070002E-2"/>
  </r>
  <r>
    <x v="50"/>
    <s v="East"/>
    <x v="0"/>
    <x v="3"/>
    <m/>
    <m/>
    <x v="4"/>
    <x v="6"/>
    <b v="0"/>
    <n v="4160"/>
    <x v="27"/>
    <m/>
    <x v="50"/>
    <s v="Athol"/>
    <s v="MA"/>
    <n v="1331"/>
    <s v="(978) 249-7100"/>
    <x v="0"/>
    <s v="N"/>
    <m/>
    <n v="0"/>
    <n v="0"/>
    <n v="1"/>
    <n v="1"/>
    <s v="audisee99@yahoo.com"/>
    <n v="1346362"/>
    <s v="0013000000AOgeoAAD"/>
    <x v="0"/>
    <s v="Romina Trivino"/>
    <s v="rtrivino@nawsny.com"/>
    <x v="1"/>
    <n v="1"/>
    <n v="0"/>
    <n v="0"/>
    <n v="1"/>
    <n v="1"/>
    <n v="1"/>
    <x v="1"/>
    <n v="0"/>
    <n v="3"/>
    <n v="1"/>
    <n v="1"/>
    <n v="2"/>
    <n v="2"/>
    <n v="1"/>
    <x v="4"/>
    <n v="3"/>
    <n v="0"/>
    <n v="0"/>
    <n v="0"/>
    <n v="0"/>
    <n v="0"/>
    <n v="1"/>
    <n v="0"/>
    <n v="0"/>
    <n v="0"/>
    <n v="0"/>
    <n v="0"/>
    <n v="0"/>
    <n v="1"/>
    <n v="0"/>
  </r>
  <r>
    <x v="51"/>
    <s v="East"/>
    <x v="0"/>
    <x v="3"/>
    <m/>
    <m/>
    <x v="4"/>
    <x v="6"/>
    <b v="0"/>
    <n v="34976"/>
    <x v="28"/>
    <m/>
    <x v="51"/>
    <s v="East Boston"/>
    <s v="MA"/>
    <n v="2128"/>
    <s v="(617) 997-4700"/>
    <x v="2"/>
    <s v="N"/>
    <m/>
    <n v="0"/>
    <n v="0"/>
    <n v="0"/>
    <n v="1"/>
    <s v="cityphonesstore@gmail.com"/>
    <n v="1348395"/>
    <s v="0013000000AOgeoAAD"/>
    <x v="0"/>
    <s v="Romina Trivino"/>
    <s v="rtrivino@nawsny.com"/>
    <x v="1"/>
    <n v="0"/>
    <n v="0"/>
    <n v="0"/>
    <n v="0"/>
    <n v="0"/>
    <n v="1"/>
    <x v="2"/>
    <n v="0"/>
    <n v="0"/>
    <n v="0"/>
    <n v="0"/>
    <n v="0"/>
    <n v="0"/>
    <n v="0"/>
    <x v="0"/>
    <n v="0"/>
    <n v="0"/>
    <n v="1"/>
    <n v="3"/>
    <n v="1"/>
    <n v="1"/>
    <n v="4"/>
    <n v="0"/>
    <n v="0"/>
    <n v="0"/>
    <n v="0"/>
    <n v="0"/>
    <n v="0"/>
    <n v="0.25"/>
    <n v="0"/>
  </r>
  <r>
    <x v="52"/>
    <s v="East"/>
    <x v="0"/>
    <x v="3"/>
    <m/>
    <m/>
    <x v="4"/>
    <x v="6"/>
    <b v="0"/>
    <n v="39696"/>
    <x v="29"/>
    <m/>
    <x v="52"/>
    <s v="Marlborough"/>
    <s v="MA"/>
    <n v="1752"/>
    <s v="(508) 303-3325"/>
    <x v="2"/>
    <s v="N"/>
    <m/>
    <n v="0"/>
    <n v="1"/>
    <n v="0"/>
    <n v="1"/>
    <s v="giselle@marlboroservices.com"/>
    <n v="1349005"/>
    <s v="0013000000AOgeoAAD"/>
    <x v="0"/>
    <s v="Romina Trivino"/>
    <s v="rtrivi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1"/>
    <n v="2"/>
    <n v="0"/>
    <n v="1"/>
    <n v="0"/>
    <n v="2"/>
    <n v="0"/>
    <n v="0"/>
    <n v="0"/>
    <n v="0"/>
    <n v="0"/>
    <n v="0"/>
    <n v="0"/>
  </r>
  <r>
    <x v="53"/>
    <s v="East"/>
    <x v="0"/>
    <x v="3"/>
    <m/>
    <m/>
    <x v="4"/>
    <x v="6"/>
    <b v="0"/>
    <n v="45122"/>
    <x v="30"/>
    <m/>
    <x v="53"/>
    <s v="Chelsea"/>
    <s v="MA"/>
    <n v="2150"/>
    <s v="(857) 707-6607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0"/>
    <n v="2"/>
    <n v="2"/>
    <n v="0"/>
    <n v="4"/>
    <n v="0"/>
    <n v="5"/>
    <x v="6"/>
    <n v="1"/>
    <n v="0"/>
    <n v="1"/>
    <n v="0"/>
    <n v="0"/>
    <n v="1"/>
    <n v="1"/>
    <x v="4"/>
    <n v="2"/>
    <n v="6"/>
    <n v="14"/>
    <n v="7"/>
    <n v="6"/>
    <n v="5"/>
    <n v="15"/>
    <n v="14"/>
    <n v="0.33333333333332998"/>
    <n v="0.14285714285713999"/>
    <n v="0"/>
    <n v="0.66666666666665997"/>
    <n v="0"/>
    <n v="0.33333333333332998"/>
    <n v="0.5"/>
  </r>
  <r>
    <x v="54"/>
    <s v="East"/>
    <x v="0"/>
    <x v="3"/>
    <m/>
    <m/>
    <x v="4"/>
    <x v="6"/>
    <b v="0"/>
    <n v="46044"/>
    <x v="31"/>
    <m/>
    <x v="54"/>
    <s v="Beverly"/>
    <s v="MA"/>
    <n v="1915"/>
    <s v="(978) 927-8003"/>
    <x v="2"/>
    <s v="N"/>
    <m/>
    <n v="0"/>
    <n v="0"/>
    <n v="0"/>
    <n v="1"/>
    <s v="wall2000x@gmail.com"/>
    <n v="1452690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55"/>
    <s v="East"/>
    <x v="0"/>
    <x v="3"/>
    <m/>
    <m/>
    <x v="4"/>
    <x v="6"/>
    <b v="0"/>
    <n v="46326"/>
    <x v="32"/>
    <m/>
    <x v="55"/>
    <s v="Boston"/>
    <s v="MA"/>
    <n v="2128"/>
    <s v="(857) 707-5016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0"/>
    <n v="0"/>
    <n v="1"/>
    <n v="1"/>
    <n v="4"/>
    <n v="4"/>
    <n v="1"/>
    <x v="8"/>
    <n v="1"/>
    <n v="0"/>
    <n v="0"/>
    <n v="0"/>
    <n v="1"/>
    <n v="0"/>
    <n v="1"/>
    <x v="0"/>
    <n v="1"/>
    <n v="2"/>
    <n v="6"/>
    <n v="5"/>
    <n v="5"/>
    <n v="4"/>
    <n v="5"/>
    <n v="6"/>
    <n v="0"/>
    <n v="0.16666666666666"/>
    <n v="0.2"/>
    <n v="0.8"/>
    <n v="1"/>
    <n v="0.2"/>
    <n v="1"/>
  </r>
  <r>
    <x v="56"/>
    <s v="East"/>
    <x v="0"/>
    <x v="3"/>
    <m/>
    <m/>
    <x v="4"/>
    <x v="6"/>
    <b v="0"/>
    <n v="46603"/>
    <x v="33"/>
    <m/>
    <x v="56"/>
    <s v="somerville"/>
    <s v="MA"/>
    <n v="2145"/>
    <s v="(617) 440-7338"/>
    <x v="2"/>
    <s v="N"/>
    <m/>
    <n v="0"/>
    <n v="0"/>
    <n v="0"/>
    <n v="1"/>
    <s v="metro.mobile.services@gmail.com"/>
    <n v="1462145"/>
    <s v="0013000000AOgeoAAD"/>
    <x v="0"/>
    <s v="Romina Trivino"/>
    <s v="rtrivi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1"/>
    <n v="0"/>
    <n v="0"/>
    <n v="2"/>
    <n v="1"/>
    <n v="0"/>
    <n v="0"/>
    <n v="0"/>
    <n v="0"/>
    <n v="0"/>
    <n v="0"/>
    <n v="0"/>
    <n v="0"/>
  </r>
  <r>
    <x v="57"/>
    <s v="East"/>
    <x v="0"/>
    <x v="4"/>
    <m/>
    <m/>
    <x v="4"/>
    <x v="7"/>
    <b v="0"/>
    <n v="34139"/>
    <x v="34"/>
    <m/>
    <x v="57"/>
    <s v="Sanford"/>
    <s v="ME"/>
    <n v="4073"/>
    <s v="(207) 850-1025"/>
    <x v="2"/>
    <s v="N"/>
    <m/>
    <n v="0"/>
    <n v="0"/>
    <n v="0"/>
    <n v="0"/>
    <s v="cheyanne@republicash.com"/>
    <n v="1348283"/>
    <s v="0013000000AOgeoAAD"/>
    <x v="0"/>
    <s v="Romina Trivino"/>
    <s v="rtrivino@nawsny.com"/>
    <x v="1"/>
    <n v="0"/>
    <n v="6"/>
    <n v="1"/>
    <n v="0"/>
    <n v="0"/>
    <n v="1"/>
    <x v="1"/>
    <n v="0"/>
    <n v="0"/>
    <n v="0"/>
    <n v="0"/>
    <n v="1"/>
    <n v="2"/>
    <n v="0"/>
    <x v="2"/>
    <n v="0"/>
    <n v="1"/>
    <n v="8"/>
    <n v="5"/>
    <n v="4"/>
    <n v="3"/>
    <n v="5"/>
    <n v="2"/>
    <n v="0"/>
    <n v="0.75"/>
    <n v="0.2"/>
    <n v="0"/>
    <n v="0"/>
    <n v="0.2"/>
    <n v="0.5"/>
  </r>
  <r>
    <x v="58"/>
    <s v="East"/>
    <x v="0"/>
    <x v="4"/>
    <m/>
    <m/>
    <x v="4"/>
    <x v="7"/>
    <b v="0"/>
    <n v="34320"/>
    <x v="35"/>
    <m/>
    <x v="58"/>
    <s v="South Portland"/>
    <s v="ME"/>
    <n v="4106"/>
    <s v="(207) 899-0260"/>
    <x v="2"/>
    <s v="N"/>
    <m/>
    <n v="0"/>
    <n v="0"/>
    <n v="0"/>
    <n v="0"/>
    <s v="chelsey.floyd@republicash.com"/>
    <n v="1348283"/>
    <s v="0013000000AOgeoAAD"/>
    <x v="0"/>
    <s v="Romina Trivino"/>
    <s v="rtrivino@nawsny.com"/>
    <x v="1"/>
    <n v="0"/>
    <n v="0"/>
    <n v="0"/>
    <n v="0"/>
    <n v="0"/>
    <n v="0"/>
    <x v="2"/>
    <n v="0"/>
    <n v="0"/>
    <n v="0"/>
    <n v="0"/>
    <n v="0"/>
    <n v="0"/>
    <n v="1"/>
    <x v="2"/>
    <n v="0"/>
    <n v="0"/>
    <n v="0"/>
    <n v="0"/>
    <n v="1"/>
    <n v="1"/>
    <n v="3"/>
    <n v="2"/>
    <n v="0"/>
    <n v="0"/>
    <n v="0"/>
    <n v="0"/>
    <n v="0"/>
    <n v="0"/>
    <n v="0"/>
  </r>
  <r>
    <x v="59"/>
    <s v="East"/>
    <x v="0"/>
    <x v="4"/>
    <m/>
    <m/>
    <x v="4"/>
    <x v="7"/>
    <b v="0"/>
    <n v="34321"/>
    <x v="35"/>
    <m/>
    <x v="59"/>
    <s v="Portland"/>
    <s v="ME"/>
    <n v="4102"/>
    <s v="(207) 774-7680"/>
    <x v="2"/>
    <s v="N"/>
    <m/>
    <n v="0"/>
    <n v="0"/>
    <n v="0"/>
    <n v="0"/>
    <s v="kpooler@republicash.com"/>
    <n v="1348283"/>
    <s v="0013000000AOgeoAAD"/>
    <x v="0"/>
    <s v="Romina Trivino"/>
    <s v="rtrivino@nawsny.com"/>
    <x v="1"/>
    <n v="0"/>
    <n v="0"/>
    <n v="0"/>
    <n v="0"/>
    <n v="0"/>
    <n v="2"/>
    <x v="2"/>
    <n v="0"/>
    <n v="0"/>
    <n v="0"/>
    <n v="0"/>
    <n v="1"/>
    <n v="0"/>
    <n v="0"/>
    <x v="2"/>
    <n v="0"/>
    <n v="0"/>
    <n v="1"/>
    <n v="0"/>
    <n v="1"/>
    <n v="4"/>
    <n v="3"/>
    <n v="0"/>
    <n v="0"/>
    <n v="0"/>
    <n v="0"/>
    <n v="0"/>
    <n v="0"/>
    <n v="0.66666666666665997"/>
    <n v="0"/>
  </r>
  <r>
    <x v="60"/>
    <s v="East"/>
    <x v="0"/>
    <x v="4"/>
    <m/>
    <m/>
    <x v="4"/>
    <x v="7"/>
    <b v="0"/>
    <n v="34381"/>
    <x v="35"/>
    <m/>
    <x v="60"/>
    <s v="Lewiston"/>
    <s v="ME"/>
    <n v="4240"/>
    <s v="(207) 782-3510"/>
    <x v="2"/>
    <s v="N"/>
    <m/>
    <n v="0"/>
    <n v="0"/>
    <n v="0"/>
    <n v="0"/>
    <s v="cheyanne@republicash.com"/>
    <n v="1348283"/>
    <s v="0013000000AOgeoAAD"/>
    <x v="0"/>
    <s v="Romina Trivino"/>
    <s v="rtrivino@nawsny.com"/>
    <x v="1"/>
    <n v="0"/>
    <n v="1"/>
    <n v="0"/>
    <n v="0"/>
    <n v="0"/>
    <n v="0"/>
    <x v="2"/>
    <n v="0"/>
    <n v="0"/>
    <n v="0"/>
    <n v="0"/>
    <n v="0"/>
    <n v="0"/>
    <n v="0"/>
    <x v="2"/>
    <n v="0"/>
    <n v="2"/>
    <n v="3"/>
    <n v="0"/>
    <n v="1"/>
    <n v="2"/>
    <n v="1"/>
    <n v="0"/>
    <n v="0"/>
    <n v="0.33333333333332998"/>
    <n v="0"/>
    <n v="0"/>
    <n v="0"/>
    <n v="0"/>
    <n v="0"/>
  </r>
  <r>
    <x v="61"/>
    <s v="East"/>
    <x v="0"/>
    <x v="4"/>
    <m/>
    <m/>
    <x v="4"/>
    <x v="7"/>
    <b v="0"/>
    <n v="34382"/>
    <x v="35"/>
    <m/>
    <x v="61"/>
    <s v="Biddeford"/>
    <s v="ME"/>
    <n v="4005"/>
    <s v="(207) 282-1678"/>
    <x v="2"/>
    <s v="N"/>
    <m/>
    <n v="0"/>
    <n v="0"/>
    <n v="0"/>
    <n v="0"/>
    <s v="cheyanne@republicash.com"/>
    <n v="1348283"/>
    <s v="0013000000AOgeoAAD"/>
    <x v="0"/>
    <s v="Romina Trivino"/>
    <s v="rtrivino@nawsny.com"/>
    <x v="1"/>
    <n v="0"/>
    <n v="0"/>
    <n v="1"/>
    <n v="0"/>
    <n v="0"/>
    <n v="0"/>
    <x v="2"/>
    <n v="0"/>
    <n v="0"/>
    <n v="0"/>
    <n v="0"/>
    <n v="0"/>
    <n v="0"/>
    <n v="0"/>
    <x v="4"/>
    <n v="0"/>
    <n v="0"/>
    <n v="2"/>
    <n v="2"/>
    <n v="0"/>
    <n v="1"/>
    <n v="0"/>
    <n v="3"/>
    <n v="0"/>
    <n v="0"/>
    <n v="0.5"/>
    <n v="0"/>
    <n v="0"/>
    <n v="0"/>
    <n v="0"/>
  </r>
  <r>
    <x v="62"/>
    <s v="East"/>
    <x v="0"/>
    <x v="4"/>
    <m/>
    <m/>
    <x v="4"/>
    <x v="7"/>
    <b v="0"/>
    <n v="34383"/>
    <x v="35"/>
    <m/>
    <x v="62"/>
    <s v="Portland"/>
    <s v="ME"/>
    <n v="4102"/>
    <s v="(207) 780-9988"/>
    <x v="0"/>
    <s v="N"/>
    <m/>
    <n v="0"/>
    <n v="0"/>
    <n v="1"/>
    <n v="0"/>
    <s v="cheyanne@republicash.com"/>
    <n v="1348283"/>
    <s v="0013000000AOgeoAAD"/>
    <x v="0"/>
    <s v="Romina Trivino"/>
    <s v="rtrivino@nawsny.com"/>
    <x v="1"/>
    <n v="0"/>
    <n v="1"/>
    <n v="1"/>
    <n v="0"/>
    <n v="1"/>
    <n v="3"/>
    <x v="2"/>
    <n v="0"/>
    <n v="0"/>
    <n v="1"/>
    <n v="0"/>
    <n v="2"/>
    <n v="0"/>
    <n v="0"/>
    <x v="4"/>
    <n v="0"/>
    <n v="1"/>
    <n v="2"/>
    <n v="5"/>
    <n v="1"/>
    <n v="4"/>
    <n v="5"/>
    <n v="2"/>
    <n v="0"/>
    <n v="0.5"/>
    <n v="0.2"/>
    <n v="0"/>
    <n v="0.25"/>
    <n v="0.6"/>
    <n v="0"/>
  </r>
  <r>
    <x v="63"/>
    <s v="East"/>
    <x v="0"/>
    <x v="5"/>
    <m/>
    <s v="Anthony Newton"/>
    <x v="5"/>
    <x v="8"/>
    <b v="0"/>
    <n v="13283"/>
    <x v="30"/>
    <m/>
    <x v="63"/>
    <s v="Elizabeth"/>
    <s v="NJ"/>
    <n v="7206"/>
    <s v="(908) 351-5100"/>
    <x v="2"/>
    <s v="N"/>
    <s v="R"/>
    <n v="0"/>
    <n v="1"/>
    <n v="0"/>
    <n v="0"/>
    <s v="ecuasur655@hotmail.com"/>
    <n v="1346383"/>
    <s v="0013000000AOgeoAAD"/>
    <x v="0"/>
    <s v="Marco Solorzano"/>
    <s v="marco.solorzano@nawsny.com"/>
    <x v="0"/>
    <n v="2"/>
    <n v="0"/>
    <n v="2"/>
    <n v="1"/>
    <n v="0"/>
    <n v="2"/>
    <x v="1"/>
    <n v="1"/>
    <n v="0"/>
    <n v="0"/>
    <n v="2"/>
    <n v="1"/>
    <n v="0"/>
    <n v="1"/>
    <x v="2"/>
    <n v="0"/>
    <n v="19"/>
    <n v="16"/>
    <n v="16"/>
    <n v="15"/>
    <n v="21"/>
    <n v="24"/>
    <n v="16"/>
    <n v="0.10526315789472999"/>
    <n v="0"/>
    <n v="0.125"/>
    <n v="6.6666666666660004E-2"/>
    <n v="0"/>
    <n v="8.3333333333329998E-2"/>
    <n v="6.25E-2"/>
  </r>
  <r>
    <x v="64"/>
    <s v="East"/>
    <x v="0"/>
    <x v="5"/>
    <m/>
    <s v="Anthony Newton"/>
    <x v="5"/>
    <x v="8"/>
    <b v="0"/>
    <n v="14144"/>
    <x v="30"/>
    <m/>
    <x v="64"/>
    <s v="Elizabeth"/>
    <s v="NJ"/>
    <n v="7201"/>
    <s v="(908) 353-8585"/>
    <x v="1"/>
    <s v="N"/>
    <m/>
    <n v="1"/>
    <n v="1"/>
    <n v="0"/>
    <n v="0"/>
    <s v="ecuasur655@hotmail.com"/>
    <n v="1346383"/>
    <s v="0013000000AOgeoAAD"/>
    <x v="0"/>
    <s v="Marco Solorzano"/>
    <s v="marco.solorzano@nawsny.com"/>
    <x v="0"/>
    <n v="1"/>
    <n v="1"/>
    <n v="2"/>
    <n v="1"/>
    <n v="0"/>
    <n v="1"/>
    <x v="2"/>
    <n v="1"/>
    <n v="2"/>
    <n v="2"/>
    <n v="0"/>
    <n v="0"/>
    <n v="0"/>
    <n v="0"/>
    <x v="2"/>
    <n v="0"/>
    <n v="16"/>
    <n v="14"/>
    <n v="12"/>
    <n v="11"/>
    <n v="9"/>
    <n v="18"/>
    <n v="19"/>
    <n v="6.25E-2"/>
    <n v="7.1428571428569995E-2"/>
    <n v="0.16666666666666"/>
    <n v="9.0909090909089996E-2"/>
    <n v="0"/>
    <n v="5.5555555555550001E-2"/>
    <n v="0"/>
  </r>
  <r>
    <x v="65"/>
    <s v="East"/>
    <x v="0"/>
    <x v="5"/>
    <m/>
    <s v="Anthony Newton"/>
    <x v="5"/>
    <x v="8"/>
    <b v="0"/>
    <n v="18489"/>
    <x v="30"/>
    <m/>
    <x v="65"/>
    <s v="Elizabeth"/>
    <s v="NJ"/>
    <n v="7202"/>
    <s v="(908) 248-3797"/>
    <x v="1"/>
    <s v="N"/>
    <m/>
    <n v="1"/>
    <n v="1"/>
    <n v="0"/>
    <n v="0"/>
    <s v="ecuasur655@hotmail.com"/>
    <n v="1346383"/>
    <s v="0013000000AOgeoAAD"/>
    <x v="0"/>
    <s v="Marco Solorzano"/>
    <s v="marco.solorzano@nawsny.com"/>
    <x v="0"/>
    <n v="0"/>
    <n v="1"/>
    <n v="0"/>
    <n v="1"/>
    <n v="0"/>
    <n v="4"/>
    <x v="0"/>
    <n v="3"/>
    <n v="1"/>
    <n v="2"/>
    <n v="2"/>
    <n v="0"/>
    <n v="2"/>
    <n v="1"/>
    <x v="0"/>
    <n v="1"/>
    <n v="9"/>
    <n v="18"/>
    <n v="16"/>
    <n v="12"/>
    <n v="5"/>
    <n v="14"/>
    <n v="24"/>
    <n v="0"/>
    <n v="5.5555555555550001E-2"/>
    <n v="0"/>
    <n v="8.3333333333329998E-2"/>
    <n v="0"/>
    <n v="0.28571428571427998"/>
    <n v="0.125"/>
  </r>
  <r>
    <x v="66"/>
    <s v="East"/>
    <x v="0"/>
    <x v="5"/>
    <m/>
    <s v="Anthony Newton"/>
    <x v="5"/>
    <x v="8"/>
    <b v="0"/>
    <n v="30270"/>
    <x v="36"/>
    <m/>
    <x v="66"/>
    <s v="East Orange"/>
    <s v="NJ"/>
    <n v="7018"/>
    <s v="(862) 520-1674"/>
    <x v="1"/>
    <s v="N"/>
    <m/>
    <n v="1"/>
    <n v="1"/>
    <n v="0"/>
    <n v="1"/>
    <s v="allanceto@gmail.com"/>
    <n v="1348318"/>
    <s v="0013000000AOgeoAAD"/>
    <x v="0"/>
    <s v="Marco Solorzano"/>
    <s v="marco.solorzano@nawsny.com"/>
    <x v="1"/>
    <n v="1"/>
    <n v="7"/>
    <n v="1"/>
    <n v="0"/>
    <n v="5"/>
    <n v="7"/>
    <x v="3"/>
    <n v="0"/>
    <n v="1"/>
    <n v="0"/>
    <n v="0"/>
    <n v="2"/>
    <n v="3"/>
    <n v="1"/>
    <x v="4"/>
    <n v="3"/>
    <n v="12"/>
    <n v="28"/>
    <n v="22"/>
    <n v="14"/>
    <n v="23"/>
    <n v="21"/>
    <n v="28"/>
    <n v="8.3333333333329998E-2"/>
    <n v="0.25"/>
    <n v="4.5454545454540002E-2"/>
    <n v="0"/>
    <n v="0.21739130434782"/>
    <n v="0.33333333333332998"/>
    <n v="0.14285714285713999"/>
  </r>
  <r>
    <x v="67"/>
    <s v="East"/>
    <x v="0"/>
    <x v="5"/>
    <m/>
    <s v="Anthony Newton"/>
    <x v="5"/>
    <x v="8"/>
    <b v="0"/>
    <n v="30318"/>
    <x v="30"/>
    <n v="3"/>
    <x v="67"/>
    <s v="Elizabeth"/>
    <s v="NJ"/>
    <n v="7208"/>
    <s v="(908) 242-1383"/>
    <x v="1"/>
    <s v="N"/>
    <s v="R"/>
    <n v="1"/>
    <n v="1"/>
    <n v="0"/>
    <n v="0"/>
    <s v="ecuasur655@hotmail.com"/>
    <n v="1346383"/>
    <s v="0013000000AOgeoAAD"/>
    <x v="0"/>
    <s v="Marco Solorzano"/>
    <s v="marco.solorzano@nawsny.com"/>
    <x v="0"/>
    <n v="1"/>
    <n v="0"/>
    <n v="1"/>
    <n v="0"/>
    <n v="3"/>
    <n v="1"/>
    <x v="1"/>
    <n v="1"/>
    <n v="1"/>
    <n v="0"/>
    <n v="0"/>
    <n v="1"/>
    <n v="0"/>
    <n v="1"/>
    <x v="4"/>
    <n v="0"/>
    <n v="14"/>
    <n v="10"/>
    <n v="18"/>
    <n v="9"/>
    <n v="20"/>
    <n v="17"/>
    <n v="12"/>
    <n v="7.1428571428569995E-2"/>
    <n v="0"/>
    <n v="5.5555555555550001E-2"/>
    <n v="0"/>
    <n v="0.15"/>
    <n v="5.882352941176E-2"/>
    <n v="8.3333333333329998E-2"/>
  </r>
  <r>
    <x v="68"/>
    <s v="East"/>
    <x v="0"/>
    <x v="5"/>
    <m/>
    <s v="Anthony Newton"/>
    <x v="5"/>
    <x v="8"/>
    <b v="0"/>
    <n v="30877"/>
    <x v="37"/>
    <m/>
    <x v="68"/>
    <s v="East Orange"/>
    <s v="NJ"/>
    <n v="7018"/>
    <s v="(973) 673-0090"/>
    <x v="1"/>
    <s v="N"/>
    <m/>
    <n v="1"/>
    <n v="1"/>
    <n v="0"/>
    <n v="1"/>
    <s v="allanceto@gmail.com"/>
    <n v="1348318"/>
    <s v="0013000000AOgeoAAD"/>
    <x v="0"/>
    <s v="Marco Solorzano"/>
    <s v="marco.solorzano@nawsny.com"/>
    <x v="1"/>
    <n v="0"/>
    <n v="2"/>
    <n v="2"/>
    <n v="0"/>
    <n v="4"/>
    <n v="3"/>
    <x v="2"/>
    <n v="0"/>
    <n v="0"/>
    <n v="2"/>
    <n v="3"/>
    <n v="3"/>
    <n v="1"/>
    <n v="2"/>
    <x v="2"/>
    <n v="0"/>
    <n v="7"/>
    <n v="13"/>
    <n v="27"/>
    <n v="8"/>
    <n v="14"/>
    <n v="22"/>
    <n v="11"/>
    <n v="0"/>
    <n v="0.15384615384615"/>
    <n v="7.4074074074070004E-2"/>
    <n v="0"/>
    <n v="0.28571428571427998"/>
    <n v="0.13636363636363"/>
    <n v="0"/>
  </r>
  <r>
    <x v="69"/>
    <s v="East"/>
    <x v="0"/>
    <x v="5"/>
    <m/>
    <s v="Anthony Newton"/>
    <x v="5"/>
    <x v="8"/>
    <b v="0"/>
    <n v="31557"/>
    <x v="30"/>
    <n v="6"/>
    <x v="69"/>
    <s v="Irvington"/>
    <s v="NJ"/>
    <n v="7111"/>
    <s v="(973) 392-2460"/>
    <x v="1"/>
    <s v="N"/>
    <s v="R"/>
    <n v="1"/>
    <n v="1"/>
    <n v="0"/>
    <n v="1"/>
    <s v="ecuasur655@hotmail.com"/>
    <n v="1346383"/>
    <s v="0013000000AOgeoAAD"/>
    <x v="0"/>
    <s v="Marco Solorzano"/>
    <s v="marco.solorzano@nawsny.com"/>
    <x v="0"/>
    <n v="1"/>
    <n v="2"/>
    <n v="4"/>
    <n v="1"/>
    <n v="1"/>
    <n v="0"/>
    <x v="5"/>
    <n v="1"/>
    <n v="3"/>
    <n v="0"/>
    <n v="2"/>
    <n v="1"/>
    <n v="3"/>
    <n v="2"/>
    <x v="4"/>
    <n v="2"/>
    <n v="18"/>
    <n v="26"/>
    <n v="31"/>
    <n v="24"/>
    <n v="26"/>
    <n v="25"/>
    <n v="28"/>
    <n v="5.5555555555550001E-2"/>
    <n v="7.6923076923070002E-2"/>
    <n v="0.12903225806450999"/>
    <n v="4.1666666666660003E-2"/>
    <n v="3.8461538461529998E-2"/>
    <n v="0"/>
    <n v="0.28571428571427998"/>
  </r>
  <r>
    <x v="70"/>
    <s v="East"/>
    <x v="0"/>
    <x v="5"/>
    <m/>
    <s v="Anthony Newton"/>
    <x v="5"/>
    <x v="8"/>
    <b v="0"/>
    <n v="32068"/>
    <x v="38"/>
    <m/>
    <x v="70"/>
    <s v="Jersey City"/>
    <s v="NJ"/>
    <n v="7306"/>
    <s v="(201) 360-0668"/>
    <x v="1"/>
    <s v="N"/>
    <m/>
    <n v="1"/>
    <n v="1"/>
    <n v="0"/>
    <n v="1"/>
    <s v="allanceto@gmail.com"/>
    <n v="1348318"/>
    <s v="0013000000AOgeoAAD"/>
    <x v="0"/>
    <s v="Marco Solorzano"/>
    <s v="marco.solorzano@nawsny.com"/>
    <x v="1"/>
    <n v="1"/>
    <n v="6"/>
    <n v="1"/>
    <n v="6"/>
    <n v="0"/>
    <n v="4"/>
    <x v="7"/>
    <n v="0"/>
    <n v="0"/>
    <n v="2"/>
    <n v="1"/>
    <n v="1"/>
    <n v="3"/>
    <n v="0"/>
    <x v="4"/>
    <n v="1"/>
    <n v="10"/>
    <n v="25"/>
    <n v="13"/>
    <n v="13"/>
    <n v="14"/>
    <n v="22"/>
    <n v="13"/>
    <n v="0.1"/>
    <n v="0.24"/>
    <n v="7.6923076923070002E-2"/>
    <n v="0.46153846153846001"/>
    <n v="0"/>
    <n v="0.18181818181817999"/>
    <n v="0.15384615384615"/>
  </r>
  <r>
    <x v="71"/>
    <s v="East"/>
    <x v="0"/>
    <x v="5"/>
    <m/>
    <s v="Anthony Newton"/>
    <x v="5"/>
    <x v="8"/>
    <b v="0"/>
    <n v="32992"/>
    <x v="39"/>
    <m/>
    <x v="71"/>
    <s v="Jersey City"/>
    <s v="NJ"/>
    <n v="7307"/>
    <s v="(201) 356-9066"/>
    <x v="1"/>
    <s v="N"/>
    <m/>
    <n v="1"/>
    <n v="1"/>
    <n v="0"/>
    <n v="1"/>
    <s v="allanceto@gmail.com"/>
    <n v="1348318"/>
    <s v="0013000000AOgeoAAD"/>
    <x v="0"/>
    <s v="Marco Solorzano"/>
    <s v="marco.solorzano@nawsny.com"/>
    <x v="1"/>
    <n v="0"/>
    <n v="1"/>
    <n v="1"/>
    <n v="4"/>
    <n v="2"/>
    <n v="0"/>
    <x v="0"/>
    <n v="0"/>
    <n v="0"/>
    <n v="2"/>
    <n v="0"/>
    <n v="2"/>
    <n v="1"/>
    <n v="0"/>
    <x v="2"/>
    <n v="0"/>
    <n v="2"/>
    <n v="14"/>
    <n v="7"/>
    <n v="9"/>
    <n v="9"/>
    <n v="7"/>
    <n v="9"/>
    <n v="0"/>
    <n v="7.1428571428569995E-2"/>
    <n v="0.14285714285713999"/>
    <n v="0.44444444444443998"/>
    <n v="0.22222222222221999"/>
    <n v="0"/>
    <n v="0.33333333333332998"/>
  </r>
  <r>
    <x v="72"/>
    <s v="East"/>
    <x v="0"/>
    <x v="5"/>
    <m/>
    <s v="Anthony Newton"/>
    <x v="5"/>
    <x v="8"/>
    <b v="0"/>
    <n v="33257"/>
    <x v="30"/>
    <n v="7"/>
    <x v="72"/>
    <s v="Elizabeth"/>
    <s v="NJ"/>
    <n v="7206"/>
    <s v="(908) 220-9211"/>
    <x v="1"/>
    <s v="N"/>
    <m/>
    <n v="1"/>
    <n v="1"/>
    <n v="0"/>
    <n v="0"/>
    <s v="ecuasur655@hotmail.com"/>
    <n v="1346383"/>
    <s v="0013000000AOgeoAAD"/>
    <x v="0"/>
    <s v="Marco Solorzano"/>
    <s v="marco.solorzano@nawsny.com"/>
    <x v="0"/>
    <n v="4"/>
    <n v="1"/>
    <n v="5"/>
    <n v="4"/>
    <n v="1"/>
    <n v="2"/>
    <x v="1"/>
    <n v="1"/>
    <n v="0"/>
    <n v="1"/>
    <n v="2"/>
    <n v="0"/>
    <n v="0"/>
    <n v="0"/>
    <x v="2"/>
    <n v="0"/>
    <n v="14"/>
    <n v="13"/>
    <n v="9"/>
    <n v="14"/>
    <n v="11"/>
    <n v="13"/>
    <n v="12"/>
    <n v="0.28571428571427998"/>
    <n v="7.6923076923070002E-2"/>
    <n v="0.55555555555555003"/>
    <n v="0.28571428571427998"/>
    <n v="9.0909090909089996E-2"/>
    <n v="0.15384615384615"/>
    <n v="8.3333333333329998E-2"/>
  </r>
  <r>
    <x v="73"/>
    <s v="East"/>
    <x v="0"/>
    <x v="5"/>
    <m/>
    <s v="Anthony Newton"/>
    <x v="5"/>
    <x v="8"/>
    <b v="0"/>
    <n v="33467"/>
    <x v="40"/>
    <m/>
    <x v="73"/>
    <s v="East Orange"/>
    <s v="NJ"/>
    <n v="7018"/>
    <s v="(862) 444-3918"/>
    <x v="1"/>
    <s v="N"/>
    <m/>
    <n v="1"/>
    <n v="1"/>
    <n v="0"/>
    <n v="1"/>
    <s v="allanceto@gmail.com"/>
    <n v="1348318"/>
    <s v="0013000000AOgeoAAD"/>
    <x v="0"/>
    <s v="Marco Solorzano"/>
    <s v="marco.solorzano@nawsny.com"/>
    <x v="1"/>
    <n v="0"/>
    <n v="3"/>
    <n v="1"/>
    <n v="1"/>
    <n v="1"/>
    <n v="1"/>
    <x v="1"/>
    <n v="0"/>
    <n v="0"/>
    <n v="2"/>
    <n v="1"/>
    <n v="0"/>
    <n v="2"/>
    <n v="2"/>
    <x v="2"/>
    <n v="0"/>
    <n v="0"/>
    <n v="19"/>
    <n v="9"/>
    <n v="17"/>
    <n v="12"/>
    <n v="16"/>
    <n v="10"/>
    <n v="0"/>
    <n v="0.15789473684210001"/>
    <n v="0.11111111111110999"/>
    <n v="5.882352941176E-2"/>
    <n v="8.3333333333329998E-2"/>
    <n v="6.25E-2"/>
    <n v="0.1"/>
  </r>
  <r>
    <x v="74"/>
    <s v="East"/>
    <x v="0"/>
    <x v="5"/>
    <m/>
    <s v="Anthony Newton"/>
    <x v="5"/>
    <x v="8"/>
    <b v="0"/>
    <n v="39203"/>
    <x v="41"/>
    <m/>
    <x v="74"/>
    <s v="east orange"/>
    <s v="NJ"/>
    <n v="7018"/>
    <s v="(862) 444-3629"/>
    <x v="1"/>
    <s v="N"/>
    <s v="R"/>
    <n v="1"/>
    <n v="1"/>
    <n v="0"/>
    <n v="1"/>
    <s v="allanceto@gmail.com"/>
    <n v="1348318"/>
    <s v="0013000000AOgeoAAD"/>
    <x v="0"/>
    <s v="Marco Solorzano"/>
    <s v="marco.solorzano@nawsny.com"/>
    <x v="1"/>
    <n v="0"/>
    <n v="0"/>
    <n v="3"/>
    <n v="2"/>
    <n v="0"/>
    <n v="0"/>
    <x v="2"/>
    <n v="0"/>
    <n v="0"/>
    <n v="1"/>
    <n v="0"/>
    <n v="1"/>
    <n v="0"/>
    <n v="1"/>
    <x v="2"/>
    <n v="0"/>
    <n v="0"/>
    <n v="8"/>
    <n v="11"/>
    <n v="11"/>
    <n v="4"/>
    <n v="7"/>
    <n v="5"/>
    <n v="0"/>
    <n v="0"/>
    <n v="0.27272727272726999"/>
    <n v="0.18181818181817999"/>
    <n v="0"/>
    <n v="0"/>
    <n v="0"/>
  </r>
  <r>
    <x v="75"/>
    <s v="East"/>
    <x v="0"/>
    <x v="5"/>
    <s v="Chris Kugel"/>
    <s v="Anthony Newton"/>
    <x v="5"/>
    <x v="8"/>
    <b v="0"/>
    <n v="42280"/>
    <x v="5"/>
    <m/>
    <x v="75"/>
    <s v="Jersey City"/>
    <s v="NJ"/>
    <n v="7310"/>
    <s v="(201) 918-5330"/>
    <x v="1"/>
    <s v="N"/>
    <m/>
    <n v="1"/>
    <n v="1"/>
    <n v="0"/>
    <n v="1"/>
    <s v="nafi21888@gmail.com"/>
    <n v="1346286"/>
    <s v="0013000000AOgeoAAD"/>
    <x v="0"/>
    <s v="Marco Solorzano"/>
    <s v="marco.solorzano@nawsny.com"/>
    <x v="1"/>
    <n v="2"/>
    <n v="0"/>
    <n v="2"/>
    <n v="4"/>
    <n v="1"/>
    <n v="2"/>
    <x v="2"/>
    <n v="0"/>
    <n v="0"/>
    <n v="0"/>
    <n v="0"/>
    <n v="0"/>
    <n v="0"/>
    <n v="0"/>
    <x v="2"/>
    <n v="1"/>
    <n v="3"/>
    <n v="0"/>
    <n v="5"/>
    <n v="6"/>
    <n v="5"/>
    <n v="4"/>
    <n v="3"/>
    <n v="0.66666666666665997"/>
    <n v="0"/>
    <n v="0.4"/>
    <n v="0.66666666666665997"/>
    <n v="0.2"/>
    <n v="0.5"/>
    <n v="0"/>
  </r>
  <r>
    <x v="76"/>
    <s v="East"/>
    <x v="0"/>
    <x v="5"/>
    <m/>
    <s v="Anthony Newton"/>
    <x v="5"/>
    <x v="8"/>
    <b v="0"/>
    <n v="44660"/>
    <x v="42"/>
    <m/>
    <x v="76"/>
    <s v="Paterson"/>
    <s v="NJ"/>
    <n v="7505"/>
    <s v="(973) 553-1925"/>
    <x v="1"/>
    <s v="N"/>
    <s v="N"/>
    <n v="1"/>
    <n v="1"/>
    <n v="0"/>
    <n v="0"/>
    <s v="allanceto@gmail.com"/>
    <n v="1348318"/>
    <s v="0013000000AOgeoAAD"/>
    <x v="0"/>
    <s v="Marco Solorzano"/>
    <s v="marco.solorzano@nawsny.com"/>
    <x v="1"/>
    <n v="3"/>
    <n v="2"/>
    <n v="0"/>
    <n v="1"/>
    <n v="0"/>
    <n v="0"/>
    <x v="3"/>
    <n v="0"/>
    <n v="0"/>
    <n v="1"/>
    <n v="0"/>
    <n v="3"/>
    <n v="0"/>
    <n v="0"/>
    <x v="2"/>
    <n v="0"/>
    <n v="7"/>
    <n v="8"/>
    <n v="2"/>
    <n v="3"/>
    <n v="5"/>
    <n v="7"/>
    <n v="9"/>
    <n v="0.42857142857142"/>
    <n v="0.25"/>
    <n v="0"/>
    <n v="0.33333333333332998"/>
    <n v="0"/>
    <n v="0"/>
    <n v="0.44444444444443998"/>
  </r>
  <r>
    <x v="77"/>
    <s v="East"/>
    <x v="0"/>
    <x v="5"/>
    <m/>
    <s v="Anthony Newton"/>
    <x v="5"/>
    <x v="8"/>
    <b v="0"/>
    <n v="44670"/>
    <x v="30"/>
    <m/>
    <x v="77"/>
    <s v="Elizabeth"/>
    <s v="NJ"/>
    <n v="7202"/>
    <s v="(908) 414-8835"/>
    <x v="1"/>
    <s v="N"/>
    <s v="N"/>
    <n v="1"/>
    <n v="1"/>
    <n v="0"/>
    <n v="0"/>
    <s v="ecuasur655@hotmail.com"/>
    <n v="1346383"/>
    <s v="0013000000AOgeoAAD"/>
    <x v="0"/>
    <s v="Marco Solorzano"/>
    <s v="marco.solorzano@nawsny.com"/>
    <x v="1"/>
    <n v="0"/>
    <n v="6"/>
    <n v="1"/>
    <n v="0"/>
    <n v="1"/>
    <n v="0"/>
    <x v="1"/>
    <n v="0"/>
    <n v="0"/>
    <n v="0"/>
    <n v="0"/>
    <n v="1"/>
    <n v="0"/>
    <n v="1"/>
    <x v="4"/>
    <n v="0"/>
    <n v="3"/>
    <n v="4"/>
    <n v="3"/>
    <n v="6"/>
    <n v="3"/>
    <n v="1"/>
    <n v="4"/>
    <n v="0"/>
    <n v="1.5"/>
    <n v="0.33333333333332998"/>
    <n v="0"/>
    <n v="0.33333333333332998"/>
    <n v="0"/>
    <n v="0.25"/>
  </r>
  <r>
    <x v="78"/>
    <s v="East"/>
    <x v="0"/>
    <x v="5"/>
    <m/>
    <s v="Anthony Newton"/>
    <x v="5"/>
    <x v="8"/>
    <b v="0"/>
    <n v="44875"/>
    <x v="30"/>
    <m/>
    <x v="78"/>
    <s v="Rahway"/>
    <s v="NJ"/>
    <n v="7065"/>
    <s v="(908) 338-6428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0"/>
    <n v="4"/>
    <n v="2"/>
    <n v="0"/>
    <n v="0"/>
    <n v="2"/>
    <n v="0"/>
    <x v="2"/>
    <n v="1"/>
    <n v="1"/>
    <n v="0"/>
    <n v="0"/>
    <n v="1"/>
    <n v="0"/>
    <n v="1"/>
    <x v="2"/>
    <n v="1"/>
    <n v="3"/>
    <n v="6"/>
    <n v="8"/>
    <n v="6"/>
    <n v="10"/>
    <n v="11"/>
    <n v="3"/>
    <n v="1.3333333333333299"/>
    <n v="0.33333333333332998"/>
    <n v="0"/>
    <n v="0"/>
    <n v="0.2"/>
    <n v="0"/>
    <n v="0"/>
  </r>
  <r>
    <x v="79"/>
    <s v="East"/>
    <x v="0"/>
    <x v="5"/>
    <m/>
    <s v="Anthony Newton"/>
    <x v="5"/>
    <x v="8"/>
    <b v="0"/>
    <n v="45520"/>
    <x v="30"/>
    <m/>
    <x v="79"/>
    <s v="Irvington"/>
    <s v="NJ"/>
    <n v="7111"/>
    <s v="(973) 519-4599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0"/>
    <n v="1"/>
    <n v="2"/>
    <n v="5"/>
    <n v="2"/>
    <n v="4"/>
    <n v="7"/>
    <x v="6"/>
    <n v="3"/>
    <n v="0"/>
    <n v="1"/>
    <n v="2"/>
    <n v="1"/>
    <n v="2"/>
    <n v="2"/>
    <x v="4"/>
    <n v="2"/>
    <n v="18"/>
    <n v="23"/>
    <n v="25"/>
    <n v="13"/>
    <n v="22"/>
    <n v="32"/>
    <n v="26"/>
    <n v="5.5555555555550001E-2"/>
    <n v="8.6956521739130002E-2"/>
    <n v="0.2"/>
    <n v="0.15384615384615"/>
    <n v="0.18181818181817999"/>
    <n v="0.21875"/>
    <n v="0.26923076923076"/>
  </r>
  <r>
    <x v="80"/>
    <s v="East"/>
    <x v="0"/>
    <x v="5"/>
    <m/>
    <s v="Anthony Newton"/>
    <x v="5"/>
    <x v="8"/>
    <b v="0"/>
    <n v="46484"/>
    <x v="43"/>
    <m/>
    <x v="80"/>
    <s v="Jersey City"/>
    <s v="NJ"/>
    <n v="7306"/>
    <s v="(201) 855-3333"/>
    <x v="2"/>
    <s v="N"/>
    <m/>
    <n v="0"/>
    <n v="0"/>
    <n v="0"/>
    <n v="1"/>
    <s v="treewireless.llc@gmail.com"/>
    <n v="1460519"/>
    <s v="0013000000AOgeoAAD"/>
    <x v="0"/>
    <s v="Marco Solorzano"/>
    <s v="marco.solorzano@nawsny.com"/>
    <x v="1"/>
    <n v="0"/>
    <n v="0"/>
    <n v="0"/>
    <n v="3"/>
    <n v="1"/>
    <n v="0"/>
    <x v="2"/>
    <n v="0"/>
    <n v="0"/>
    <n v="0"/>
    <n v="0"/>
    <n v="0"/>
    <n v="0"/>
    <n v="0"/>
    <x v="2"/>
    <n v="0"/>
    <n v="0"/>
    <n v="2"/>
    <n v="0"/>
    <n v="2"/>
    <n v="4"/>
    <n v="2"/>
    <n v="0"/>
    <n v="0"/>
    <n v="0"/>
    <n v="0"/>
    <n v="1.5"/>
    <n v="0.25"/>
    <n v="0"/>
    <n v="0"/>
  </r>
  <r>
    <x v="81"/>
    <s v="East"/>
    <x v="0"/>
    <x v="5"/>
    <m/>
    <s v="Anthony Newton"/>
    <x v="5"/>
    <x v="8"/>
    <b v="0"/>
    <n v="46710"/>
    <x v="44"/>
    <m/>
    <x v="81"/>
    <s v="bayonne"/>
    <s v="NJ"/>
    <n v="7002"/>
    <s v="(551) 574-7535"/>
    <x v="2"/>
    <s v="N"/>
    <m/>
    <n v="0"/>
    <n v="0"/>
    <n v="0"/>
    <n v="0"/>
    <s v="channelwirelessllc@gmail.com"/>
    <n v="1461391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1"/>
    <n v="0"/>
    <n v="2"/>
    <n v="0"/>
    <n v="1"/>
    <n v="2"/>
    <n v="0"/>
    <n v="0"/>
    <n v="0"/>
    <n v="0"/>
    <n v="0"/>
    <n v="0"/>
    <n v="0"/>
  </r>
  <r>
    <x v="82"/>
    <s v="East"/>
    <x v="0"/>
    <x v="5"/>
    <m/>
    <s v="Anthony Newton"/>
    <x v="5"/>
    <x v="8"/>
    <b v="0"/>
    <n v="47416"/>
    <x v="45"/>
    <m/>
    <x v="82"/>
    <s v="Irvington"/>
    <s v="NJ"/>
    <n v="7111"/>
    <s v="(973) 416-4000"/>
    <x v="0"/>
    <s v="N"/>
    <s v="N"/>
    <n v="1"/>
    <n v="1"/>
    <n v="0"/>
    <n v="1"/>
    <s v="alateiat@gmail.com"/>
    <n v="1449039"/>
    <s v="0013000000AOgeoAAD"/>
    <x v="0"/>
    <s v="Marco Solorzano"/>
    <s v="marco.solorzano@nawsny.com"/>
    <x v="0"/>
    <n v="0"/>
    <n v="0"/>
    <n v="1"/>
    <n v="0"/>
    <n v="1"/>
    <n v="3"/>
    <x v="2"/>
    <n v="3"/>
    <n v="0"/>
    <n v="0"/>
    <n v="1"/>
    <n v="0"/>
    <n v="0"/>
    <n v="0"/>
    <x v="2"/>
    <n v="0"/>
    <n v="4"/>
    <n v="5"/>
    <n v="6"/>
    <n v="2"/>
    <n v="4"/>
    <n v="3"/>
    <n v="5"/>
    <n v="0"/>
    <n v="0"/>
    <n v="0.16666666666666"/>
    <n v="0"/>
    <n v="0.25"/>
    <n v="1"/>
    <n v="0"/>
  </r>
  <r>
    <x v="83"/>
    <s v="East"/>
    <x v="0"/>
    <x v="0"/>
    <m/>
    <s v="Anthony Newton"/>
    <x v="0"/>
    <x v="9"/>
    <b v="0"/>
    <n v="6850"/>
    <x v="46"/>
    <m/>
    <x v="83"/>
    <s v="Corona"/>
    <s v="NY"/>
    <n v="11368"/>
    <s v="(718) 803-1888"/>
    <x v="2"/>
    <s v="N"/>
    <m/>
    <n v="0"/>
    <n v="0"/>
    <n v="0"/>
    <n v="0"/>
    <s v="coronamobile2015@gmail.com"/>
    <n v="1344863"/>
    <s v="0013000000AOgeoAAD"/>
    <x v="0"/>
    <s v="Julie Zamudio"/>
    <s v="jzamudio@nawsny.com"/>
    <x v="0"/>
    <n v="0"/>
    <n v="0"/>
    <n v="2"/>
    <n v="0"/>
    <n v="0"/>
    <n v="0"/>
    <x v="2"/>
    <n v="3"/>
    <n v="0"/>
    <n v="2"/>
    <n v="0"/>
    <n v="1"/>
    <n v="0"/>
    <n v="0"/>
    <x v="0"/>
    <n v="0"/>
    <n v="14"/>
    <n v="17"/>
    <n v="12"/>
    <n v="17"/>
    <n v="11"/>
    <n v="8"/>
    <n v="7"/>
    <n v="0"/>
    <n v="0"/>
    <n v="0.16666666666666"/>
    <n v="0"/>
    <n v="0"/>
    <n v="0"/>
    <n v="0"/>
  </r>
  <r>
    <x v="84"/>
    <s v="East"/>
    <x v="0"/>
    <x v="0"/>
    <m/>
    <s v="Anthony Newton"/>
    <x v="0"/>
    <x v="9"/>
    <b v="0"/>
    <n v="15314"/>
    <x v="47"/>
    <m/>
    <x v="84"/>
    <s v="Flushing"/>
    <s v="NY"/>
    <n v="11354"/>
    <s v="(718) 321-2080"/>
    <x v="0"/>
    <s v="N"/>
    <m/>
    <n v="0"/>
    <n v="0"/>
    <n v="0"/>
    <n v="0"/>
    <s v="hsk161@hotmail.com"/>
    <n v="1344935"/>
    <s v="0013000000AOgeoAAD"/>
    <x v="0"/>
    <s v="Julie Zamudio"/>
    <s v="jzamudio@nawsny.com"/>
    <x v="1"/>
    <n v="3"/>
    <n v="6"/>
    <n v="0"/>
    <n v="3"/>
    <n v="1"/>
    <n v="1"/>
    <x v="2"/>
    <n v="0"/>
    <n v="0"/>
    <n v="4"/>
    <n v="4"/>
    <n v="1"/>
    <n v="1"/>
    <n v="0"/>
    <x v="2"/>
    <n v="0"/>
    <n v="15"/>
    <n v="16"/>
    <n v="17"/>
    <n v="10"/>
    <n v="10"/>
    <n v="14"/>
    <n v="7"/>
    <n v="0.2"/>
    <n v="0.375"/>
    <n v="0"/>
    <n v="0.3"/>
    <n v="0.1"/>
    <n v="7.1428571428569995E-2"/>
    <n v="0"/>
  </r>
  <r>
    <x v="85"/>
    <s v="East"/>
    <x v="0"/>
    <x v="0"/>
    <s v="Chris Kugel"/>
    <s v="Anthony Newton"/>
    <x v="0"/>
    <x v="9"/>
    <b v="0"/>
    <n v="21698"/>
    <x v="5"/>
    <m/>
    <x v="85"/>
    <s v="Astoria"/>
    <s v="NY"/>
    <n v="11106"/>
    <s v="(347) 738-6974"/>
    <x v="1"/>
    <s v="N"/>
    <s v="R"/>
    <n v="1"/>
    <n v="1"/>
    <n v="0"/>
    <n v="0"/>
    <s v="nafi21888@gmail.com"/>
    <n v="1346286"/>
    <s v="0013000000AOgeoAAD"/>
    <x v="0"/>
    <s v="Julie Zamudio"/>
    <s v="jzamudio@nawsny.com"/>
    <x v="0"/>
    <n v="5"/>
    <n v="7"/>
    <n v="3"/>
    <n v="3"/>
    <n v="4"/>
    <n v="9"/>
    <x v="0"/>
    <n v="6"/>
    <n v="1"/>
    <n v="0"/>
    <n v="1"/>
    <n v="0"/>
    <n v="3"/>
    <n v="0"/>
    <x v="2"/>
    <n v="0"/>
    <n v="10"/>
    <n v="10"/>
    <n v="9"/>
    <n v="6"/>
    <n v="13"/>
    <n v="12"/>
    <n v="5"/>
    <n v="0.5"/>
    <n v="0.7"/>
    <n v="0.33333333333332998"/>
    <n v="0.5"/>
    <n v="0.30769230769229999"/>
    <n v="0.75"/>
    <n v="0.6"/>
  </r>
  <r>
    <x v="86"/>
    <s v="East"/>
    <x v="0"/>
    <x v="0"/>
    <s v="Chris Kugel"/>
    <s v="Anthony Newton"/>
    <x v="0"/>
    <x v="9"/>
    <b v="0"/>
    <n v="24073"/>
    <x v="5"/>
    <m/>
    <x v="86"/>
    <s v="Long Island City"/>
    <s v="NY"/>
    <n v="11103"/>
    <s v="(917) 832-6896"/>
    <x v="1"/>
    <s v="N"/>
    <m/>
    <n v="1"/>
    <n v="1"/>
    <n v="1"/>
    <n v="0"/>
    <s v="nafi21888@gmail.com"/>
    <n v="1346286"/>
    <s v="0013000000AOgeoAAD"/>
    <x v="0"/>
    <s v="Julie Zamudio"/>
    <s v="jzamudio@nawsny.com"/>
    <x v="0"/>
    <n v="2"/>
    <n v="4"/>
    <n v="1"/>
    <n v="3"/>
    <n v="0"/>
    <n v="4"/>
    <x v="0"/>
    <n v="3"/>
    <n v="0"/>
    <n v="1"/>
    <n v="0"/>
    <n v="0"/>
    <n v="0"/>
    <n v="0"/>
    <x v="2"/>
    <n v="0"/>
    <n v="4"/>
    <n v="2"/>
    <n v="6"/>
    <n v="8"/>
    <n v="5"/>
    <n v="11"/>
    <n v="4"/>
    <n v="0.5"/>
    <n v="2"/>
    <n v="0.16666666666666"/>
    <n v="0.375"/>
    <n v="0"/>
    <n v="0.36363636363635998"/>
    <n v="0.75"/>
  </r>
  <r>
    <x v="87"/>
    <s v="East"/>
    <x v="0"/>
    <x v="0"/>
    <m/>
    <s v="Anthony Newton"/>
    <x v="0"/>
    <x v="9"/>
    <b v="0"/>
    <n v="25209"/>
    <x v="48"/>
    <m/>
    <x v="87"/>
    <s v="Flushing"/>
    <s v="NY"/>
    <n v="11358"/>
    <s v="(718) 570-3399"/>
    <x v="2"/>
    <s v="N"/>
    <m/>
    <n v="0"/>
    <n v="0"/>
    <n v="0"/>
    <n v="0"/>
    <s v="mr.jswireless@gmail.com"/>
    <n v="1347203"/>
    <s v="0013000000AOgeoAAD"/>
    <x v="0"/>
    <s v="Julie Zamudio"/>
    <s v="jzamudio@nawsny.com"/>
    <x v="1"/>
    <n v="0"/>
    <n v="1"/>
    <n v="0"/>
    <n v="0"/>
    <n v="1"/>
    <n v="0"/>
    <x v="2"/>
    <n v="0"/>
    <n v="0"/>
    <n v="0"/>
    <n v="0"/>
    <n v="0"/>
    <n v="0"/>
    <n v="0"/>
    <x v="2"/>
    <n v="0"/>
    <n v="0"/>
    <n v="6"/>
    <n v="3"/>
    <n v="2"/>
    <n v="2"/>
    <n v="2"/>
    <n v="3"/>
    <n v="0"/>
    <n v="0.16666666666666"/>
    <n v="0"/>
    <n v="0"/>
    <n v="0.5"/>
    <n v="0"/>
    <n v="0"/>
  </r>
  <r>
    <x v="88"/>
    <s v="East"/>
    <x v="0"/>
    <x v="0"/>
    <m/>
    <s v="Anthony Newton"/>
    <x v="0"/>
    <x v="9"/>
    <b v="0"/>
    <n v="25599"/>
    <x v="49"/>
    <m/>
    <x v="88"/>
    <s v="College Point"/>
    <s v="NY"/>
    <n v="11356"/>
    <s v="(718) 762-0175"/>
    <x v="2"/>
    <s v="N"/>
    <m/>
    <n v="0"/>
    <n v="0"/>
    <n v="0"/>
    <n v="0"/>
    <s v="inayatr27@yahoo.com"/>
    <n v="1347077"/>
    <s v="0013000000AOgeoAAD"/>
    <x v="0"/>
    <s v="Julie Zamudio"/>
    <s v="jzamudio@nawsny.com"/>
    <x v="1"/>
    <n v="0"/>
    <n v="0"/>
    <n v="0"/>
    <n v="1"/>
    <n v="0"/>
    <n v="0"/>
    <x v="2"/>
    <n v="0"/>
    <n v="0"/>
    <n v="0"/>
    <n v="0"/>
    <n v="0"/>
    <n v="0"/>
    <n v="0"/>
    <x v="4"/>
    <n v="0"/>
    <n v="1"/>
    <n v="4"/>
    <n v="3"/>
    <n v="2"/>
    <n v="4"/>
    <n v="2"/>
    <n v="5"/>
    <n v="0"/>
    <n v="0"/>
    <n v="0"/>
    <n v="0.5"/>
    <n v="0"/>
    <n v="0"/>
    <n v="0"/>
  </r>
  <r>
    <x v="89"/>
    <s v="East"/>
    <x v="0"/>
    <x v="0"/>
    <s v="Chris Kugel"/>
    <s v="Anthony Newton"/>
    <x v="0"/>
    <x v="9"/>
    <b v="0"/>
    <n v="33965"/>
    <x v="5"/>
    <m/>
    <x v="89"/>
    <s v="Jamaica"/>
    <s v="NY"/>
    <n v="11435"/>
    <s v="(718) 658-0777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4"/>
    <n v="3"/>
    <n v="0"/>
    <n v="3"/>
    <n v="2"/>
    <n v="1"/>
    <x v="1"/>
    <n v="6"/>
    <n v="0"/>
    <n v="0"/>
    <n v="0"/>
    <n v="0"/>
    <n v="0"/>
    <n v="1"/>
    <x v="2"/>
    <n v="0"/>
    <n v="6"/>
    <n v="13"/>
    <n v="4"/>
    <n v="16"/>
    <n v="11"/>
    <n v="14"/>
    <n v="5"/>
    <n v="0.66666666666665997"/>
    <n v="0.23076923076923"/>
    <n v="0"/>
    <n v="0.1875"/>
    <n v="0.18181818181817999"/>
    <n v="7.1428571428569995E-2"/>
    <n v="0.2"/>
  </r>
  <r>
    <x v="90"/>
    <s v="East"/>
    <x v="0"/>
    <x v="0"/>
    <m/>
    <s v="Anthony Newton"/>
    <x v="0"/>
    <x v="9"/>
    <b v="0"/>
    <n v="37869"/>
    <x v="50"/>
    <m/>
    <x v="90"/>
    <s v="Ridgewood"/>
    <s v="NY"/>
    <n v="11385"/>
    <s v="(929) 337-7643"/>
    <x v="2"/>
    <s v="N"/>
    <m/>
    <n v="0"/>
    <n v="0"/>
    <n v="0"/>
    <n v="0"/>
    <s v="deny6713@gmail.com"/>
    <n v="1348516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2"/>
    <n v="2"/>
    <n v="3"/>
    <n v="2"/>
    <n v="6"/>
    <n v="5"/>
    <n v="0"/>
    <n v="0"/>
    <n v="0"/>
    <n v="0"/>
    <n v="0"/>
    <n v="0"/>
    <n v="0"/>
  </r>
  <r>
    <x v="91"/>
    <s v="East"/>
    <x v="0"/>
    <x v="0"/>
    <s v="Chris Kugel"/>
    <s v="Anthony Newton"/>
    <x v="0"/>
    <x v="9"/>
    <b v="0"/>
    <n v="38100"/>
    <x v="5"/>
    <m/>
    <x v="91"/>
    <s v="Woodhaven"/>
    <s v="NY"/>
    <n v="11421"/>
    <s v="(718) 441-4422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3"/>
    <n v="2"/>
    <n v="0"/>
    <n v="0"/>
    <n v="6"/>
    <n v="6"/>
    <x v="6"/>
    <n v="6"/>
    <n v="0"/>
    <n v="1"/>
    <n v="1"/>
    <n v="0"/>
    <n v="1"/>
    <n v="0"/>
    <x v="2"/>
    <n v="4"/>
    <n v="14"/>
    <n v="18"/>
    <n v="14"/>
    <n v="8"/>
    <n v="11"/>
    <n v="19"/>
    <n v="10"/>
    <n v="0.21428571428571"/>
    <n v="0.11111111111110999"/>
    <n v="0"/>
    <n v="0"/>
    <n v="0.54545454545453997"/>
    <n v="0.31578947368421001"/>
    <n v="0.7"/>
  </r>
  <r>
    <x v="92"/>
    <s v="East"/>
    <x v="0"/>
    <x v="0"/>
    <s v="Chris Kugel"/>
    <s v="Anthony Newton"/>
    <x v="0"/>
    <x v="9"/>
    <b v="0"/>
    <n v="38235"/>
    <x v="5"/>
    <m/>
    <x v="92"/>
    <s v="Long Island City"/>
    <s v="NY"/>
    <n v="11106"/>
    <s v="(718) 433-4422"/>
    <x v="1"/>
    <s v="N"/>
    <m/>
    <n v="1"/>
    <n v="1"/>
    <n v="1"/>
    <n v="0"/>
    <s v="nafi21888@gmail.com"/>
    <n v="1346286"/>
    <s v="0013000000AOgeoAAD"/>
    <x v="0"/>
    <s v="Julie Zamudio"/>
    <s v="jzamudio@nawsny.com"/>
    <x v="0"/>
    <n v="1"/>
    <n v="10"/>
    <n v="8"/>
    <n v="4"/>
    <n v="3"/>
    <n v="2"/>
    <x v="4"/>
    <n v="6"/>
    <n v="0"/>
    <n v="0"/>
    <n v="1"/>
    <n v="0"/>
    <n v="0"/>
    <n v="1"/>
    <x v="2"/>
    <n v="0"/>
    <n v="16"/>
    <n v="7"/>
    <n v="13"/>
    <n v="13"/>
    <n v="8"/>
    <n v="12"/>
    <n v="10"/>
    <n v="6.25E-2"/>
    <n v="1.4285714285714199"/>
    <n v="0.61538461538460998"/>
    <n v="0.30769230769229999"/>
    <n v="0.375"/>
    <n v="0.16666666666666"/>
    <n v="0.5"/>
  </r>
  <r>
    <x v="93"/>
    <s v="East"/>
    <x v="0"/>
    <x v="0"/>
    <s v="Chris Kugel"/>
    <s v="Anthony Newton"/>
    <x v="0"/>
    <x v="9"/>
    <b v="0"/>
    <n v="39276"/>
    <x v="5"/>
    <m/>
    <x v="93"/>
    <s v="Jackson Heights"/>
    <s v="NY"/>
    <n v="11372"/>
    <s v="(917) 300-5146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0"/>
    <n v="12"/>
    <n v="13"/>
    <n v="7"/>
    <n v="6"/>
    <n v="3"/>
    <n v="14"/>
    <x v="9"/>
    <n v="11"/>
    <n v="2"/>
    <n v="0"/>
    <n v="2"/>
    <n v="2"/>
    <n v="0"/>
    <n v="0"/>
    <x v="2"/>
    <n v="3"/>
    <n v="34"/>
    <n v="36"/>
    <n v="36"/>
    <n v="28"/>
    <n v="21"/>
    <n v="33"/>
    <n v="35"/>
    <n v="0.35294117647057999"/>
    <n v="0.36111111111110999"/>
    <n v="0.19444444444444001"/>
    <n v="0.21428571428571"/>
    <n v="0.14285714285713999"/>
    <n v="0.42424242424241998"/>
    <n v="0.28571428571427998"/>
  </r>
  <r>
    <x v="94"/>
    <s v="East"/>
    <x v="0"/>
    <x v="0"/>
    <s v="Chris Kugel"/>
    <s v="Anthony Newton"/>
    <x v="0"/>
    <x v="9"/>
    <b v="0"/>
    <n v="39553"/>
    <x v="5"/>
    <m/>
    <x v="94"/>
    <s v="Sunnyside"/>
    <s v="NY"/>
    <n v="11104"/>
    <s v="(347) 813-4888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1"/>
    <n v="1"/>
    <n v="5"/>
    <n v="1"/>
    <n v="0"/>
    <n v="3"/>
    <n v="1"/>
    <x v="0"/>
    <n v="0"/>
    <n v="1"/>
    <n v="1"/>
    <n v="0"/>
    <n v="0"/>
    <n v="1"/>
    <n v="1"/>
    <x v="4"/>
    <n v="0"/>
    <n v="5"/>
    <n v="12"/>
    <n v="12"/>
    <n v="12"/>
    <n v="13"/>
    <n v="8"/>
    <n v="11"/>
    <n v="0.2"/>
    <n v="0.41666666666666002"/>
    <n v="8.3333333333329998E-2"/>
    <n v="0"/>
    <n v="0.23076923076923"/>
    <n v="0.125"/>
    <n v="0.27272727272726999"/>
  </r>
  <r>
    <x v="95"/>
    <s v="East"/>
    <x v="0"/>
    <x v="0"/>
    <m/>
    <s v="Anthony Newton"/>
    <x v="0"/>
    <x v="9"/>
    <b v="0"/>
    <n v="40029"/>
    <x v="51"/>
    <m/>
    <x v="95"/>
    <s v="Jackson Heights"/>
    <s v="NY"/>
    <n v="11372"/>
    <s v="(917) 892-1763"/>
    <x v="2"/>
    <s v="N"/>
    <m/>
    <n v="0"/>
    <n v="0"/>
    <n v="0"/>
    <n v="0"/>
    <s v="esteamwireless@gmail.com"/>
    <n v="1353837"/>
    <s v="0013000000AOgeoAAD"/>
    <x v="0"/>
    <s v="Julie Zamudio"/>
    <s v="jzamudio@nawsny.com"/>
    <x v="1"/>
    <n v="0"/>
    <n v="0"/>
    <n v="0"/>
    <n v="1"/>
    <n v="0"/>
    <n v="0"/>
    <x v="2"/>
    <n v="0"/>
    <n v="0"/>
    <n v="0"/>
    <n v="0"/>
    <n v="0"/>
    <n v="0"/>
    <n v="0"/>
    <x v="2"/>
    <n v="0"/>
    <n v="4"/>
    <n v="2"/>
    <n v="4"/>
    <n v="4"/>
    <n v="4"/>
    <n v="5"/>
    <n v="5"/>
    <n v="0"/>
    <n v="0"/>
    <n v="0"/>
    <n v="0.25"/>
    <n v="0"/>
    <n v="0"/>
    <n v="0"/>
  </r>
  <r>
    <x v="96"/>
    <s v="East"/>
    <x v="0"/>
    <x v="0"/>
    <s v="Chris Kugel"/>
    <s v="Anthony Newton"/>
    <x v="0"/>
    <x v="9"/>
    <b v="0"/>
    <n v="42740"/>
    <x v="5"/>
    <m/>
    <x v="96"/>
    <s v="Corona"/>
    <s v="NY"/>
    <n v="11368"/>
    <s v="(347) 242-3003"/>
    <x v="1"/>
    <s v="N"/>
    <s v="N"/>
    <n v="1"/>
    <n v="1"/>
    <n v="1"/>
    <n v="0"/>
    <s v="nafi21888@gmail.com"/>
    <n v="1346286"/>
    <s v="0013000000AOgeoAAD"/>
    <x v="0"/>
    <s v="julie"/>
    <s v="jzamudio@nawsny.com"/>
    <x v="0"/>
    <n v="0"/>
    <n v="4"/>
    <n v="3"/>
    <n v="1"/>
    <n v="1"/>
    <n v="2"/>
    <x v="3"/>
    <n v="6"/>
    <n v="0"/>
    <n v="0"/>
    <n v="0"/>
    <n v="0"/>
    <n v="0"/>
    <n v="0"/>
    <x v="4"/>
    <n v="0"/>
    <n v="13"/>
    <n v="16"/>
    <n v="11"/>
    <n v="12"/>
    <n v="10"/>
    <n v="12"/>
    <n v="7"/>
    <n v="0"/>
    <n v="0.25"/>
    <n v="0.27272727272726999"/>
    <n v="8.3333333333329998E-2"/>
    <n v="0.1"/>
    <n v="0.16666666666666"/>
    <n v="0.57142857142856995"/>
  </r>
  <r>
    <x v="97"/>
    <s v="East"/>
    <x v="0"/>
    <x v="0"/>
    <s v="Chris Kugel"/>
    <s v="Anthony Newton"/>
    <x v="0"/>
    <x v="9"/>
    <b v="0"/>
    <n v="43419"/>
    <x v="2"/>
    <m/>
    <x v="97"/>
    <s v="Ridgewood"/>
    <s v="NY"/>
    <n v="11385"/>
    <s v="(929) 295-0146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1"/>
    <n v="2"/>
    <n v="8"/>
    <n v="1"/>
    <n v="3"/>
    <n v="1"/>
    <n v="2"/>
    <x v="0"/>
    <n v="0"/>
    <n v="0"/>
    <n v="1"/>
    <n v="1"/>
    <n v="0"/>
    <n v="1"/>
    <n v="2"/>
    <x v="0"/>
    <n v="1"/>
    <n v="16"/>
    <n v="10"/>
    <n v="8"/>
    <n v="11"/>
    <n v="7"/>
    <n v="12"/>
    <n v="10"/>
    <n v="0.125"/>
    <n v="0.8"/>
    <n v="0.125"/>
    <n v="0.27272727272726999"/>
    <n v="0.14285714285713999"/>
    <n v="0.16666666666666"/>
    <n v="0.3"/>
  </r>
  <r>
    <x v="98"/>
    <s v="East"/>
    <x v="0"/>
    <x v="0"/>
    <s v="Chris Kugel"/>
    <s v="Anthony Newton"/>
    <x v="0"/>
    <x v="9"/>
    <b v="0"/>
    <n v="43773"/>
    <x v="5"/>
    <m/>
    <x v="98"/>
    <s v="Corona"/>
    <s v="NY"/>
    <n v="11368"/>
    <s v="(347) 924-9001"/>
    <x v="1"/>
    <s v="N"/>
    <s v="N"/>
    <n v="1"/>
    <n v="1"/>
    <n v="1"/>
    <n v="0"/>
    <s v="nafi21888@gmail.com"/>
    <n v="1346286"/>
    <s v="0013000000AOgeoAAD"/>
    <x v="0"/>
    <s v="julie"/>
    <s v="jzamudio@nawsny.com"/>
    <x v="1"/>
    <n v="13"/>
    <n v="6"/>
    <n v="3"/>
    <n v="4"/>
    <n v="2"/>
    <n v="1"/>
    <x v="0"/>
    <n v="0"/>
    <n v="1"/>
    <n v="0"/>
    <n v="0"/>
    <n v="0"/>
    <n v="0"/>
    <n v="0"/>
    <x v="1"/>
    <n v="2"/>
    <n v="30"/>
    <n v="26"/>
    <n v="13"/>
    <n v="19"/>
    <n v="26"/>
    <n v="15"/>
    <n v="15"/>
    <n v="0.43333333333333002"/>
    <n v="0.23076923076923"/>
    <n v="0.23076923076923"/>
    <n v="0.21052631578947001"/>
    <n v="7.6923076923070002E-2"/>
    <n v="6.6666666666660004E-2"/>
    <n v="0.2"/>
  </r>
  <r>
    <x v="99"/>
    <s v="East"/>
    <x v="0"/>
    <x v="0"/>
    <s v="Chris Kugel"/>
    <s v="Anthony Newton"/>
    <x v="0"/>
    <x v="9"/>
    <b v="0"/>
    <n v="44709"/>
    <x v="2"/>
    <m/>
    <x v="99"/>
    <s v="Jackson Heights"/>
    <s v="NY"/>
    <n v="11372"/>
    <s v="(929) 349-1096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0"/>
    <n v="4"/>
    <n v="2"/>
    <n v="2"/>
    <n v="0"/>
    <n v="3"/>
    <n v="4"/>
    <x v="1"/>
    <n v="4"/>
    <n v="0"/>
    <n v="1"/>
    <n v="1"/>
    <n v="0"/>
    <n v="0"/>
    <n v="0"/>
    <x v="2"/>
    <n v="0"/>
    <n v="13"/>
    <n v="9"/>
    <n v="10"/>
    <n v="7"/>
    <n v="16"/>
    <n v="19"/>
    <n v="15"/>
    <n v="0.30769230769229999"/>
    <n v="0.22222222222221999"/>
    <n v="0.2"/>
    <n v="0"/>
    <n v="0.1875"/>
    <n v="0.21052631578947001"/>
    <n v="6.6666666666660004E-2"/>
  </r>
  <r>
    <x v="100"/>
    <s v="East"/>
    <x v="0"/>
    <x v="6"/>
    <m/>
    <m/>
    <x v="4"/>
    <x v="10"/>
    <b v="0"/>
    <n v="35414"/>
    <x v="52"/>
    <m/>
    <x v="100"/>
    <s v="East Hartford"/>
    <s v="CT"/>
    <n v="6108"/>
    <s v="(860) 289-7229"/>
    <x v="2"/>
    <s v="N"/>
    <m/>
    <n v="0"/>
    <n v="0"/>
    <n v="0"/>
    <n v="1"/>
    <s v="neltason@yahoo.es"/>
    <n v="1348454"/>
    <s v="0013000000AOgeoAAD"/>
    <x v="0"/>
    <s v="Romina Trivino"/>
    <s v="rtrivino@nawsny.com"/>
    <x v="1"/>
    <n v="0"/>
    <n v="1"/>
    <n v="0"/>
    <n v="0"/>
    <n v="0"/>
    <n v="0"/>
    <x v="2"/>
    <n v="0"/>
    <n v="0"/>
    <n v="0"/>
    <n v="0"/>
    <n v="0"/>
    <n v="0"/>
    <n v="0"/>
    <x v="2"/>
    <n v="0"/>
    <n v="0"/>
    <n v="3"/>
    <n v="1"/>
    <n v="1"/>
    <n v="2"/>
    <n v="2"/>
    <n v="2"/>
    <n v="0"/>
    <n v="0.33333333333332998"/>
    <n v="0"/>
    <n v="0"/>
    <n v="0"/>
    <n v="0"/>
    <n v="0"/>
  </r>
  <r>
    <x v="101"/>
    <s v="East"/>
    <x v="0"/>
    <x v="6"/>
    <s v="Chris Kugel"/>
    <m/>
    <x v="4"/>
    <x v="11"/>
    <b v="0"/>
    <n v="43101"/>
    <x v="5"/>
    <m/>
    <x v="101"/>
    <s v="Hartford"/>
    <s v="CT"/>
    <n v="6106"/>
    <s v="(860) 216-2180"/>
    <x v="1"/>
    <s v="N"/>
    <s v="N"/>
    <n v="1"/>
    <n v="1"/>
    <n v="1"/>
    <n v="1"/>
    <s v="nafi21888@gmail.com"/>
    <n v="1346286"/>
    <s v="0013000000AOgeoAAD"/>
    <x v="0"/>
    <s v="Romina Trivino"/>
    <s v="rtrivino@nawsny.com"/>
    <x v="0"/>
    <n v="0"/>
    <n v="3"/>
    <n v="0"/>
    <n v="0"/>
    <n v="2"/>
    <n v="1"/>
    <x v="2"/>
    <n v="5"/>
    <n v="0"/>
    <n v="1"/>
    <n v="0"/>
    <n v="0"/>
    <n v="0"/>
    <n v="0"/>
    <x v="4"/>
    <n v="0"/>
    <n v="8"/>
    <n v="8"/>
    <n v="4"/>
    <n v="3"/>
    <n v="4"/>
    <n v="4"/>
    <n v="4"/>
    <n v="0"/>
    <n v="0.375"/>
    <n v="0"/>
    <n v="0"/>
    <n v="0.5"/>
    <n v="0.25"/>
    <n v="0"/>
  </r>
  <r>
    <x v="102"/>
    <s v="East"/>
    <x v="0"/>
    <x v="6"/>
    <s v="Chris Kugel"/>
    <m/>
    <x v="4"/>
    <x v="11"/>
    <b v="0"/>
    <n v="43154"/>
    <x v="5"/>
    <m/>
    <x v="102"/>
    <s v="Hartford"/>
    <s v="CT"/>
    <n v="6106"/>
    <s v="(860) 206-0985"/>
    <x v="1"/>
    <s v="N"/>
    <s v="N"/>
    <n v="1"/>
    <n v="1"/>
    <n v="1"/>
    <n v="1"/>
    <s v="nafi21888@gmail.com"/>
    <n v="1346286"/>
    <s v="0013000000AOgeoAAD"/>
    <x v="0"/>
    <s v="Romina Trivino"/>
    <s v="rtrivino@nawsny.com"/>
    <x v="0"/>
    <n v="4"/>
    <n v="2"/>
    <n v="3"/>
    <n v="3"/>
    <n v="1"/>
    <n v="5"/>
    <x v="3"/>
    <n v="2"/>
    <n v="0"/>
    <n v="0"/>
    <n v="0"/>
    <n v="0"/>
    <n v="1"/>
    <n v="0"/>
    <x v="2"/>
    <n v="0"/>
    <n v="7"/>
    <n v="4"/>
    <n v="8"/>
    <n v="7"/>
    <n v="6"/>
    <n v="11"/>
    <n v="6"/>
    <n v="0.57142857142856995"/>
    <n v="0.5"/>
    <n v="0.375"/>
    <n v="0.42857142857142"/>
    <n v="0.16666666666666"/>
    <n v="0.45454545454544998"/>
    <n v="0.66666666666665997"/>
  </r>
  <r>
    <x v="103"/>
    <s v="East"/>
    <x v="0"/>
    <x v="3"/>
    <m/>
    <m/>
    <x v="4"/>
    <x v="11"/>
    <b v="0"/>
    <n v="44592"/>
    <x v="53"/>
    <m/>
    <x v="103"/>
    <s v="Holyoke"/>
    <s v="MA"/>
    <n v="1040"/>
    <s v="(413) 204-1281"/>
    <x v="2"/>
    <s v="N"/>
    <m/>
    <n v="0"/>
    <n v="0"/>
    <n v="0"/>
    <n v="1"/>
    <s v="gadgetdepot413@gmail.com"/>
    <n v="1428880"/>
    <s v="0013000000AOgeoAAD"/>
    <x v="0"/>
    <s v="Romina Trivino"/>
    <s v="rtrivino@nawsny.com"/>
    <x v="1"/>
    <n v="0"/>
    <n v="0"/>
    <n v="0"/>
    <n v="0"/>
    <n v="0"/>
    <n v="0"/>
    <x v="1"/>
    <n v="0"/>
    <n v="0"/>
    <n v="0"/>
    <n v="0"/>
    <n v="0"/>
    <n v="0"/>
    <n v="0"/>
    <x v="2"/>
    <n v="0"/>
    <n v="0"/>
    <n v="3"/>
    <n v="2"/>
    <n v="2"/>
    <n v="0"/>
    <n v="1"/>
    <n v="1"/>
    <n v="0"/>
    <n v="0"/>
    <n v="0"/>
    <n v="0"/>
    <n v="0"/>
    <n v="0"/>
    <n v="1"/>
  </r>
  <r>
    <x v="104"/>
    <s v="East"/>
    <x v="0"/>
    <x v="6"/>
    <s v="Chris Kugel"/>
    <m/>
    <x v="4"/>
    <x v="11"/>
    <b v="0"/>
    <n v="47020"/>
    <x v="5"/>
    <m/>
    <x v="104"/>
    <s v="New Britain"/>
    <s v="CT"/>
    <n v="6051"/>
    <s v="(860) 216-2180"/>
    <x v="1"/>
    <s v="N"/>
    <s v="N"/>
    <n v="1"/>
    <n v="1"/>
    <n v="0"/>
    <n v="1"/>
    <s v="nafi21888@gmail.com"/>
    <n v="1346286"/>
    <s v="0013000000AOgeoAAD"/>
    <x v="0"/>
    <s v="Romina Trivino"/>
    <s v="rtrivino@nawsny.com"/>
    <x v="1"/>
    <n v="0"/>
    <n v="1"/>
    <n v="4"/>
    <n v="2"/>
    <n v="1"/>
    <n v="2"/>
    <x v="3"/>
    <n v="0"/>
    <n v="1"/>
    <n v="2"/>
    <n v="1"/>
    <n v="0"/>
    <n v="1"/>
    <n v="1"/>
    <x v="2"/>
    <n v="0"/>
    <n v="2"/>
    <n v="5"/>
    <n v="4"/>
    <n v="2"/>
    <n v="2"/>
    <n v="5"/>
    <n v="7"/>
    <n v="0"/>
    <n v="0.2"/>
    <n v="1"/>
    <n v="1"/>
    <n v="0.5"/>
    <n v="0.4"/>
    <n v="0.57142857142856995"/>
  </r>
  <r>
    <x v="105"/>
    <s v="East"/>
    <x v="1"/>
    <x v="7"/>
    <m/>
    <m/>
    <x v="6"/>
    <x v="12"/>
    <b v="0"/>
    <n v="40403"/>
    <x v="30"/>
    <m/>
    <x v="105"/>
    <s v="Trenton"/>
    <s v="NJ"/>
    <n v="8611"/>
    <s v="(609) 851-1724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106"/>
    <s v="East"/>
    <x v="0"/>
    <x v="0"/>
    <m/>
    <s v="Anthony Newton"/>
    <x v="1"/>
    <x v="13"/>
    <b v="0"/>
    <n v="7402"/>
    <x v="54"/>
    <m/>
    <x v="106"/>
    <s v="Brooklyn"/>
    <s v="NY"/>
    <n v="11228"/>
    <s v="(718) 492-2222"/>
    <x v="2"/>
    <s v="N"/>
    <m/>
    <n v="0"/>
    <n v="0"/>
    <n v="0"/>
    <n v="0"/>
    <s v="expresslinewireless@hotmail.com"/>
    <n v="1345563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1"/>
    <n v="0"/>
    <n v="0"/>
    <n v="0"/>
    <n v="0"/>
    <x v="2"/>
    <n v="0"/>
    <n v="0"/>
    <n v="5"/>
    <n v="1"/>
    <n v="2"/>
    <n v="1"/>
    <n v="3"/>
    <n v="2"/>
    <n v="0"/>
    <n v="0"/>
    <n v="0"/>
    <n v="0"/>
    <n v="0"/>
    <n v="0"/>
    <n v="0"/>
  </r>
  <r>
    <x v="107"/>
    <s v="East"/>
    <x v="0"/>
    <x v="3"/>
    <m/>
    <m/>
    <x v="4"/>
    <x v="14"/>
    <b v="0"/>
    <n v="21257"/>
    <x v="55"/>
    <m/>
    <x v="107"/>
    <s v="Dorchester"/>
    <s v="MA"/>
    <n v="2121"/>
    <s v="(617) 652-7750"/>
    <x v="2"/>
    <s v="N"/>
    <m/>
    <n v="0"/>
    <n v="0"/>
    <n v="0"/>
    <n v="1"/>
    <s v="vip_wireless482@hotmail.com"/>
    <n v="1346242"/>
    <s v="0013000000AOgeoAAD"/>
    <x v="0"/>
    <s v="Romina Trivino"/>
    <s v="rtrivino@nawsny.com"/>
    <x v="1"/>
    <n v="0"/>
    <n v="0"/>
    <n v="0"/>
    <n v="0"/>
    <n v="0"/>
    <n v="0"/>
    <x v="2"/>
    <n v="0"/>
    <n v="0"/>
    <n v="2"/>
    <n v="0"/>
    <n v="0"/>
    <n v="1"/>
    <n v="0"/>
    <x v="2"/>
    <n v="1"/>
    <n v="0"/>
    <n v="5"/>
    <n v="3"/>
    <n v="3"/>
    <n v="3"/>
    <n v="3"/>
    <n v="1"/>
    <n v="0"/>
    <n v="0"/>
    <n v="0"/>
    <n v="0"/>
    <n v="0"/>
    <n v="0"/>
    <n v="0"/>
  </r>
  <r>
    <x v="108"/>
    <s v="East"/>
    <x v="0"/>
    <x v="3"/>
    <m/>
    <m/>
    <x v="4"/>
    <x v="14"/>
    <b v="0"/>
    <n v="21613"/>
    <x v="56"/>
    <m/>
    <x v="108"/>
    <s v="Dorchester"/>
    <s v="MA"/>
    <n v="2122"/>
    <s v="(617) 282-1617"/>
    <x v="2"/>
    <s v="N"/>
    <m/>
    <n v="0"/>
    <n v="0"/>
    <n v="0"/>
    <n v="1"/>
    <s v="geniusplanetmobile@gmail.com"/>
    <n v="1346264"/>
    <s v="0013000000AOgeoAAD"/>
    <x v="0"/>
    <s v="Romina Trivino"/>
    <s v="rtrivino@nawsny.com"/>
    <x v="0"/>
    <n v="0"/>
    <n v="2"/>
    <n v="1"/>
    <n v="4"/>
    <n v="2"/>
    <n v="1"/>
    <x v="2"/>
    <n v="1"/>
    <n v="0"/>
    <n v="0"/>
    <n v="0"/>
    <n v="0"/>
    <n v="0"/>
    <n v="0"/>
    <x v="2"/>
    <n v="0"/>
    <n v="8"/>
    <n v="10"/>
    <n v="8"/>
    <n v="8"/>
    <n v="3"/>
    <n v="6"/>
    <n v="5"/>
    <n v="0"/>
    <n v="0.2"/>
    <n v="0.125"/>
    <n v="0.5"/>
    <n v="0.66666666666665997"/>
    <n v="0.16666666666666"/>
    <n v="0"/>
  </r>
  <r>
    <x v="109"/>
    <s v="East"/>
    <x v="0"/>
    <x v="3"/>
    <m/>
    <m/>
    <x v="4"/>
    <x v="14"/>
    <b v="0"/>
    <n v="26969"/>
    <x v="57"/>
    <m/>
    <x v="109"/>
    <s v="Brockton"/>
    <s v="MA"/>
    <n v="2301"/>
    <s v="(508) 510-5132"/>
    <x v="2"/>
    <s v="N"/>
    <m/>
    <n v="0"/>
    <n v="0"/>
    <n v="0"/>
    <n v="1"/>
    <s v="alfamasatellite@gmail.com"/>
    <n v="1347400"/>
    <s v="0013000000AOgeoAAD"/>
    <x v="0"/>
    <s v="Romina Trivino"/>
    <s v="rtrivi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110"/>
    <s v="East"/>
    <x v="0"/>
    <x v="3"/>
    <m/>
    <m/>
    <x v="4"/>
    <x v="14"/>
    <b v="0"/>
    <n v="43828"/>
    <x v="30"/>
    <m/>
    <x v="110"/>
    <s v="Roslindale"/>
    <s v="MA"/>
    <n v="2131"/>
    <s v="(857) 773-9660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1"/>
    <n v="1"/>
    <n v="1"/>
    <n v="0"/>
    <n v="0"/>
    <n v="2"/>
    <n v="0"/>
    <x v="2"/>
    <n v="0"/>
    <n v="1"/>
    <n v="3"/>
    <n v="0"/>
    <n v="0"/>
    <n v="1"/>
    <n v="0"/>
    <x v="0"/>
    <n v="0"/>
    <n v="7"/>
    <n v="12"/>
    <n v="10"/>
    <n v="8"/>
    <n v="6"/>
    <n v="10"/>
    <n v="9"/>
    <n v="0.14285714285713999"/>
    <n v="8.3333333333329998E-2"/>
    <n v="0"/>
    <n v="0"/>
    <n v="0.33333333333332998"/>
    <n v="0"/>
    <n v="0"/>
  </r>
  <r>
    <x v="111"/>
    <s v="East"/>
    <x v="0"/>
    <x v="3"/>
    <m/>
    <m/>
    <x v="4"/>
    <x v="14"/>
    <b v="0"/>
    <n v="44147"/>
    <x v="30"/>
    <m/>
    <x v="111"/>
    <s v="Boston"/>
    <s v="MA"/>
    <n v="2130"/>
    <s v="(857) 316-7743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1"/>
    <n v="0"/>
    <n v="2"/>
    <n v="6"/>
    <n v="2"/>
    <n v="0"/>
    <n v="1"/>
    <x v="1"/>
    <n v="0"/>
    <n v="0"/>
    <n v="2"/>
    <n v="3"/>
    <n v="0"/>
    <n v="2"/>
    <n v="2"/>
    <x v="2"/>
    <n v="0"/>
    <n v="0"/>
    <n v="8"/>
    <n v="9"/>
    <n v="7"/>
    <n v="0"/>
    <n v="4"/>
    <n v="6"/>
    <n v="0"/>
    <n v="0.25"/>
    <n v="0.66666666666665997"/>
    <n v="0.28571428571427998"/>
    <n v="0"/>
    <n v="0.25"/>
    <n v="0.16666666666666"/>
  </r>
  <r>
    <x v="112"/>
    <s v="East"/>
    <x v="0"/>
    <x v="3"/>
    <m/>
    <m/>
    <x v="4"/>
    <x v="14"/>
    <b v="0"/>
    <n v="47822"/>
    <x v="58"/>
    <m/>
    <x v="112"/>
    <s v="Dorchester"/>
    <s v="MA"/>
    <n v="2124"/>
    <s v="(617) 297-5491"/>
    <x v="2"/>
    <s v="N"/>
    <m/>
    <n v="0"/>
    <n v="0"/>
    <n v="0"/>
    <n v="1"/>
    <s v="nymensfashion2000@yahoo.com"/>
    <n v="1470411"/>
    <s v="0013000000AOgeoAAD"/>
    <x v="0"/>
    <s v="Marco Solorzano"/>
    <s v="marco.solorzano@nawsny.com"/>
    <x v="1"/>
    <n v="0"/>
    <n v="0"/>
    <n v="0"/>
    <n v="0"/>
    <n v="1"/>
    <n v="0"/>
    <x v="2"/>
    <n v="0"/>
    <n v="0"/>
    <n v="1"/>
    <n v="0"/>
    <n v="0"/>
    <n v="0"/>
    <n v="0"/>
    <x v="2"/>
    <n v="0"/>
    <n v="0"/>
    <n v="1"/>
    <n v="0"/>
    <n v="0"/>
    <n v="0"/>
    <n v="0"/>
    <n v="0"/>
    <n v="0"/>
    <n v="0"/>
    <n v="0"/>
    <n v="0"/>
    <n v="0"/>
    <n v="0"/>
    <n v="0"/>
  </r>
  <r>
    <x v="113"/>
    <s v="East"/>
    <x v="0"/>
    <x v="0"/>
    <s v="Chris Kugel"/>
    <m/>
    <x v="3"/>
    <x v="15"/>
    <b v="0"/>
    <n v="3814"/>
    <x v="1"/>
    <m/>
    <x v="113"/>
    <s v="New York"/>
    <s v="NY"/>
    <n v="10033"/>
    <s v="(917) 965-2265"/>
    <x v="1"/>
    <s v="N"/>
    <s v="R"/>
    <n v="1"/>
    <n v="1"/>
    <n v="0"/>
    <n v="0"/>
    <s v="snmwireless@aol.com"/>
    <n v="1344811"/>
    <s v="0013000000AOgeoAAD"/>
    <x v="0"/>
    <s v="Julie Zamudio"/>
    <s v="jzamudio@nawsny.com"/>
    <x v="1"/>
    <n v="1"/>
    <n v="6"/>
    <n v="3"/>
    <n v="7"/>
    <n v="2"/>
    <n v="5"/>
    <x v="7"/>
    <n v="0"/>
    <n v="2"/>
    <n v="2"/>
    <n v="2"/>
    <n v="1"/>
    <n v="0"/>
    <n v="0"/>
    <x v="4"/>
    <n v="0"/>
    <n v="15"/>
    <n v="37"/>
    <n v="27"/>
    <n v="26"/>
    <n v="18"/>
    <n v="36"/>
    <n v="32"/>
    <n v="6.6666666666660004E-2"/>
    <n v="0.16216216216216001"/>
    <n v="0.11111111111110999"/>
    <n v="0.26923076923076"/>
    <n v="0.11111111111110999"/>
    <n v="0.13888888888888001"/>
    <n v="6.25E-2"/>
  </r>
  <r>
    <x v="114"/>
    <s v="East"/>
    <x v="0"/>
    <x v="0"/>
    <s v="Chris Kugel"/>
    <m/>
    <x v="3"/>
    <x v="15"/>
    <b v="0"/>
    <n v="14450"/>
    <x v="2"/>
    <m/>
    <x v="114"/>
    <s v="New York"/>
    <s v="NY"/>
    <n v="10031"/>
    <s v="(646) 838-6350"/>
    <x v="1"/>
    <s v="N"/>
    <s v="R"/>
    <n v="1"/>
    <n v="1"/>
    <n v="1"/>
    <n v="0"/>
    <s v="sajjadtoor@hotmail.com"/>
    <n v="1348405"/>
    <s v="0013000000AOgeoAAD"/>
    <x v="0"/>
    <s v="Julie Zamudio"/>
    <s v="jzamudio@nawsny.com"/>
    <x v="0"/>
    <n v="1"/>
    <n v="2"/>
    <n v="2"/>
    <n v="2"/>
    <n v="7"/>
    <n v="1"/>
    <x v="7"/>
    <n v="1"/>
    <n v="0"/>
    <n v="2"/>
    <n v="1"/>
    <n v="0"/>
    <n v="3"/>
    <n v="1"/>
    <x v="2"/>
    <n v="2"/>
    <n v="19"/>
    <n v="41"/>
    <n v="24"/>
    <n v="22"/>
    <n v="33"/>
    <n v="24"/>
    <n v="21"/>
    <n v="5.2631578947360001E-2"/>
    <n v="4.8780487804870001E-2"/>
    <n v="8.3333333333329998E-2"/>
    <n v="9.0909090909089996E-2"/>
    <n v="0.21212121212120999"/>
    <n v="4.1666666666660003E-2"/>
    <n v="9.5238095238090001E-2"/>
  </r>
  <r>
    <x v="115"/>
    <s v="East"/>
    <x v="0"/>
    <x v="0"/>
    <s v="Chris Kugel"/>
    <m/>
    <x v="3"/>
    <x v="15"/>
    <b v="0"/>
    <n v="17048"/>
    <x v="2"/>
    <m/>
    <x v="115"/>
    <s v="New York"/>
    <s v="NY"/>
    <n v="10040"/>
    <s v="(212) 569-2222"/>
    <x v="1"/>
    <s v="N"/>
    <s v="R"/>
    <n v="1"/>
    <n v="1"/>
    <n v="1"/>
    <n v="0"/>
    <s v="sajjadtoor@hotmail.com"/>
    <n v="1348405"/>
    <s v="0013000000AOgeoAAD"/>
    <x v="0"/>
    <s v="Julie Zamudio"/>
    <s v="jzamudio@nawsny.com"/>
    <x v="0"/>
    <n v="0"/>
    <n v="17"/>
    <n v="2"/>
    <n v="1"/>
    <n v="0"/>
    <n v="2"/>
    <x v="2"/>
    <n v="4"/>
    <n v="1"/>
    <n v="2"/>
    <n v="0"/>
    <n v="1"/>
    <n v="1"/>
    <n v="0"/>
    <x v="2"/>
    <n v="0"/>
    <n v="24"/>
    <n v="26"/>
    <n v="21"/>
    <n v="19"/>
    <n v="37"/>
    <n v="16"/>
    <n v="10"/>
    <n v="0"/>
    <n v="0.65384615384614997"/>
    <n v="9.5238095238090001E-2"/>
    <n v="5.2631578947360001E-2"/>
    <n v="0"/>
    <n v="0.125"/>
    <n v="0"/>
  </r>
  <r>
    <x v="116"/>
    <s v="East"/>
    <x v="0"/>
    <x v="0"/>
    <s v="Chris Kugel"/>
    <m/>
    <x v="3"/>
    <x v="15"/>
    <b v="0"/>
    <n v="22660"/>
    <x v="1"/>
    <m/>
    <x v="116"/>
    <s v="New York"/>
    <s v="NY"/>
    <n v="10033"/>
    <s v="(646) 998-3459"/>
    <x v="1"/>
    <s v="N"/>
    <s v="R"/>
    <n v="1"/>
    <n v="1"/>
    <n v="1"/>
    <n v="0"/>
    <s v="snmwireless@aol.com"/>
    <n v="1344811"/>
    <s v="0013000000AOgeoAAD"/>
    <x v="0"/>
    <s v="Julie Zamudio"/>
    <s v="jzamudio@nawsny.com"/>
    <x v="1"/>
    <n v="4"/>
    <n v="11"/>
    <n v="6"/>
    <n v="3"/>
    <n v="1"/>
    <n v="1"/>
    <x v="1"/>
    <n v="0"/>
    <n v="1"/>
    <n v="0"/>
    <n v="0"/>
    <n v="1"/>
    <n v="0"/>
    <n v="3"/>
    <x v="2"/>
    <n v="0"/>
    <n v="28"/>
    <n v="39"/>
    <n v="30"/>
    <n v="21"/>
    <n v="23"/>
    <n v="21"/>
    <n v="27"/>
    <n v="0.14285714285713999"/>
    <n v="0.28205128205127999"/>
    <n v="0.2"/>
    <n v="0.14285714285713999"/>
    <n v="4.3478260869559998E-2"/>
    <n v="4.7619047619039997E-2"/>
    <n v="3.7037037037029999E-2"/>
  </r>
  <r>
    <x v="117"/>
    <s v="East"/>
    <x v="0"/>
    <x v="0"/>
    <s v="Chris Kugel"/>
    <m/>
    <x v="3"/>
    <x v="15"/>
    <b v="0"/>
    <n v="25741"/>
    <x v="2"/>
    <m/>
    <x v="117"/>
    <s v="New York"/>
    <s v="NY"/>
    <n v="10040"/>
    <s v="(212) 544-7444"/>
    <x v="1"/>
    <s v="N"/>
    <s v="R"/>
    <n v="1"/>
    <n v="1"/>
    <n v="1"/>
    <n v="0"/>
    <s v="sajjadtoor@hotmail.com"/>
    <n v="1348405"/>
    <s v="0013000000AOgeoAAD"/>
    <x v="0"/>
    <s v="Julie Zamudio"/>
    <s v="jzamudio@nawsny.com"/>
    <x v="0"/>
    <n v="1"/>
    <n v="1"/>
    <n v="2"/>
    <n v="2"/>
    <n v="4"/>
    <n v="3"/>
    <x v="2"/>
    <n v="2"/>
    <n v="0"/>
    <n v="1"/>
    <n v="0"/>
    <n v="1"/>
    <n v="0"/>
    <n v="0"/>
    <x v="2"/>
    <n v="0"/>
    <n v="16"/>
    <n v="8"/>
    <n v="11"/>
    <n v="3"/>
    <n v="18"/>
    <n v="11"/>
    <n v="11"/>
    <n v="6.25E-2"/>
    <n v="0.125"/>
    <n v="0.18181818181817999"/>
    <n v="0.66666666666665997"/>
    <n v="0.22222222222221999"/>
    <n v="0.27272727272726999"/>
    <n v="0"/>
  </r>
  <r>
    <x v="118"/>
    <s v="East"/>
    <x v="0"/>
    <x v="0"/>
    <s v="Chris Kugel"/>
    <m/>
    <x v="3"/>
    <x v="15"/>
    <b v="0"/>
    <n v="30953"/>
    <x v="2"/>
    <m/>
    <x v="118"/>
    <s v="New York"/>
    <s v="NY"/>
    <n v="10031"/>
    <s v="(212) 281-5600"/>
    <x v="1"/>
    <s v="N"/>
    <s v="R"/>
    <n v="1"/>
    <n v="1"/>
    <n v="1"/>
    <n v="0"/>
    <s v="sajjadtoor@hotmail.com"/>
    <n v="1348405"/>
    <s v="0013000000AOgeoAAD"/>
    <x v="0"/>
    <s v="Julie Zamudio"/>
    <s v="jzamudio@nawsny.com"/>
    <x v="0"/>
    <n v="0"/>
    <n v="2"/>
    <n v="0"/>
    <n v="2"/>
    <n v="4"/>
    <n v="4"/>
    <x v="7"/>
    <n v="1"/>
    <n v="0"/>
    <n v="2"/>
    <n v="1"/>
    <n v="2"/>
    <n v="1"/>
    <n v="1"/>
    <x v="4"/>
    <n v="2"/>
    <n v="9"/>
    <n v="14"/>
    <n v="8"/>
    <n v="13"/>
    <n v="14"/>
    <n v="13"/>
    <n v="18"/>
    <n v="0"/>
    <n v="0.14285714285713999"/>
    <n v="0"/>
    <n v="0.15384615384615"/>
    <n v="0.28571428571427998"/>
    <n v="0.30769230769229999"/>
    <n v="0.11111111111110999"/>
  </r>
  <r>
    <x v="119"/>
    <s v="East"/>
    <x v="0"/>
    <x v="0"/>
    <s v="Chris Kugel"/>
    <m/>
    <x v="3"/>
    <x v="15"/>
    <b v="0"/>
    <n v="31056"/>
    <x v="1"/>
    <m/>
    <x v="119"/>
    <s v="New York"/>
    <s v="NY"/>
    <n v="10033"/>
    <s v="(646) 918-6070"/>
    <x v="1"/>
    <s v="N"/>
    <s v="R"/>
    <n v="1"/>
    <n v="1"/>
    <n v="1"/>
    <n v="0"/>
    <s v="snmwireless@aol.com"/>
    <n v="1344811"/>
    <s v="0013000000AOgeoAAD"/>
    <x v="0"/>
    <s v="Julie Zamudio"/>
    <s v="jzamudio@nawsny.com"/>
    <x v="1"/>
    <n v="0"/>
    <n v="1"/>
    <n v="2"/>
    <n v="0"/>
    <n v="1"/>
    <n v="4"/>
    <x v="2"/>
    <n v="0"/>
    <n v="0"/>
    <n v="0"/>
    <n v="0"/>
    <n v="1"/>
    <n v="0"/>
    <n v="0"/>
    <x v="2"/>
    <n v="0"/>
    <n v="0"/>
    <n v="10"/>
    <n v="8"/>
    <n v="5"/>
    <n v="4"/>
    <n v="78"/>
    <n v="6"/>
    <n v="0"/>
    <n v="0.1"/>
    <n v="0.25"/>
    <n v="0"/>
    <n v="0.25"/>
    <n v="5.1282051282049997E-2"/>
    <n v="0"/>
  </r>
  <r>
    <x v="120"/>
    <s v="East"/>
    <x v="0"/>
    <x v="0"/>
    <s v="Chris Kugel"/>
    <m/>
    <x v="3"/>
    <x v="15"/>
    <b v="0"/>
    <n v="32525"/>
    <x v="5"/>
    <m/>
    <x v="120"/>
    <s v="new york"/>
    <s v="NY"/>
    <n v="10032"/>
    <s v="(212) 568-0108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2"/>
    <n v="1"/>
    <n v="2"/>
    <n v="2"/>
    <n v="3"/>
    <n v="4"/>
    <x v="0"/>
    <n v="2"/>
    <n v="0"/>
    <n v="0"/>
    <n v="1"/>
    <n v="0"/>
    <n v="3"/>
    <n v="2"/>
    <x v="2"/>
    <n v="0"/>
    <n v="16"/>
    <n v="20"/>
    <n v="15"/>
    <n v="23"/>
    <n v="24"/>
    <n v="20"/>
    <n v="16"/>
    <n v="0.125"/>
    <n v="0.05"/>
    <n v="0.13333333333333"/>
    <n v="8.6956521739130002E-2"/>
    <n v="0.125"/>
    <n v="0.2"/>
    <n v="0.1875"/>
  </r>
  <r>
    <x v="121"/>
    <s v="East"/>
    <x v="0"/>
    <x v="0"/>
    <s v="Chris Kugel"/>
    <m/>
    <x v="3"/>
    <x v="15"/>
    <b v="0"/>
    <n v="33735"/>
    <x v="2"/>
    <m/>
    <x v="121"/>
    <s v="New York"/>
    <s v="NY"/>
    <n v="10040"/>
    <s v="(212) 567-4400"/>
    <x v="2"/>
    <s v="N"/>
    <m/>
    <n v="0"/>
    <n v="0"/>
    <n v="0"/>
    <n v="0"/>
    <s v="sajjadtoor@hotmail.com"/>
    <n v="1348405"/>
    <s v="0013000000AOgeoAAD"/>
    <x v="0"/>
    <s v="Julie Zamudio"/>
    <s v="jzamudio@nawsny.com"/>
    <x v="0"/>
    <n v="1"/>
    <n v="0"/>
    <n v="0"/>
    <n v="1"/>
    <n v="0"/>
    <n v="0"/>
    <x v="2"/>
    <n v="1"/>
    <n v="1"/>
    <n v="0"/>
    <n v="0"/>
    <n v="1"/>
    <n v="0"/>
    <n v="1"/>
    <x v="4"/>
    <n v="0"/>
    <n v="12"/>
    <n v="12"/>
    <n v="9"/>
    <n v="4"/>
    <n v="9"/>
    <n v="12"/>
    <n v="9"/>
    <n v="8.3333333333329998E-2"/>
    <n v="0"/>
    <n v="0"/>
    <n v="0.25"/>
    <n v="0"/>
    <n v="0"/>
    <n v="0"/>
  </r>
  <r>
    <x v="122"/>
    <s v="East"/>
    <x v="0"/>
    <x v="0"/>
    <s v="Chris Kugel"/>
    <m/>
    <x v="3"/>
    <x v="15"/>
    <b v="0"/>
    <n v="38674"/>
    <x v="2"/>
    <m/>
    <x v="122"/>
    <s v="New York"/>
    <s v="NY"/>
    <n v="10034"/>
    <s v="(212) 569-7777"/>
    <x v="2"/>
    <s v="N"/>
    <s v="R"/>
    <n v="0"/>
    <n v="0"/>
    <n v="0"/>
    <n v="0"/>
    <s v="sajjadtoor@hotmail.com"/>
    <n v="1348405"/>
    <s v="0013000000AOgeoAAD"/>
    <x v="0"/>
    <s v="Julie Zamudio"/>
    <s v="jzamudio@nawsny.com"/>
    <x v="0"/>
    <n v="0"/>
    <n v="0"/>
    <n v="0"/>
    <n v="0"/>
    <n v="1"/>
    <n v="1"/>
    <x v="1"/>
    <n v="1"/>
    <n v="0"/>
    <n v="0"/>
    <n v="0"/>
    <n v="0"/>
    <n v="1"/>
    <n v="0"/>
    <x v="2"/>
    <n v="0"/>
    <n v="10"/>
    <n v="20"/>
    <n v="13"/>
    <n v="19"/>
    <n v="14"/>
    <n v="3"/>
    <n v="22"/>
    <n v="0"/>
    <n v="0"/>
    <n v="0"/>
    <n v="0"/>
    <n v="7.1428571428569995E-2"/>
    <n v="0.33333333333332998"/>
    <n v="4.5454545454540002E-2"/>
  </r>
  <r>
    <x v="123"/>
    <s v="East"/>
    <x v="0"/>
    <x v="0"/>
    <s v="Chris Kugel"/>
    <m/>
    <x v="3"/>
    <x v="15"/>
    <b v="0"/>
    <n v="38859"/>
    <x v="2"/>
    <m/>
    <x v="123"/>
    <s v="New York"/>
    <s v="NY"/>
    <n v="10032"/>
    <s v="(212) 928-1715"/>
    <x v="1"/>
    <s v="N"/>
    <s v="R"/>
    <n v="1"/>
    <n v="1"/>
    <n v="1"/>
    <n v="0"/>
    <s v="sajjadtoor@hotmail.com"/>
    <n v="1348405"/>
    <s v="0013000000AOgeoAAD"/>
    <x v="0"/>
    <s v="Julie Zamudio"/>
    <s v="jzamudio@nawsny.com"/>
    <x v="0"/>
    <n v="3"/>
    <n v="2"/>
    <n v="6"/>
    <n v="1"/>
    <n v="5"/>
    <n v="3"/>
    <x v="8"/>
    <n v="3"/>
    <n v="0"/>
    <n v="2"/>
    <n v="1"/>
    <n v="0"/>
    <n v="2"/>
    <n v="2"/>
    <x v="1"/>
    <n v="1"/>
    <n v="25"/>
    <n v="18"/>
    <n v="18"/>
    <n v="16"/>
    <n v="42"/>
    <n v="18"/>
    <n v="25"/>
    <n v="0.12"/>
    <n v="0.11111111111110999"/>
    <n v="0.33333333333332998"/>
    <n v="6.25E-2"/>
    <n v="0.11904761904761001"/>
    <n v="0.16666666666666"/>
    <n v="0.24"/>
  </r>
  <r>
    <x v="124"/>
    <s v="East"/>
    <x v="0"/>
    <x v="0"/>
    <m/>
    <m/>
    <x v="3"/>
    <x v="15"/>
    <b v="0"/>
    <n v="40382"/>
    <x v="59"/>
    <m/>
    <x v="124"/>
    <s v="New York"/>
    <s v="NY"/>
    <n v="10040"/>
    <s v="(646) 370-3739"/>
    <x v="0"/>
    <s v="N"/>
    <s v="N"/>
    <n v="1"/>
    <n v="1"/>
    <n v="1"/>
    <n v="0"/>
    <s v="badarmalik28@gmail.com"/>
    <n v="1348890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125"/>
    <s v="East"/>
    <x v="0"/>
    <x v="0"/>
    <s v="Chris Kugel"/>
    <m/>
    <x v="3"/>
    <x v="15"/>
    <b v="0"/>
    <n v="42160"/>
    <x v="2"/>
    <m/>
    <x v="125"/>
    <s v="New York"/>
    <s v="NY"/>
    <n v="10032"/>
    <s v="(917) 261-2686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0"/>
    <n v="2"/>
    <n v="3"/>
    <n v="3"/>
    <n v="1"/>
    <n v="4"/>
    <n v="1"/>
    <x v="0"/>
    <n v="2"/>
    <n v="1"/>
    <n v="2"/>
    <n v="0"/>
    <n v="0"/>
    <n v="1"/>
    <n v="2"/>
    <x v="2"/>
    <n v="0"/>
    <n v="9"/>
    <n v="24"/>
    <n v="15"/>
    <n v="18"/>
    <n v="16"/>
    <n v="24"/>
    <n v="18"/>
    <n v="0.22222222222221999"/>
    <n v="0.125"/>
    <n v="0.2"/>
    <n v="5.5555555555550001E-2"/>
    <n v="0.25"/>
    <n v="4.1666666666660003E-2"/>
    <n v="0.16666666666666"/>
  </r>
  <r>
    <x v="126"/>
    <s v="East"/>
    <x v="0"/>
    <x v="0"/>
    <s v="Chris Kugel"/>
    <m/>
    <x v="3"/>
    <x v="15"/>
    <b v="0"/>
    <n v="42845"/>
    <x v="2"/>
    <m/>
    <x v="126"/>
    <s v="New York"/>
    <s v="NY"/>
    <n v="10031"/>
    <s v="(917) 409-2901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0"/>
    <n v="1"/>
    <n v="4"/>
    <n v="4"/>
    <n v="2"/>
    <n v="0"/>
    <n v="3"/>
    <x v="0"/>
    <n v="1"/>
    <n v="1"/>
    <n v="2"/>
    <n v="0"/>
    <n v="2"/>
    <n v="0"/>
    <n v="0"/>
    <x v="4"/>
    <n v="0"/>
    <n v="20"/>
    <n v="24"/>
    <n v="16"/>
    <n v="21"/>
    <n v="24"/>
    <n v="14"/>
    <n v="25"/>
    <n v="0.05"/>
    <n v="0.16666666666666"/>
    <n v="0.25"/>
    <n v="9.5238095238090001E-2"/>
    <n v="0"/>
    <n v="0.21428571428571"/>
    <n v="0.12"/>
  </r>
  <r>
    <x v="127"/>
    <s v="East"/>
    <x v="0"/>
    <x v="0"/>
    <s v="Chris Kugel"/>
    <m/>
    <x v="3"/>
    <x v="15"/>
    <b v="0"/>
    <n v="43632"/>
    <x v="2"/>
    <m/>
    <x v="127"/>
    <s v="New York"/>
    <s v="NY"/>
    <n v="10039"/>
    <s v="(917) 675-6570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0"/>
    <n v="2"/>
    <n v="3"/>
    <n v="6"/>
    <n v="2"/>
    <n v="6"/>
    <n v="7"/>
    <x v="3"/>
    <n v="2"/>
    <n v="3"/>
    <n v="0"/>
    <n v="1"/>
    <n v="3"/>
    <n v="1"/>
    <n v="2"/>
    <x v="4"/>
    <n v="2"/>
    <n v="6"/>
    <n v="42"/>
    <n v="38"/>
    <n v="18"/>
    <n v="78"/>
    <n v="25"/>
    <n v="25"/>
    <n v="0.33333333333332998"/>
    <n v="7.1428571428569995E-2"/>
    <n v="0.15789473684210001"/>
    <n v="0.11111111111110999"/>
    <n v="7.6923076923070002E-2"/>
    <n v="0.28000000000000003"/>
    <n v="0.16"/>
  </r>
  <r>
    <x v="128"/>
    <s v="East"/>
    <x v="0"/>
    <x v="0"/>
    <s v="Chris Kugel"/>
    <m/>
    <x v="3"/>
    <x v="15"/>
    <b v="0"/>
    <n v="44516"/>
    <x v="2"/>
    <m/>
    <x v="128"/>
    <s v="New York"/>
    <s v="NY"/>
    <n v="10032"/>
    <s v="(646) 791-8788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1"/>
    <n v="0"/>
    <n v="2"/>
    <n v="2"/>
    <n v="0"/>
    <n v="0"/>
    <n v="1"/>
    <x v="1"/>
    <n v="0"/>
    <n v="1"/>
    <n v="0"/>
    <n v="0"/>
    <n v="0"/>
    <n v="0"/>
    <n v="0"/>
    <x v="2"/>
    <n v="1"/>
    <n v="4"/>
    <n v="14"/>
    <n v="15"/>
    <n v="15"/>
    <n v="16"/>
    <n v="15"/>
    <n v="18"/>
    <n v="0"/>
    <n v="0.14285714285713999"/>
    <n v="0.13333333333333"/>
    <n v="0"/>
    <n v="0"/>
    <n v="6.6666666666660004E-2"/>
    <n v="5.5555555555550001E-2"/>
  </r>
  <r>
    <x v="129"/>
    <s v="East"/>
    <x v="0"/>
    <x v="0"/>
    <s v="Chris Kugel"/>
    <m/>
    <x v="3"/>
    <x v="15"/>
    <b v="0"/>
    <n v="44884"/>
    <x v="2"/>
    <m/>
    <x v="129"/>
    <s v="New York"/>
    <s v="NY"/>
    <n v="10033"/>
    <s v="(646) 692-3750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0"/>
    <n v="2"/>
    <n v="2"/>
    <n v="2"/>
    <n v="1"/>
    <n v="2"/>
    <n v="1"/>
    <x v="1"/>
    <n v="1"/>
    <n v="0"/>
    <n v="0"/>
    <n v="0"/>
    <n v="0"/>
    <n v="0"/>
    <n v="0"/>
    <x v="2"/>
    <n v="0"/>
    <n v="8"/>
    <n v="12"/>
    <n v="15"/>
    <n v="9"/>
    <n v="31"/>
    <n v="12"/>
    <n v="19"/>
    <n v="0.25"/>
    <n v="0.16666666666666"/>
    <n v="0.13333333333333"/>
    <n v="0.11111111111110999"/>
    <n v="6.451612903225E-2"/>
    <n v="8.3333333333329998E-2"/>
    <n v="5.2631578947360001E-2"/>
  </r>
  <r>
    <x v="130"/>
    <s v="East"/>
    <x v="0"/>
    <x v="0"/>
    <s v="Chris Kugel"/>
    <m/>
    <x v="3"/>
    <x v="15"/>
    <b v="0"/>
    <n v="45478"/>
    <x v="2"/>
    <m/>
    <x v="130"/>
    <s v="New York"/>
    <s v="NY"/>
    <n v="10034"/>
    <s v="(917) 261-4117"/>
    <x v="1"/>
    <s v="N"/>
    <s v="N"/>
    <n v="1"/>
    <n v="1"/>
    <n v="0"/>
    <n v="0"/>
    <s v="sajjadtoor@hotmail.com"/>
    <n v="1348405"/>
    <s v="0013000000AOgeoAAD"/>
    <x v="0"/>
    <s v="Julie Zamudio"/>
    <s v="jzamudio@nawsny.com"/>
    <x v="0"/>
    <n v="3"/>
    <n v="3"/>
    <n v="1"/>
    <n v="0"/>
    <n v="2"/>
    <n v="2"/>
    <x v="2"/>
    <n v="4"/>
    <n v="0"/>
    <n v="3"/>
    <n v="1"/>
    <n v="0"/>
    <n v="0"/>
    <n v="0"/>
    <x v="2"/>
    <n v="0"/>
    <n v="18"/>
    <n v="10"/>
    <n v="11"/>
    <n v="5"/>
    <n v="27"/>
    <n v="24"/>
    <n v="8"/>
    <n v="0.16666666666666"/>
    <n v="0.3"/>
    <n v="9.0909090909089996E-2"/>
    <n v="0"/>
    <n v="7.4074074074070004E-2"/>
    <n v="8.3333333333329998E-2"/>
    <n v="0"/>
  </r>
  <r>
    <x v="131"/>
    <s v="East"/>
    <x v="0"/>
    <x v="0"/>
    <m/>
    <m/>
    <x v="3"/>
    <x v="15"/>
    <b v="0"/>
    <n v="46739"/>
    <x v="60"/>
    <m/>
    <x v="131"/>
    <s v="New York"/>
    <s v="NY"/>
    <n v="10030"/>
    <s v="(212) 281-1945"/>
    <x v="2"/>
    <s v="N"/>
    <m/>
    <n v="0"/>
    <n v="0"/>
    <n v="0"/>
    <n v="0"/>
    <s v="gocomputers@live.com"/>
    <n v="1462548"/>
    <s v="0013000000AOgeoAAD"/>
    <x v="0"/>
    <s v="Julie Zamudio"/>
    <s v="jzamudio@nawsny.com"/>
    <x v="1"/>
    <n v="0"/>
    <n v="0"/>
    <n v="0"/>
    <n v="1"/>
    <n v="0"/>
    <n v="0"/>
    <x v="2"/>
    <n v="0"/>
    <n v="0"/>
    <n v="0"/>
    <n v="0"/>
    <n v="0"/>
    <n v="0"/>
    <n v="0"/>
    <x v="2"/>
    <n v="0"/>
    <n v="0"/>
    <n v="2"/>
    <n v="0"/>
    <n v="1"/>
    <n v="0"/>
    <n v="1"/>
    <n v="0"/>
    <n v="0"/>
    <n v="0"/>
    <n v="0"/>
    <n v="1"/>
    <n v="0"/>
    <n v="0"/>
    <n v="0"/>
  </r>
  <r>
    <x v="132"/>
    <s v="East"/>
    <x v="0"/>
    <x v="0"/>
    <s v="Chris Kugel"/>
    <m/>
    <x v="3"/>
    <x v="15"/>
    <b v="0"/>
    <n v="48143"/>
    <x v="2"/>
    <m/>
    <x v="132"/>
    <s v="New York"/>
    <s v="NY"/>
    <n v="10039"/>
    <s v="(646) 368-1094"/>
    <x v="1"/>
    <s v="N"/>
    <s v="N"/>
    <n v="1"/>
    <n v="1"/>
    <n v="0"/>
    <n v="0"/>
    <s v="sajjadtoor@hotmail.com"/>
    <n v="1348405"/>
    <s v="0013000000AOgeoAAD"/>
    <x v="0"/>
    <s v="Julie Zamudio"/>
    <s v="jzamudio@nawsny.com"/>
    <x v="0"/>
    <n v="0"/>
    <n v="1"/>
    <n v="0"/>
    <n v="0"/>
    <n v="3"/>
    <n v="1"/>
    <x v="1"/>
    <n v="2"/>
    <n v="0"/>
    <n v="0"/>
    <n v="0"/>
    <n v="1"/>
    <n v="1"/>
    <n v="0"/>
    <x v="0"/>
    <n v="0"/>
    <n v="7"/>
    <n v="5"/>
    <n v="3"/>
    <n v="5"/>
    <n v="3"/>
    <n v="5"/>
    <n v="4"/>
    <n v="0"/>
    <n v="0.2"/>
    <n v="0"/>
    <n v="0"/>
    <n v="1"/>
    <n v="0.2"/>
    <n v="0.25"/>
  </r>
  <r>
    <x v="133"/>
    <s v="East"/>
    <x v="0"/>
    <x v="0"/>
    <m/>
    <m/>
    <x v="3"/>
    <x v="15"/>
    <b v="0"/>
    <n v="48145"/>
    <x v="61"/>
    <m/>
    <x v="133"/>
    <s v="New York"/>
    <s v="NY"/>
    <n v="10039"/>
    <s v="(646) 438-9061"/>
    <x v="2"/>
    <s v="N"/>
    <m/>
    <n v="0"/>
    <n v="0"/>
    <n v="0"/>
    <n v="0"/>
    <s v="lifandiaye@gmail.com"/>
    <n v="1465926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4"/>
    <n v="2"/>
    <n v="0"/>
    <n v="4"/>
    <n v="1"/>
    <n v="0"/>
    <n v="0"/>
    <n v="0"/>
    <n v="0"/>
    <n v="0"/>
    <n v="0"/>
    <n v="0"/>
    <n v="0"/>
  </r>
  <r>
    <x v="134"/>
    <s v="East"/>
    <x v="0"/>
    <x v="5"/>
    <m/>
    <s v="Anthony Newton"/>
    <x v="5"/>
    <x v="16"/>
    <b v="0"/>
    <n v="7157"/>
    <x v="62"/>
    <m/>
    <x v="134"/>
    <s v="Lodi"/>
    <s v="NJ"/>
    <n v="7644"/>
    <s v="(201) 355-6262"/>
    <x v="0"/>
    <s v="N"/>
    <m/>
    <n v="0"/>
    <n v="0"/>
    <n v="0"/>
    <n v="0"/>
    <s v="skwireless2003@gmail.com"/>
    <n v="1345551"/>
    <s v="0013000000AOgeoAAD"/>
    <x v="0"/>
    <s v="Marco Solorzano"/>
    <s v="marco.solorzano@nawsny.com"/>
    <x v="1"/>
    <n v="0"/>
    <n v="0"/>
    <n v="2"/>
    <n v="0"/>
    <n v="0"/>
    <n v="1"/>
    <x v="2"/>
    <n v="0"/>
    <n v="0"/>
    <n v="0"/>
    <n v="0"/>
    <n v="0"/>
    <n v="0"/>
    <n v="0"/>
    <x v="2"/>
    <n v="0"/>
    <n v="1"/>
    <n v="11"/>
    <n v="4"/>
    <n v="1"/>
    <n v="4"/>
    <n v="7"/>
    <n v="5"/>
    <n v="0"/>
    <n v="0"/>
    <n v="0.5"/>
    <n v="0"/>
    <n v="0"/>
    <n v="0.14285714285713999"/>
    <n v="0"/>
  </r>
  <r>
    <x v="135"/>
    <s v="East"/>
    <x v="0"/>
    <x v="5"/>
    <m/>
    <s v="Anthony Newton"/>
    <x v="5"/>
    <x v="16"/>
    <b v="0"/>
    <n v="7174"/>
    <x v="63"/>
    <m/>
    <x v="135"/>
    <s v="Hackensack"/>
    <s v="NJ"/>
    <n v="7601"/>
    <s v="(201) 968-9700"/>
    <x v="1"/>
    <s v="N"/>
    <m/>
    <n v="1"/>
    <n v="1"/>
    <n v="0"/>
    <n v="0"/>
    <s v="boost3920@yahoo.com"/>
    <n v="1346377"/>
    <s v="0013000000AOgeoAAD"/>
    <x v="0"/>
    <s v="Marco Solorzano"/>
    <s v="marco.solorzano@nawsny.com"/>
    <x v="1"/>
    <n v="0"/>
    <n v="1"/>
    <n v="0"/>
    <n v="0"/>
    <n v="0"/>
    <n v="1"/>
    <x v="7"/>
    <n v="0"/>
    <n v="0"/>
    <n v="0"/>
    <n v="0"/>
    <n v="0"/>
    <n v="0"/>
    <n v="1"/>
    <x v="4"/>
    <n v="0"/>
    <n v="0"/>
    <n v="8"/>
    <n v="1"/>
    <n v="2"/>
    <n v="4"/>
    <n v="5"/>
    <n v="6"/>
    <n v="0"/>
    <n v="0.125"/>
    <n v="0"/>
    <n v="0"/>
    <n v="0"/>
    <n v="0.2"/>
    <n v="0.33333333333332998"/>
  </r>
  <r>
    <x v="136"/>
    <s v="East"/>
    <x v="0"/>
    <x v="5"/>
    <m/>
    <s v="Anthony Newton"/>
    <x v="5"/>
    <x v="16"/>
    <b v="0"/>
    <n v="14959"/>
    <x v="64"/>
    <m/>
    <x v="136"/>
    <s v="Union City"/>
    <s v="NJ"/>
    <n v="7087"/>
    <s v="(201) 766-1371"/>
    <x v="1"/>
    <s v="N"/>
    <s v="R"/>
    <n v="1"/>
    <n v="1"/>
    <n v="0"/>
    <n v="0"/>
    <s v="ben_rafeh@yahoo.com"/>
    <n v="1346377"/>
    <s v="0013000000AOgeoAAD"/>
    <x v="0"/>
    <s v="Marco Solorzano"/>
    <s v="marco.solorzano@nawsny.com"/>
    <x v="0"/>
    <n v="1"/>
    <n v="3"/>
    <n v="0"/>
    <n v="3"/>
    <n v="1"/>
    <n v="0"/>
    <x v="0"/>
    <n v="3"/>
    <n v="0"/>
    <n v="2"/>
    <n v="0"/>
    <n v="0"/>
    <n v="3"/>
    <n v="0"/>
    <x v="4"/>
    <n v="0"/>
    <n v="15"/>
    <n v="22"/>
    <n v="14"/>
    <n v="10"/>
    <n v="11"/>
    <n v="14"/>
    <n v="11"/>
    <n v="6.6666666666660004E-2"/>
    <n v="0.13636363636363"/>
    <n v="0"/>
    <n v="0.3"/>
    <n v="9.0909090909089996E-2"/>
    <n v="0"/>
    <n v="0.27272727272726999"/>
  </r>
  <r>
    <x v="137"/>
    <s v="East"/>
    <x v="0"/>
    <x v="5"/>
    <m/>
    <s v="Anthony Newton"/>
    <x v="5"/>
    <x v="16"/>
    <b v="0"/>
    <n v="15206"/>
    <x v="65"/>
    <m/>
    <x v="137"/>
    <s v="North Bergen"/>
    <s v="NJ"/>
    <n v="7047"/>
    <s v="(201) 850-1358"/>
    <x v="1"/>
    <s v="N"/>
    <m/>
    <n v="1"/>
    <n v="1"/>
    <n v="0"/>
    <n v="0"/>
    <s v="ben_rafeh@yahoo.com"/>
    <n v="1346377"/>
    <s v="0013000000AOgeoAAD"/>
    <x v="0"/>
    <s v="Marco Solorzano"/>
    <s v="marco.solorzano@nawsny.com"/>
    <x v="0"/>
    <n v="2"/>
    <n v="0"/>
    <n v="0"/>
    <n v="0"/>
    <n v="1"/>
    <n v="1"/>
    <x v="3"/>
    <n v="1"/>
    <n v="0"/>
    <n v="0"/>
    <n v="0"/>
    <n v="0"/>
    <n v="1"/>
    <n v="0"/>
    <x v="2"/>
    <n v="1"/>
    <n v="9"/>
    <n v="10"/>
    <n v="3"/>
    <n v="14"/>
    <n v="8"/>
    <n v="4"/>
    <n v="13"/>
    <n v="0.22222222222221999"/>
    <n v="0"/>
    <n v="0"/>
    <n v="0"/>
    <n v="0.125"/>
    <n v="0.25"/>
    <n v="0.30769230769229999"/>
  </r>
  <r>
    <x v="138"/>
    <s v="East"/>
    <x v="0"/>
    <x v="5"/>
    <m/>
    <s v="Anthony Newton"/>
    <x v="5"/>
    <x v="16"/>
    <b v="0"/>
    <n v="21148"/>
    <x v="66"/>
    <m/>
    <x v="138"/>
    <s v="Union City"/>
    <s v="NJ"/>
    <n v="7087"/>
    <s v="(201) 766-8042"/>
    <x v="1"/>
    <s v="N"/>
    <m/>
    <n v="1"/>
    <n v="1"/>
    <n v="0"/>
    <n v="0"/>
    <s v="ben_rafeh@yahoo.com"/>
    <n v="1346377"/>
    <s v="0013000000AOgeoAAD"/>
    <x v="0"/>
    <s v="Marco Solorzano"/>
    <s v="marco.solorzano@nawsny.com"/>
    <x v="0"/>
    <n v="0"/>
    <n v="0"/>
    <n v="1"/>
    <n v="0"/>
    <n v="2"/>
    <n v="1"/>
    <x v="2"/>
    <n v="1"/>
    <n v="0"/>
    <n v="1"/>
    <n v="0"/>
    <n v="0"/>
    <n v="0"/>
    <n v="1"/>
    <x v="2"/>
    <n v="0"/>
    <n v="8"/>
    <n v="13"/>
    <n v="11"/>
    <n v="10"/>
    <n v="14"/>
    <n v="15"/>
    <n v="6"/>
    <n v="0"/>
    <n v="0"/>
    <n v="9.0909090909089996E-2"/>
    <n v="0"/>
    <n v="0.14285714285713999"/>
    <n v="6.6666666666660004E-2"/>
    <n v="0"/>
  </r>
  <r>
    <x v="139"/>
    <s v="East"/>
    <x v="0"/>
    <x v="5"/>
    <m/>
    <s v="Anthony Newton"/>
    <x v="5"/>
    <x v="16"/>
    <b v="0"/>
    <n v="30389"/>
    <x v="67"/>
    <m/>
    <x v="139"/>
    <s v="Paterson"/>
    <s v="NJ"/>
    <n v="7505"/>
    <s v="(973) 925-5636"/>
    <x v="1"/>
    <s v="N"/>
    <s v="R"/>
    <n v="1"/>
    <n v="1"/>
    <n v="0"/>
    <n v="0"/>
    <s v="allanceto@gmail.com"/>
    <n v="1348318"/>
    <s v="0013000000AOgeoAAD"/>
    <x v="0"/>
    <s v="Marco Solorzano"/>
    <s v="marco.solorzano@nawsny.com"/>
    <x v="0"/>
    <n v="9"/>
    <n v="5"/>
    <n v="6"/>
    <n v="2"/>
    <n v="6"/>
    <n v="5"/>
    <x v="3"/>
    <n v="6"/>
    <n v="1"/>
    <n v="3"/>
    <n v="0"/>
    <n v="0"/>
    <n v="0"/>
    <n v="1"/>
    <x v="1"/>
    <n v="0"/>
    <n v="25"/>
    <n v="20"/>
    <n v="40"/>
    <n v="12"/>
    <n v="39"/>
    <n v="33"/>
    <n v="27"/>
    <n v="0.36"/>
    <n v="0.25"/>
    <n v="0.15"/>
    <n v="0.16666666666666"/>
    <n v="0.15384615384615"/>
    <n v="0.15151515151514999"/>
    <n v="0.14814814814814001"/>
  </r>
  <r>
    <x v="140"/>
    <s v="East"/>
    <x v="0"/>
    <x v="5"/>
    <m/>
    <s v="Anthony Newton"/>
    <x v="5"/>
    <x v="16"/>
    <b v="0"/>
    <n v="32469"/>
    <x v="30"/>
    <n v="16"/>
    <x v="140"/>
    <s v="Union city"/>
    <s v="NJ"/>
    <n v="7087"/>
    <s v="(201) 790-1513"/>
    <x v="1"/>
    <s v="Y"/>
    <m/>
    <n v="0"/>
    <n v="1"/>
    <n v="0"/>
    <n v="0"/>
    <s v="ecuasur655@hotmail.com"/>
    <n v="1346383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141"/>
    <s v="East"/>
    <x v="0"/>
    <x v="5"/>
    <m/>
    <s v="Anthony Newton"/>
    <x v="5"/>
    <x v="16"/>
    <b v="0"/>
    <n v="33684"/>
    <x v="68"/>
    <m/>
    <x v="141"/>
    <s v="Paterson"/>
    <s v="NJ"/>
    <n v="7501"/>
    <s v="(973) 782-6092"/>
    <x v="1"/>
    <s v="N"/>
    <m/>
    <n v="1"/>
    <n v="1"/>
    <n v="0"/>
    <n v="0"/>
    <s v="allanceto@gmail.com"/>
    <n v="1348318"/>
    <s v="0013000000AOgeoAAD"/>
    <x v="0"/>
    <s v="Marco Solorzano"/>
    <s v="marco.solorzano@nawsny.com"/>
    <x v="1"/>
    <n v="1"/>
    <n v="0"/>
    <n v="0"/>
    <n v="1"/>
    <n v="2"/>
    <n v="0"/>
    <x v="7"/>
    <n v="0"/>
    <n v="1"/>
    <n v="2"/>
    <n v="1"/>
    <n v="0"/>
    <n v="0"/>
    <n v="0"/>
    <x v="4"/>
    <n v="0"/>
    <n v="2"/>
    <n v="14"/>
    <n v="4"/>
    <n v="9"/>
    <n v="12"/>
    <n v="9"/>
    <n v="10"/>
    <n v="0.5"/>
    <n v="0"/>
    <n v="0"/>
    <n v="0.11111111111110999"/>
    <n v="0.16666666666666"/>
    <n v="0"/>
    <n v="0.2"/>
  </r>
  <r>
    <x v="142"/>
    <s v="East"/>
    <x v="0"/>
    <x v="5"/>
    <m/>
    <s v="Anthony Newton"/>
    <x v="5"/>
    <x v="16"/>
    <b v="0"/>
    <n v="45588"/>
    <x v="69"/>
    <m/>
    <x v="142"/>
    <s v="Phillipsburg"/>
    <s v="NJ"/>
    <n v="8865"/>
    <s v="(908) 454-4777"/>
    <x v="2"/>
    <s v="N"/>
    <m/>
    <n v="0"/>
    <n v="0"/>
    <n v="0"/>
    <n v="1"/>
    <s v="medimaxrx@gmail.com"/>
    <n v="1444537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3"/>
    <n v="0"/>
    <n v="0"/>
    <n v="0"/>
    <n v="0"/>
    <n v="0"/>
    <n v="0"/>
    <n v="0"/>
    <n v="0"/>
    <n v="0"/>
    <n v="0"/>
    <n v="0"/>
    <n v="0"/>
  </r>
  <r>
    <x v="143"/>
    <s v="East"/>
    <x v="0"/>
    <x v="5"/>
    <m/>
    <s v="Anthony Newton"/>
    <x v="5"/>
    <x v="16"/>
    <b v="0"/>
    <n v="45993"/>
    <x v="70"/>
    <m/>
    <x v="143"/>
    <s v="Union City"/>
    <s v="NJ"/>
    <n v="7087"/>
    <s v="(201) 713-9488"/>
    <x v="0"/>
    <s v="N"/>
    <s v="N"/>
    <n v="1"/>
    <n v="1"/>
    <n v="0"/>
    <n v="0"/>
    <s v="azwirelessllc@gmail.com"/>
    <n v="1449064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1"/>
    <n v="0"/>
    <n v="0"/>
    <n v="0"/>
    <n v="0"/>
    <x v="2"/>
    <n v="0"/>
    <n v="0"/>
    <n v="3"/>
    <n v="0"/>
    <n v="1"/>
    <n v="1"/>
    <n v="3"/>
    <n v="0"/>
    <n v="0"/>
    <n v="0"/>
    <n v="0"/>
    <n v="0"/>
    <n v="0"/>
    <n v="0"/>
    <n v="0"/>
  </r>
  <r>
    <x v="144"/>
    <s v="East"/>
    <x v="0"/>
    <x v="5"/>
    <m/>
    <s v="Anthony Newton"/>
    <x v="5"/>
    <x v="16"/>
    <b v="0"/>
    <n v="47206"/>
    <x v="71"/>
    <m/>
    <x v="144"/>
    <s v="Hackettstown"/>
    <s v="NJ"/>
    <n v="7840"/>
    <s v="(908) 813-9703"/>
    <x v="2"/>
    <s v="N"/>
    <m/>
    <n v="0"/>
    <n v="0"/>
    <n v="0"/>
    <n v="1"/>
    <s v="lucysvariedades@gmail.com"/>
    <n v="1466031"/>
    <s v="0013000000AOgeoAAD"/>
    <x v="0"/>
    <s v="Marco Solorzano"/>
    <s v="marco.solorzano@nawsny.com"/>
    <x v="1"/>
    <n v="1"/>
    <n v="1"/>
    <n v="0"/>
    <n v="0"/>
    <n v="0"/>
    <n v="0"/>
    <x v="2"/>
    <n v="0"/>
    <n v="0"/>
    <n v="0"/>
    <n v="0"/>
    <n v="0"/>
    <n v="0"/>
    <n v="0"/>
    <x v="2"/>
    <n v="0"/>
    <n v="1"/>
    <n v="1"/>
    <n v="2"/>
    <n v="0"/>
    <n v="0"/>
    <n v="1"/>
    <n v="1"/>
    <n v="1"/>
    <n v="1"/>
    <n v="0"/>
    <n v="0"/>
    <n v="0"/>
    <n v="0"/>
    <n v="0"/>
  </r>
  <r>
    <x v="145"/>
    <s v="East"/>
    <x v="0"/>
    <x v="5"/>
    <m/>
    <s v="Anthony Newton"/>
    <x v="5"/>
    <x v="16"/>
    <b v="0"/>
    <n v="47587"/>
    <x v="45"/>
    <m/>
    <x v="145"/>
    <s v="Union City"/>
    <s v="NJ"/>
    <n v="7087"/>
    <s v="(201) 766-6666"/>
    <x v="0"/>
    <s v="N"/>
    <s v="N"/>
    <n v="1"/>
    <n v="1"/>
    <n v="0"/>
    <n v="0"/>
    <s v="alateiat@gmail.com"/>
    <n v="1449039"/>
    <s v="0013000000AOgeoAAD"/>
    <x v="0"/>
    <s v="Marco Solorzano"/>
    <s v="marco.solorzano@nawsny.com"/>
    <x v="1"/>
    <n v="0"/>
    <n v="3"/>
    <n v="0"/>
    <n v="0"/>
    <n v="1"/>
    <n v="1"/>
    <x v="2"/>
    <n v="0"/>
    <n v="0"/>
    <n v="1"/>
    <n v="0"/>
    <n v="0"/>
    <n v="0"/>
    <n v="0"/>
    <x v="4"/>
    <n v="0"/>
    <n v="1"/>
    <n v="4"/>
    <n v="0"/>
    <n v="0"/>
    <n v="4"/>
    <n v="5"/>
    <n v="4"/>
    <n v="0"/>
    <n v="0.75"/>
    <n v="0"/>
    <n v="0"/>
    <n v="0.25"/>
    <n v="0.2"/>
    <n v="0"/>
  </r>
  <r>
    <x v="146"/>
    <s v="East"/>
    <x v="0"/>
    <x v="5"/>
    <m/>
    <s v="Anthony Newton"/>
    <x v="5"/>
    <x v="16"/>
    <b v="0"/>
    <n v="47894"/>
    <x v="72"/>
    <m/>
    <x v="146"/>
    <s v="union city"/>
    <s v="NJ"/>
    <n v="7087"/>
    <s v="(201) 780-3537"/>
    <x v="2"/>
    <s v="N"/>
    <m/>
    <n v="0"/>
    <n v="0"/>
    <n v="0"/>
    <n v="0"/>
    <s v="consistent787@gmail.com"/>
    <n v="1471277"/>
    <s v="0013000000AOgeoAAD"/>
    <x v="0"/>
    <s v="Marco Solorzano"/>
    <s v="marco.solorzano@nawsny.com"/>
    <x v="1"/>
    <n v="0"/>
    <n v="0"/>
    <n v="0"/>
    <n v="0"/>
    <n v="0"/>
    <n v="1"/>
    <x v="2"/>
    <n v="0"/>
    <n v="0"/>
    <n v="0"/>
    <n v="0"/>
    <n v="0"/>
    <n v="0"/>
    <n v="0"/>
    <x v="2"/>
    <n v="0"/>
    <n v="0"/>
    <n v="0"/>
    <n v="0"/>
    <n v="0"/>
    <n v="0"/>
    <n v="1"/>
    <n v="0"/>
    <n v="0"/>
    <n v="0"/>
    <n v="0"/>
    <n v="0"/>
    <n v="0"/>
    <n v="1"/>
    <n v="0"/>
  </r>
  <r>
    <x v="147"/>
    <s v="East"/>
    <x v="0"/>
    <x v="5"/>
    <m/>
    <s v="Anthony Newton"/>
    <x v="5"/>
    <x v="16"/>
    <b v="0"/>
    <n v="47896"/>
    <x v="12"/>
    <m/>
    <x v="147"/>
    <s v="paterson"/>
    <s v="NJ"/>
    <n v="7503"/>
    <s v="(973) 689-6088"/>
    <x v="2"/>
    <s v="N"/>
    <m/>
    <n v="0"/>
    <n v="0"/>
    <n v="0"/>
    <n v="0"/>
    <s v="gtelecards@optimum.net"/>
    <n v="1470556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3"/>
    <n v="0"/>
    <n v="5"/>
    <n v="3"/>
    <n v="4"/>
    <n v="4"/>
    <n v="4"/>
    <n v="0"/>
    <n v="0"/>
    <n v="0"/>
    <n v="0"/>
    <n v="0"/>
    <n v="0"/>
    <n v="0"/>
  </r>
  <r>
    <x v="148"/>
    <s v="East"/>
    <x v="0"/>
    <x v="3"/>
    <m/>
    <m/>
    <x v="4"/>
    <x v="17"/>
    <b v="0"/>
    <n v="21634"/>
    <x v="73"/>
    <m/>
    <x v="148"/>
    <s v="Edgartown"/>
    <s v="MA"/>
    <n v="2539"/>
    <s v="(508) 627-3200"/>
    <x v="2"/>
    <s v="N"/>
    <m/>
    <n v="0"/>
    <n v="0"/>
    <n v="0"/>
    <n v="1"/>
    <s v="eliogsilva@gmail.com"/>
    <n v="1345290"/>
    <s v="0013000000AOgeoAAD"/>
    <x v="0"/>
    <s v="Romina Trivino"/>
    <s v="rtrivi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0"/>
    <n v="0"/>
    <n v="0"/>
    <n v="0"/>
    <n v="0"/>
    <n v="0"/>
    <n v="0"/>
    <n v="0"/>
    <n v="0"/>
    <n v="0"/>
  </r>
  <r>
    <x v="149"/>
    <s v="East"/>
    <x v="0"/>
    <x v="3"/>
    <m/>
    <m/>
    <x v="4"/>
    <x v="17"/>
    <b v="0"/>
    <n v="28749"/>
    <x v="74"/>
    <m/>
    <x v="149"/>
    <s v="New Bedford"/>
    <s v="MA"/>
    <n v="2745"/>
    <s v="(774) 488-0236"/>
    <x v="2"/>
    <s v="N"/>
    <m/>
    <n v="0"/>
    <n v="0"/>
    <n v="0"/>
    <n v="1"/>
    <s v="ijaz_suhaib@yahoo.com"/>
    <n v="1347581"/>
    <s v="0013000000AOgeoAAD"/>
    <x v="0"/>
    <s v="Romina Trivino"/>
    <s v="rtrivino@nawsny.com"/>
    <x v="1"/>
    <n v="0"/>
    <n v="0"/>
    <n v="0"/>
    <n v="0"/>
    <n v="2"/>
    <n v="0"/>
    <x v="2"/>
    <n v="0"/>
    <n v="0"/>
    <n v="0"/>
    <n v="0"/>
    <n v="0"/>
    <n v="0"/>
    <n v="0"/>
    <x v="2"/>
    <n v="0"/>
    <n v="3"/>
    <n v="0"/>
    <n v="2"/>
    <n v="2"/>
    <n v="1"/>
    <n v="2"/>
    <n v="1"/>
    <n v="0"/>
    <n v="0"/>
    <n v="0"/>
    <n v="0"/>
    <n v="2"/>
    <n v="0"/>
    <n v="0"/>
  </r>
  <r>
    <x v="150"/>
    <s v="East"/>
    <x v="0"/>
    <x v="3"/>
    <m/>
    <m/>
    <x v="4"/>
    <x v="17"/>
    <b v="0"/>
    <n v="34989"/>
    <x v="75"/>
    <m/>
    <x v="150"/>
    <s v="Nantucket"/>
    <s v="MA"/>
    <n v="2554"/>
    <s v="(508) 332-4770"/>
    <x v="2"/>
    <s v="N"/>
    <m/>
    <n v="0"/>
    <n v="0"/>
    <n v="0"/>
    <n v="1"/>
    <s v="salvadorean_inc@yahoo.com"/>
    <n v="1348397"/>
    <s v="0013000000AOgeoAAD"/>
    <x v="0"/>
    <s v="Romina Trivino"/>
    <s v="rtrivino@nawsny.com"/>
    <x v="1"/>
    <n v="0"/>
    <n v="0"/>
    <n v="1"/>
    <n v="0"/>
    <n v="0"/>
    <n v="0"/>
    <x v="2"/>
    <n v="0"/>
    <n v="0"/>
    <n v="0"/>
    <n v="0"/>
    <n v="0"/>
    <n v="1"/>
    <n v="0"/>
    <x v="4"/>
    <n v="0"/>
    <n v="8"/>
    <n v="5"/>
    <n v="10"/>
    <n v="7"/>
    <n v="7"/>
    <n v="5"/>
    <n v="6"/>
    <n v="0"/>
    <n v="0"/>
    <n v="0.1"/>
    <n v="0"/>
    <n v="0"/>
    <n v="0"/>
    <n v="0"/>
  </r>
  <r>
    <x v="151"/>
    <s v="East"/>
    <x v="0"/>
    <x v="3"/>
    <m/>
    <m/>
    <x v="4"/>
    <x v="17"/>
    <b v="0"/>
    <n v="38272"/>
    <x v="76"/>
    <m/>
    <x v="151"/>
    <s v="Milford"/>
    <s v="MA"/>
    <n v="1757"/>
    <s v="(774) 287-0202"/>
    <x v="2"/>
    <s v="N"/>
    <m/>
    <n v="0"/>
    <n v="0"/>
    <n v="0"/>
    <n v="1"/>
    <s v="unienvios-ma24@hotmail.com"/>
    <n v="1348588"/>
    <s v="0013000000AOgeoAAD"/>
    <x v="0"/>
    <s v="Romina Trivino"/>
    <s v="rtrivi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1"/>
    <n v="2"/>
    <n v="2"/>
    <n v="1"/>
    <n v="0"/>
    <n v="2"/>
    <n v="0"/>
    <n v="0"/>
    <n v="0"/>
    <n v="0"/>
    <n v="0"/>
    <n v="0"/>
    <n v="0"/>
    <n v="0"/>
  </r>
  <r>
    <x v="152"/>
    <s v="East"/>
    <x v="0"/>
    <x v="3"/>
    <m/>
    <m/>
    <x v="4"/>
    <x v="17"/>
    <b v="0"/>
    <n v="43606"/>
    <x v="77"/>
    <m/>
    <x v="152"/>
    <s v="New Bedford"/>
    <s v="MA"/>
    <n v="2746"/>
    <s v="(508) 997-1594"/>
    <x v="2"/>
    <s v="N"/>
    <m/>
    <n v="0"/>
    <n v="0"/>
    <n v="0"/>
    <n v="1"/>
    <s v="sajjad83@msn.com"/>
    <n v="1421214"/>
    <s v="0013000000AOgeoAAD"/>
    <x v="0"/>
    <s v="Romina Trivino"/>
    <s v="rtrivino@nawsny.com"/>
    <x v="1"/>
    <n v="1"/>
    <n v="0"/>
    <n v="0"/>
    <n v="0"/>
    <n v="0"/>
    <n v="0"/>
    <x v="1"/>
    <n v="0"/>
    <n v="0"/>
    <n v="0"/>
    <n v="0"/>
    <n v="0"/>
    <n v="1"/>
    <n v="0"/>
    <x v="2"/>
    <n v="1"/>
    <n v="17"/>
    <n v="16"/>
    <n v="18"/>
    <n v="13"/>
    <n v="15"/>
    <n v="18"/>
    <n v="16"/>
    <n v="5.882352941176E-2"/>
    <n v="0"/>
    <n v="0"/>
    <n v="0"/>
    <n v="0"/>
    <n v="0"/>
    <n v="6.25E-2"/>
  </r>
  <r>
    <x v="153"/>
    <s v="East"/>
    <x v="0"/>
    <x v="8"/>
    <s v="Chris Kugel"/>
    <s v="Anthony Newton"/>
    <x v="5"/>
    <x v="18"/>
    <b v="0"/>
    <n v="9940"/>
    <x v="5"/>
    <m/>
    <x v="153"/>
    <s v="Lakewood"/>
    <s v="NJ"/>
    <n v="8701"/>
    <s v="(732) 534-7912"/>
    <x v="1"/>
    <s v="N"/>
    <s v="R"/>
    <n v="1"/>
    <n v="1"/>
    <n v="0"/>
    <n v="0"/>
    <s v="nafi21888@gmail.com"/>
    <n v="1346286"/>
    <s v="0013000000AOgeoAAD"/>
    <x v="0"/>
    <s v="Marco Solorzano"/>
    <s v="marco.solorzano@nawsny.com"/>
    <x v="0"/>
    <n v="2"/>
    <n v="1"/>
    <n v="5"/>
    <n v="8"/>
    <n v="2"/>
    <n v="5"/>
    <x v="6"/>
    <n v="2"/>
    <n v="1"/>
    <n v="0"/>
    <n v="1"/>
    <n v="0"/>
    <n v="1"/>
    <n v="1"/>
    <x v="4"/>
    <n v="0"/>
    <n v="45"/>
    <n v="40"/>
    <n v="35"/>
    <n v="36"/>
    <n v="35"/>
    <n v="58"/>
    <n v="49"/>
    <n v="4.4444444444439998E-2"/>
    <n v="2.5000000000000001E-2"/>
    <n v="0.14285714285713999"/>
    <n v="0.22222222222221999"/>
    <n v="5.7142857142850001E-2"/>
    <n v="8.6206896551719994E-2"/>
    <n v="0.14285714285713999"/>
  </r>
  <r>
    <x v="154"/>
    <s v="East"/>
    <x v="0"/>
    <x v="8"/>
    <m/>
    <s v="Anthony Newton"/>
    <x v="5"/>
    <x v="18"/>
    <b v="0"/>
    <n v="14107"/>
    <x v="78"/>
    <m/>
    <x v="154"/>
    <s v="New Brunswick"/>
    <s v="NJ"/>
    <n v="8901"/>
    <s v="(732) 801-7568"/>
    <x v="2"/>
    <s v="N"/>
    <m/>
    <n v="0"/>
    <n v="0"/>
    <n v="0"/>
    <n v="0"/>
    <s v="discountcellular@ymail.com"/>
    <n v="1344868"/>
    <s v="0013000000AOgeoAAD"/>
    <x v="0"/>
    <s v="Marco Solorzano"/>
    <s v="marco.solorzano@nawsny.com"/>
    <x v="0"/>
    <n v="0"/>
    <n v="2"/>
    <n v="0"/>
    <n v="1"/>
    <n v="0"/>
    <n v="0"/>
    <x v="2"/>
    <n v="1"/>
    <n v="0"/>
    <n v="0"/>
    <n v="0"/>
    <n v="0"/>
    <n v="0"/>
    <n v="0"/>
    <x v="2"/>
    <n v="0"/>
    <n v="6"/>
    <n v="6"/>
    <n v="9"/>
    <n v="1"/>
    <n v="10"/>
    <n v="6"/>
    <n v="11"/>
    <n v="0"/>
    <n v="0.33333333333332998"/>
    <n v="0"/>
    <n v="1"/>
    <n v="0"/>
    <n v="0"/>
    <n v="0"/>
  </r>
  <r>
    <x v="155"/>
    <s v="East"/>
    <x v="0"/>
    <x v="8"/>
    <m/>
    <s v="Anthony Newton"/>
    <x v="5"/>
    <x v="18"/>
    <b v="0"/>
    <n v="38181"/>
    <x v="79"/>
    <m/>
    <x v="155"/>
    <s v="Toms River"/>
    <s v="NJ"/>
    <n v="8753"/>
    <s v="(732) 604-8822"/>
    <x v="0"/>
    <s v="N"/>
    <m/>
    <n v="1"/>
    <n v="1"/>
    <n v="0"/>
    <n v="1"/>
    <s v="repurposewireless@gmail.com"/>
    <n v="1346571"/>
    <s v="0013000000AOgeoAAD"/>
    <x v="0"/>
    <s v="Marco Solorzano"/>
    <s v="marco.solorzano@nawsny.com"/>
    <x v="0"/>
    <n v="0"/>
    <n v="3"/>
    <n v="0"/>
    <n v="1"/>
    <n v="0"/>
    <n v="1"/>
    <x v="2"/>
    <n v="1"/>
    <n v="0"/>
    <n v="0"/>
    <n v="1"/>
    <n v="1"/>
    <n v="2"/>
    <n v="1"/>
    <x v="2"/>
    <n v="0"/>
    <n v="6"/>
    <n v="9"/>
    <n v="7"/>
    <n v="8"/>
    <n v="8"/>
    <n v="11"/>
    <n v="4"/>
    <n v="0"/>
    <n v="0.33333333333332998"/>
    <n v="0"/>
    <n v="0.125"/>
    <n v="0"/>
    <n v="9.0909090909089996E-2"/>
    <n v="0"/>
  </r>
  <r>
    <x v="156"/>
    <s v="East"/>
    <x v="0"/>
    <x v="5"/>
    <m/>
    <s v="Anthony Newton"/>
    <x v="5"/>
    <x v="18"/>
    <b v="0"/>
    <n v="38451"/>
    <x v="30"/>
    <n v="10"/>
    <x v="156"/>
    <s v="Summit"/>
    <s v="NJ"/>
    <n v="7901"/>
    <s v="(908) 397-1163"/>
    <x v="1"/>
    <s v="N"/>
    <m/>
    <n v="1"/>
    <n v="1"/>
    <n v="0"/>
    <n v="1"/>
    <s v="ecuasur655@hotmail.com"/>
    <n v="1346383"/>
    <s v="0013000000AOgeoAAD"/>
    <x v="0"/>
    <s v="Marco Solorzano"/>
    <s v="marco.solorzano@nawsny.com"/>
    <x v="1"/>
    <n v="0"/>
    <n v="1"/>
    <n v="0"/>
    <n v="1"/>
    <n v="0"/>
    <n v="1"/>
    <x v="2"/>
    <n v="0"/>
    <n v="0"/>
    <n v="0"/>
    <n v="0"/>
    <n v="0"/>
    <n v="1"/>
    <n v="0"/>
    <x v="2"/>
    <n v="0"/>
    <n v="2"/>
    <n v="10"/>
    <n v="4"/>
    <n v="8"/>
    <n v="5"/>
    <n v="10"/>
    <n v="14"/>
    <n v="0"/>
    <n v="0.1"/>
    <n v="0"/>
    <n v="0.125"/>
    <n v="0"/>
    <n v="0.1"/>
    <n v="0"/>
  </r>
  <r>
    <x v="157"/>
    <s v="East"/>
    <x v="0"/>
    <x v="8"/>
    <m/>
    <s v="Anthony Newton"/>
    <x v="5"/>
    <x v="18"/>
    <b v="0"/>
    <n v="38549"/>
    <x v="30"/>
    <m/>
    <x v="157"/>
    <s v="Brick"/>
    <s v="NJ"/>
    <n v="8723"/>
    <s v="(732) 948-7747"/>
    <x v="1"/>
    <s v="N"/>
    <s v="R"/>
    <n v="1"/>
    <n v="1"/>
    <n v="0"/>
    <n v="1"/>
    <s v="ecuasur655@hotmail.com"/>
    <n v="1346383"/>
    <s v="0013000000AOgeoAAD"/>
    <x v="0"/>
    <s v="Marco Solorzano"/>
    <s v="marco.solorzano@nawsny.com"/>
    <x v="1"/>
    <n v="1"/>
    <n v="0"/>
    <n v="0"/>
    <n v="0"/>
    <n v="1"/>
    <n v="0"/>
    <x v="2"/>
    <n v="0"/>
    <n v="1"/>
    <n v="3"/>
    <n v="2"/>
    <n v="1"/>
    <n v="2"/>
    <n v="1"/>
    <x v="2"/>
    <n v="2"/>
    <n v="4"/>
    <n v="14"/>
    <n v="9"/>
    <n v="5"/>
    <n v="14"/>
    <n v="10"/>
    <n v="7"/>
    <n v="0.25"/>
    <n v="0"/>
    <n v="0"/>
    <n v="0"/>
    <n v="7.1428571428569995E-2"/>
    <n v="0"/>
    <n v="0"/>
  </r>
  <r>
    <x v="158"/>
    <s v="East"/>
    <x v="0"/>
    <x v="8"/>
    <m/>
    <s v="Anthony Newton"/>
    <x v="5"/>
    <x v="18"/>
    <b v="0"/>
    <n v="38557"/>
    <x v="30"/>
    <m/>
    <x v="158"/>
    <s v="Neptune City"/>
    <s v="NJ"/>
    <n v="7753"/>
    <s v="(732) 682-8808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0"/>
    <n v="0"/>
    <n v="3"/>
    <n v="3"/>
    <n v="1"/>
    <n v="0"/>
    <n v="2"/>
    <x v="1"/>
    <n v="3"/>
    <n v="0"/>
    <n v="2"/>
    <n v="2"/>
    <n v="1"/>
    <n v="0"/>
    <n v="2"/>
    <x v="1"/>
    <n v="2"/>
    <n v="6"/>
    <n v="26"/>
    <n v="23"/>
    <n v="18"/>
    <n v="21"/>
    <n v="15"/>
    <n v="14"/>
    <n v="0"/>
    <n v="0.11538461538461001"/>
    <n v="0.13043478260868999"/>
    <n v="5.5555555555550001E-2"/>
    <n v="0"/>
    <n v="0.13333333333333"/>
    <n v="7.1428571428569995E-2"/>
  </r>
  <r>
    <x v="159"/>
    <s v="East"/>
    <x v="0"/>
    <x v="8"/>
    <m/>
    <s v="Anthony Newton"/>
    <x v="5"/>
    <x v="18"/>
    <b v="0"/>
    <n v="38702"/>
    <x v="80"/>
    <m/>
    <x v="159"/>
    <s v="Woodbridge"/>
    <s v="NJ"/>
    <n v="7095"/>
    <s v="(732) 636-4600"/>
    <x v="1"/>
    <s v="N"/>
    <m/>
    <n v="1"/>
    <n v="1"/>
    <n v="0"/>
    <n v="1"/>
    <s v="allanceto@gmail.com"/>
    <n v="1348318"/>
    <s v="0013000000AOgeoAAD"/>
    <x v="0"/>
    <s v="Marco Solorzano"/>
    <s v="marco.solorzano@nawsny.com"/>
    <x v="0"/>
    <n v="4"/>
    <n v="1"/>
    <n v="1"/>
    <n v="1"/>
    <n v="0"/>
    <n v="2"/>
    <x v="1"/>
    <n v="1"/>
    <n v="0"/>
    <n v="1"/>
    <n v="2"/>
    <n v="0"/>
    <n v="0"/>
    <n v="2"/>
    <x v="2"/>
    <n v="0"/>
    <n v="5"/>
    <n v="3"/>
    <n v="1"/>
    <n v="3"/>
    <n v="2"/>
    <n v="4"/>
    <n v="4"/>
    <n v="0.8"/>
    <n v="0.33333333333332998"/>
    <n v="1"/>
    <n v="0.33333333333332998"/>
    <n v="0"/>
    <n v="0.5"/>
    <n v="0.25"/>
  </r>
  <r>
    <x v="160"/>
    <s v="East"/>
    <x v="0"/>
    <x v="8"/>
    <m/>
    <s v="Anthony Newton"/>
    <x v="5"/>
    <x v="18"/>
    <b v="0"/>
    <n v="40404"/>
    <x v="30"/>
    <m/>
    <x v="160"/>
    <s v="Toms River"/>
    <s v="NJ"/>
    <n v="8753"/>
    <s v="(848) 223-9455"/>
    <x v="1"/>
    <s v="N"/>
    <s v="N"/>
    <n v="1"/>
    <n v="1"/>
    <n v="0"/>
    <n v="1"/>
    <s v="ecuasur655@hotmail.com"/>
    <n v="1346383"/>
    <s v="0013000000AOgeoAAD"/>
    <x v="0"/>
    <s v="Marco Solórzano"/>
    <s v="marco.solorzano@nawsny.com"/>
    <x v="0"/>
    <n v="0"/>
    <n v="1"/>
    <n v="1"/>
    <n v="0"/>
    <n v="0"/>
    <n v="0"/>
    <x v="7"/>
    <n v="2"/>
    <n v="1"/>
    <n v="2"/>
    <n v="0"/>
    <n v="1"/>
    <n v="0"/>
    <n v="1"/>
    <x v="2"/>
    <n v="0"/>
    <n v="1"/>
    <n v="3"/>
    <n v="5"/>
    <n v="1"/>
    <n v="3"/>
    <n v="1"/>
    <n v="1"/>
    <n v="0"/>
    <n v="0.33333333333332998"/>
    <n v="0.2"/>
    <n v="0"/>
    <n v="0"/>
    <n v="0"/>
    <n v="2"/>
  </r>
  <r>
    <x v="161"/>
    <s v="East"/>
    <x v="0"/>
    <x v="5"/>
    <s v="Chris Kugel"/>
    <s v="Anthony Newton"/>
    <x v="5"/>
    <x v="18"/>
    <b v="0"/>
    <n v="40432"/>
    <x v="5"/>
    <m/>
    <x v="161"/>
    <s v="Union"/>
    <s v="NJ"/>
    <n v="7083"/>
    <s v="(908) 378-5956"/>
    <x v="1"/>
    <s v="N"/>
    <s v="N"/>
    <n v="1"/>
    <n v="1"/>
    <n v="0"/>
    <n v="1"/>
    <s v="nafi21888@gmail.com"/>
    <n v="1346286"/>
    <s v="0013000000AOgeoAAD"/>
    <x v="0"/>
    <s v="Marco Solorzano"/>
    <s v="marco.solorzano@nawsny.com"/>
    <x v="0"/>
    <n v="1"/>
    <n v="0"/>
    <n v="0"/>
    <n v="0"/>
    <n v="0"/>
    <n v="0"/>
    <x v="0"/>
    <n v="3"/>
    <n v="0"/>
    <n v="0"/>
    <n v="0"/>
    <n v="0"/>
    <n v="0"/>
    <n v="0"/>
    <x v="2"/>
    <n v="0"/>
    <n v="4"/>
    <n v="1"/>
    <n v="7"/>
    <n v="2"/>
    <n v="2"/>
    <n v="3"/>
    <n v="4"/>
    <n v="0.25"/>
    <n v="0"/>
    <n v="0"/>
    <n v="0"/>
    <n v="0"/>
    <n v="0"/>
    <n v="0.75"/>
  </r>
  <r>
    <x v="162"/>
    <s v="East"/>
    <x v="0"/>
    <x v="8"/>
    <m/>
    <s v="Anthony Newton"/>
    <x v="5"/>
    <x v="18"/>
    <b v="0"/>
    <n v="42302"/>
    <x v="30"/>
    <m/>
    <x v="162"/>
    <s v="Asbury Park"/>
    <s v="NJ"/>
    <n v="7712"/>
    <s v="(732) 766-5869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0"/>
    <n v="3"/>
    <n v="5"/>
    <n v="1"/>
    <n v="3"/>
    <n v="0"/>
    <n v="4"/>
    <x v="10"/>
    <n v="3"/>
    <n v="0"/>
    <n v="2"/>
    <n v="4"/>
    <n v="2"/>
    <n v="0"/>
    <n v="1"/>
    <x v="0"/>
    <n v="1"/>
    <n v="26"/>
    <n v="33"/>
    <n v="22"/>
    <n v="21"/>
    <n v="16"/>
    <n v="32"/>
    <n v="34"/>
    <n v="0.11538461538461001"/>
    <n v="0.15151515151514999"/>
    <n v="4.5454545454540002E-2"/>
    <n v="0.14285714285713999"/>
    <n v="0"/>
    <n v="0.125"/>
    <n v="0.26470588235294001"/>
  </r>
  <r>
    <x v="163"/>
    <s v="East"/>
    <x v="0"/>
    <x v="8"/>
    <m/>
    <s v="Anthony Newton"/>
    <x v="5"/>
    <x v="18"/>
    <b v="0"/>
    <n v="44647"/>
    <x v="30"/>
    <m/>
    <x v="163"/>
    <s v="Freehold"/>
    <s v="NJ"/>
    <n v="7728"/>
    <s v="(848) 468-6726"/>
    <x v="1"/>
    <s v="N"/>
    <s v="N"/>
    <n v="1"/>
    <n v="1"/>
    <n v="0"/>
    <n v="1"/>
    <s v="ecuasur655@hotmail.com"/>
    <n v="1346383"/>
    <s v="0013000000AOgeoAAD"/>
    <x v="0"/>
    <s v="Marco Solorzano"/>
    <s v="marco.solorzano@nawsny.com"/>
    <x v="1"/>
    <n v="2"/>
    <n v="0"/>
    <n v="2"/>
    <n v="0"/>
    <n v="0"/>
    <n v="2"/>
    <x v="2"/>
    <n v="0"/>
    <n v="0"/>
    <n v="0"/>
    <n v="2"/>
    <n v="0"/>
    <n v="0"/>
    <n v="0"/>
    <x v="0"/>
    <n v="0"/>
    <n v="6"/>
    <n v="5"/>
    <n v="7"/>
    <n v="4"/>
    <n v="1"/>
    <n v="13"/>
    <n v="4"/>
    <n v="0.33333333333332998"/>
    <n v="0"/>
    <n v="0.28571428571427998"/>
    <n v="0"/>
    <n v="0"/>
    <n v="0.15384615384615"/>
    <n v="0"/>
  </r>
  <r>
    <x v="164"/>
    <s v="East"/>
    <x v="0"/>
    <x v="8"/>
    <m/>
    <s v="Anthony Newton"/>
    <x v="5"/>
    <x v="18"/>
    <b v="0"/>
    <n v="45922"/>
    <x v="81"/>
    <m/>
    <x v="164"/>
    <s v="Jamesburg"/>
    <s v="NJ"/>
    <n v="8831"/>
    <s v="(732) 521-4367"/>
    <x v="2"/>
    <s v="N"/>
    <m/>
    <n v="0"/>
    <n v="0"/>
    <n v="0"/>
    <n v="1"/>
    <s v="axlesneakers4boy@hotmail.com"/>
    <n v="1448987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1"/>
    <n v="0"/>
    <n v="1"/>
    <n v="0"/>
    <n v="0"/>
    <n v="0"/>
    <n v="0"/>
    <n v="0"/>
    <n v="0"/>
    <n v="0"/>
    <n v="0"/>
    <n v="0"/>
    <n v="0"/>
  </r>
  <r>
    <x v="165"/>
    <s v="East"/>
    <x v="0"/>
    <x v="8"/>
    <m/>
    <s v="Anthony Newton"/>
    <x v="5"/>
    <x v="18"/>
    <b v="0"/>
    <n v="48291"/>
    <x v="82"/>
    <m/>
    <x v="165"/>
    <s v="Jamesburg"/>
    <s v="NJ"/>
    <n v="8831"/>
    <s v="(732) 992-5300"/>
    <x v="2"/>
    <s v="N"/>
    <m/>
    <n v="0"/>
    <n v="0"/>
    <n v="0"/>
    <n v="1"/>
    <s v="envia0718@gmail.com"/>
    <n v="1474708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1"/>
    <n v="2"/>
    <n v="0"/>
    <n v="0"/>
    <n v="0"/>
    <n v="0"/>
    <n v="0"/>
    <n v="0"/>
    <n v="0"/>
    <n v="0"/>
    <n v="0"/>
  </r>
  <r>
    <x v="166"/>
    <s v="East"/>
    <x v="1"/>
    <x v="7"/>
    <s v="Chris Kugel"/>
    <m/>
    <x v="6"/>
    <x v="19"/>
    <b v="0"/>
    <n v="43488"/>
    <x v="5"/>
    <m/>
    <x v="166"/>
    <s v="Atlantic City"/>
    <s v="NJ"/>
    <n v="8401"/>
    <s v="(609) 350-6371"/>
    <x v="1"/>
    <s v="N"/>
    <s v="N"/>
    <n v="1"/>
    <n v="1"/>
    <n v="0"/>
    <n v="1"/>
    <s v="nafi21888@gmail.com"/>
    <n v="1346286"/>
    <s v="0013000000AOgeoAAD"/>
    <x v="0"/>
    <s v="Marco Solorzano"/>
    <s v="marco.solorzano@nawsny.com"/>
    <x v="0"/>
    <n v="6"/>
    <n v="9"/>
    <n v="12"/>
    <n v="0"/>
    <n v="11"/>
    <n v="8"/>
    <x v="2"/>
    <n v="2"/>
    <n v="1"/>
    <n v="1"/>
    <n v="1"/>
    <n v="1"/>
    <n v="0"/>
    <n v="1"/>
    <x v="4"/>
    <n v="0"/>
    <n v="10"/>
    <n v="29"/>
    <n v="21"/>
    <n v="8"/>
    <n v="13"/>
    <n v="20"/>
    <n v="11"/>
    <n v="0.6"/>
    <n v="0.31034482758620002"/>
    <n v="0.57142857142856995"/>
    <n v="0"/>
    <n v="0.84615384615384004"/>
    <n v="0.4"/>
    <n v="0"/>
  </r>
  <r>
    <x v="167"/>
    <s v="East"/>
    <x v="0"/>
    <x v="0"/>
    <m/>
    <s v="Anthony Newton"/>
    <x v="1"/>
    <x v="20"/>
    <b v="0"/>
    <n v="1005"/>
    <x v="83"/>
    <m/>
    <x v="167"/>
    <s v="Brooklyn"/>
    <s v="NY"/>
    <n v="11236"/>
    <s v="(718) 763-7779"/>
    <x v="2"/>
    <s v="N"/>
    <m/>
    <n v="0"/>
    <n v="1"/>
    <n v="0"/>
    <n v="0"/>
    <s v="nycezwl@aol.com"/>
    <n v="1344912"/>
    <s v="0013000000AOgeoAAD"/>
    <x v="0"/>
    <s v="Marco Solorzano"/>
    <s v="marco.solorzano@nawsny.com"/>
    <x v="1"/>
    <n v="0"/>
    <n v="0"/>
    <n v="1"/>
    <n v="1"/>
    <n v="0"/>
    <n v="0"/>
    <x v="2"/>
    <n v="0"/>
    <n v="0"/>
    <n v="0"/>
    <n v="0"/>
    <n v="1"/>
    <n v="0"/>
    <n v="0"/>
    <x v="2"/>
    <n v="0"/>
    <n v="0"/>
    <n v="14"/>
    <n v="8"/>
    <n v="9"/>
    <n v="3"/>
    <n v="9"/>
    <n v="7"/>
    <n v="0"/>
    <n v="0"/>
    <n v="0.125"/>
    <n v="0.11111111111110999"/>
    <n v="0"/>
    <n v="0"/>
    <n v="0"/>
  </r>
  <r>
    <x v="168"/>
    <s v="East"/>
    <x v="0"/>
    <x v="0"/>
    <s v="Chris Kugel"/>
    <s v="Anthony Newton"/>
    <x v="1"/>
    <x v="20"/>
    <b v="0"/>
    <n v="44218"/>
    <x v="5"/>
    <m/>
    <x v="168"/>
    <s v="Brooklyn"/>
    <s v="NY"/>
    <n v="11236"/>
    <s v="(347) 312-6616"/>
    <x v="1"/>
    <s v="N"/>
    <s v="N"/>
    <n v="1"/>
    <n v="1"/>
    <n v="1"/>
    <n v="0"/>
    <s v="nafi21888@gmail.com"/>
    <n v="1346286"/>
    <s v="0013000000AOgeoAAD"/>
    <x v="0"/>
    <s v="Marco Solorzano"/>
    <s v="marco.solorzano@nawsny.com"/>
    <x v="0"/>
    <n v="5"/>
    <n v="1"/>
    <n v="6"/>
    <n v="0"/>
    <n v="1"/>
    <n v="6"/>
    <x v="6"/>
    <n v="3"/>
    <n v="0"/>
    <n v="2"/>
    <n v="0"/>
    <n v="0"/>
    <n v="0"/>
    <n v="0"/>
    <x v="0"/>
    <n v="0"/>
    <n v="6"/>
    <n v="4"/>
    <n v="9"/>
    <n v="3"/>
    <n v="4"/>
    <n v="7"/>
    <n v="9"/>
    <n v="0.83333333333333004"/>
    <n v="0.25"/>
    <n v="0.66666666666665997"/>
    <n v="0"/>
    <n v="0.25"/>
    <n v="0.85714285714284999"/>
    <n v="0.77777777777777002"/>
  </r>
  <r>
    <x v="169"/>
    <s v="East"/>
    <x v="0"/>
    <x v="0"/>
    <m/>
    <s v="Anthony Newton"/>
    <x v="1"/>
    <x v="20"/>
    <b v="0"/>
    <n v="44872"/>
    <x v="84"/>
    <m/>
    <x v="169"/>
    <s v="Brooklyn"/>
    <s v="NY"/>
    <n v="11229"/>
    <s v="(718) 646-1515"/>
    <x v="2"/>
    <s v="N"/>
    <m/>
    <n v="0"/>
    <n v="0"/>
    <n v="0"/>
    <n v="0"/>
    <s v="skylinetelecom@yahoo.com"/>
    <n v="1433150"/>
    <s v="0013000000AOgeoAAD"/>
    <x v="0"/>
    <s v="Marco Solorzano"/>
    <s v="marco.solorzano@nawsny.com"/>
    <x v="1"/>
    <n v="0"/>
    <n v="0"/>
    <n v="0"/>
    <n v="1"/>
    <n v="0"/>
    <n v="0"/>
    <x v="2"/>
    <n v="0"/>
    <n v="0"/>
    <n v="0"/>
    <n v="0"/>
    <n v="0"/>
    <n v="0"/>
    <n v="0"/>
    <x v="2"/>
    <n v="0"/>
    <n v="0"/>
    <n v="6"/>
    <n v="5"/>
    <n v="3"/>
    <n v="1"/>
    <n v="3"/>
    <n v="0"/>
    <n v="0"/>
    <n v="0"/>
    <n v="0"/>
    <n v="0.33333333333332998"/>
    <n v="0"/>
    <n v="0"/>
    <n v="0"/>
  </r>
  <r>
    <x v="170"/>
    <s v="East"/>
    <x v="0"/>
    <x v="0"/>
    <s v="Chris Kugel"/>
    <s v="Anthony Newton"/>
    <x v="1"/>
    <x v="20"/>
    <b v="0"/>
    <n v="44876"/>
    <x v="5"/>
    <m/>
    <x v="170"/>
    <s v="Brooklyn"/>
    <s v="NY"/>
    <n v="11212"/>
    <s v="(347) 240-7104"/>
    <x v="1"/>
    <s v="N"/>
    <s v="N"/>
    <n v="1"/>
    <n v="1"/>
    <n v="1"/>
    <n v="0"/>
    <s v="nafi21888@gmail.com"/>
    <n v="1346286"/>
    <s v="0013000000AOgeoAAD"/>
    <x v="0"/>
    <s v="Marco Solorzano"/>
    <s v="marco.solorzano@nawsny.com"/>
    <x v="0"/>
    <n v="9"/>
    <n v="10"/>
    <n v="13"/>
    <n v="9"/>
    <n v="13"/>
    <n v="7"/>
    <x v="11"/>
    <n v="8"/>
    <n v="3"/>
    <n v="1"/>
    <n v="0"/>
    <n v="2"/>
    <n v="1"/>
    <n v="1"/>
    <x v="2"/>
    <n v="0"/>
    <n v="25"/>
    <n v="31"/>
    <n v="25"/>
    <n v="25"/>
    <n v="30"/>
    <n v="25"/>
    <n v="40"/>
    <n v="0.36"/>
    <n v="0.32258064516128998"/>
    <n v="0.52"/>
    <n v="0.36"/>
    <n v="0.43333333333333002"/>
    <n v="0.28000000000000003"/>
    <n v="0.6"/>
  </r>
  <r>
    <x v="171"/>
    <s v="East"/>
    <x v="0"/>
    <x v="0"/>
    <m/>
    <s v="Anthony Newton"/>
    <x v="1"/>
    <x v="20"/>
    <b v="0"/>
    <n v="47842"/>
    <x v="85"/>
    <m/>
    <x v="171"/>
    <s v="Brooklyn"/>
    <s v="NY"/>
    <n v="11230"/>
    <s v="(855) 888-9555"/>
    <x v="2"/>
    <s v="N"/>
    <m/>
    <n v="0"/>
    <n v="0"/>
    <n v="0"/>
    <n v="0"/>
    <s v="info@jzscamera.com"/>
    <n v="1465984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1"/>
    <n v="0"/>
    <n v="0"/>
    <n v="0"/>
    <n v="0"/>
    <x v="2"/>
    <n v="0"/>
    <n v="0"/>
    <n v="0"/>
    <n v="0"/>
    <n v="0"/>
    <n v="1"/>
    <n v="1"/>
    <n v="0"/>
    <n v="0"/>
    <n v="0"/>
    <n v="0"/>
    <n v="0"/>
    <n v="0"/>
    <n v="0"/>
    <n v="0"/>
  </r>
  <r>
    <x v="172"/>
    <s v="East"/>
    <x v="0"/>
    <x v="0"/>
    <s v="Chris Kugel"/>
    <m/>
    <x v="3"/>
    <x v="21"/>
    <b v="0"/>
    <n v="1640"/>
    <x v="18"/>
    <m/>
    <x v="172"/>
    <s v="Bronx"/>
    <s v="NY"/>
    <n v="10459"/>
    <s v="(917) 891-8491"/>
    <x v="1"/>
    <s v="N"/>
    <m/>
    <n v="1"/>
    <n v="1"/>
    <n v="0"/>
    <n v="0"/>
    <s v="abie2134@yahoo.com"/>
    <n v="1346946"/>
    <s v="0013000000AOgeoAAD"/>
    <x v="0"/>
    <s v="Julie Zamudio"/>
    <s v="jzamudio@nawsny.com"/>
    <x v="0"/>
    <n v="0"/>
    <n v="2"/>
    <n v="5"/>
    <n v="0"/>
    <n v="0"/>
    <n v="5"/>
    <x v="7"/>
    <n v="2"/>
    <n v="4"/>
    <n v="1"/>
    <n v="1"/>
    <n v="2"/>
    <n v="2"/>
    <n v="1"/>
    <x v="2"/>
    <n v="4"/>
    <n v="20"/>
    <n v="37"/>
    <n v="27"/>
    <n v="28"/>
    <n v="19"/>
    <n v="34"/>
    <n v="31"/>
    <n v="0"/>
    <n v="5.4054054054049998E-2"/>
    <n v="0.18518518518518001"/>
    <n v="0"/>
    <n v="0"/>
    <n v="0.14705882352940999"/>
    <n v="6.451612903225E-2"/>
  </r>
  <r>
    <x v="173"/>
    <s v="East"/>
    <x v="0"/>
    <x v="0"/>
    <s v="Chris Kugel"/>
    <m/>
    <x v="3"/>
    <x v="21"/>
    <b v="0"/>
    <n v="2627"/>
    <x v="18"/>
    <m/>
    <x v="173"/>
    <s v="Bronx"/>
    <s v="NY"/>
    <n v="10455"/>
    <s v="(347) 591-0918"/>
    <x v="1"/>
    <s v="N"/>
    <s v="R"/>
    <n v="1"/>
    <n v="1"/>
    <n v="1"/>
    <n v="0"/>
    <s v="abie2134@yahoo.com"/>
    <n v="1346946"/>
    <s v="0013000000AOgeoAAD"/>
    <x v="0"/>
    <s v="Julie Zamudio"/>
    <s v="jzamudio@nawsny.com"/>
    <x v="1"/>
    <n v="0"/>
    <n v="7"/>
    <n v="3"/>
    <n v="4"/>
    <n v="5"/>
    <n v="3"/>
    <x v="0"/>
    <n v="0"/>
    <n v="0"/>
    <n v="1"/>
    <n v="0"/>
    <n v="3"/>
    <n v="1"/>
    <n v="1"/>
    <x v="2"/>
    <n v="0"/>
    <n v="0"/>
    <n v="26"/>
    <n v="25"/>
    <n v="15"/>
    <n v="17"/>
    <n v="17"/>
    <n v="16"/>
    <n v="0"/>
    <n v="0.26923076923076"/>
    <n v="0.12"/>
    <n v="0.26666666666666"/>
    <n v="0.29411764705881999"/>
    <n v="0.17647058823528999"/>
    <n v="0.1875"/>
  </r>
  <r>
    <x v="174"/>
    <s v="East"/>
    <x v="0"/>
    <x v="0"/>
    <s v="Chris Kugel"/>
    <m/>
    <x v="3"/>
    <x v="21"/>
    <b v="0"/>
    <n v="14064"/>
    <x v="18"/>
    <m/>
    <x v="174"/>
    <s v="Bronx"/>
    <s v="NY"/>
    <n v="10455"/>
    <s v="(718) 292-7555"/>
    <x v="2"/>
    <s v="N"/>
    <m/>
    <n v="0"/>
    <n v="0"/>
    <n v="0"/>
    <n v="0"/>
    <s v="abie2134@yahoo.com"/>
    <n v="1346946"/>
    <s v="0013000000AOgeoAAD"/>
    <x v="0"/>
    <s v="Julie Zamudio"/>
    <s v="jzamudio@nawsny.com"/>
    <x v="0"/>
    <n v="0"/>
    <n v="0"/>
    <n v="1"/>
    <n v="0"/>
    <n v="1"/>
    <n v="0"/>
    <x v="1"/>
    <n v="2"/>
    <n v="1"/>
    <n v="0"/>
    <n v="0"/>
    <n v="0"/>
    <n v="0"/>
    <n v="0"/>
    <x v="4"/>
    <n v="0"/>
    <n v="15"/>
    <n v="19"/>
    <n v="15"/>
    <n v="19"/>
    <n v="18"/>
    <n v="19"/>
    <n v="19"/>
    <n v="0"/>
    <n v="0"/>
    <n v="6.6666666666660004E-2"/>
    <n v="0"/>
    <n v="5.5555555555550001E-2"/>
    <n v="0"/>
    <n v="5.2631578947360001E-2"/>
  </r>
  <r>
    <x v="175"/>
    <s v="East"/>
    <x v="0"/>
    <x v="0"/>
    <s v="Chris Kugel"/>
    <m/>
    <x v="3"/>
    <x v="21"/>
    <b v="0"/>
    <n v="16741"/>
    <x v="18"/>
    <m/>
    <x v="175"/>
    <s v="Bronx"/>
    <s v="NY"/>
    <n v="10456"/>
    <s v="(347) 590-2006"/>
    <x v="1"/>
    <s v="N"/>
    <s v="R"/>
    <n v="1"/>
    <n v="1"/>
    <n v="1"/>
    <n v="0"/>
    <s v="abie2134@yahoo.com"/>
    <n v="1346946"/>
    <s v="0013000000AOgeoAAD"/>
    <x v="0"/>
    <s v="Julie Zamudio"/>
    <s v="jzamudio@nawsny.com"/>
    <x v="1"/>
    <n v="8"/>
    <n v="10"/>
    <n v="0"/>
    <n v="1"/>
    <n v="1"/>
    <n v="4"/>
    <x v="2"/>
    <n v="0"/>
    <n v="2"/>
    <n v="0"/>
    <n v="0"/>
    <n v="0"/>
    <n v="1"/>
    <n v="1"/>
    <x v="0"/>
    <n v="0"/>
    <n v="23"/>
    <n v="19"/>
    <n v="20"/>
    <n v="10"/>
    <n v="12"/>
    <n v="27"/>
    <n v="22"/>
    <n v="0.34782608695652001"/>
    <n v="0.52631578947367996"/>
    <n v="0"/>
    <n v="0.1"/>
    <n v="8.3333333333329998E-2"/>
    <n v="0.14814814814814001"/>
    <n v="0"/>
  </r>
  <r>
    <x v="176"/>
    <s v="East"/>
    <x v="0"/>
    <x v="0"/>
    <s v="Chris Kugel"/>
    <m/>
    <x v="3"/>
    <x v="21"/>
    <b v="0"/>
    <n v="17037"/>
    <x v="18"/>
    <m/>
    <x v="176"/>
    <s v="Bronx"/>
    <s v="NY"/>
    <n v="10451"/>
    <s v="(718) 292-2826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4"/>
    <n v="5"/>
    <n v="2"/>
    <n v="3"/>
    <n v="4"/>
    <n v="2"/>
    <x v="0"/>
    <n v="4"/>
    <n v="2"/>
    <n v="0"/>
    <n v="0"/>
    <n v="1"/>
    <n v="0"/>
    <n v="2"/>
    <x v="0"/>
    <n v="0"/>
    <n v="15"/>
    <n v="25"/>
    <n v="25"/>
    <n v="20"/>
    <n v="25"/>
    <n v="26"/>
    <n v="21"/>
    <n v="0.26666666666666"/>
    <n v="0.2"/>
    <n v="0.08"/>
    <n v="0.15"/>
    <n v="0.16"/>
    <n v="7.6923076923070002E-2"/>
    <n v="0.14285714285713999"/>
  </r>
  <r>
    <x v="177"/>
    <s v="East"/>
    <x v="0"/>
    <x v="0"/>
    <s v="Chris Kugel"/>
    <m/>
    <x v="3"/>
    <x v="21"/>
    <b v="0"/>
    <n v="17937"/>
    <x v="18"/>
    <m/>
    <x v="177"/>
    <s v="Bronx"/>
    <s v="NY"/>
    <n v="10451"/>
    <s v="(347) 361-1044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3"/>
    <n v="7"/>
    <n v="6"/>
    <n v="4"/>
    <n v="3"/>
    <n v="13"/>
    <x v="0"/>
    <n v="9"/>
    <n v="1"/>
    <n v="2"/>
    <n v="5"/>
    <n v="1"/>
    <n v="1"/>
    <n v="2"/>
    <x v="2"/>
    <n v="1"/>
    <n v="13"/>
    <n v="35"/>
    <n v="47"/>
    <n v="35"/>
    <n v="29"/>
    <n v="63"/>
    <n v="29"/>
    <n v="0.23076923076923"/>
    <n v="0.2"/>
    <n v="0.12765957446807999"/>
    <n v="0.11428571428570999"/>
    <n v="0.10344827586206"/>
    <n v="0.20634920634920001"/>
    <n v="0.10344827586206"/>
  </r>
  <r>
    <x v="178"/>
    <s v="East"/>
    <x v="0"/>
    <x v="0"/>
    <s v="Chris Kugel"/>
    <m/>
    <x v="3"/>
    <x v="21"/>
    <b v="0"/>
    <n v="18336"/>
    <x v="18"/>
    <m/>
    <x v="178"/>
    <s v="Bronx"/>
    <s v="NY"/>
    <n v="10456"/>
    <s v="(347) 577-6222"/>
    <x v="1"/>
    <s v="N"/>
    <s v="R"/>
    <n v="1"/>
    <n v="1"/>
    <n v="0"/>
    <n v="0"/>
    <s v="abie2134@yahoo.com"/>
    <n v="1346946"/>
    <s v="0013000000AOgeoAAD"/>
    <x v="0"/>
    <s v="Julie Zamudio"/>
    <s v="jzamudio@nawsny.com"/>
    <x v="0"/>
    <n v="0"/>
    <n v="1"/>
    <n v="1"/>
    <n v="0"/>
    <n v="1"/>
    <n v="2"/>
    <x v="2"/>
    <n v="1"/>
    <n v="1"/>
    <n v="0"/>
    <n v="1"/>
    <n v="0"/>
    <n v="1"/>
    <n v="1"/>
    <x v="4"/>
    <n v="1"/>
    <n v="13"/>
    <n v="14"/>
    <n v="14"/>
    <n v="12"/>
    <n v="15"/>
    <n v="10"/>
    <n v="8"/>
    <n v="0"/>
    <n v="7.1428571428569995E-2"/>
    <n v="7.1428571428569995E-2"/>
    <n v="0"/>
    <n v="6.6666666666660004E-2"/>
    <n v="0.2"/>
    <n v="0"/>
  </r>
  <r>
    <x v="179"/>
    <s v="East"/>
    <x v="0"/>
    <x v="0"/>
    <s v="Chris Kugel"/>
    <m/>
    <x v="3"/>
    <x v="21"/>
    <b v="0"/>
    <n v="18500"/>
    <x v="18"/>
    <m/>
    <x v="179"/>
    <s v="Bronx"/>
    <s v="NY"/>
    <n v="10455"/>
    <s v="(347) 591-4401"/>
    <x v="1"/>
    <s v="N"/>
    <m/>
    <n v="1"/>
    <n v="1"/>
    <n v="1"/>
    <n v="0"/>
    <s v="abie2134@yahoo.com"/>
    <n v="1346946"/>
    <s v="0013000000AOgeoAAD"/>
    <x v="0"/>
    <s v="Julie Zamudio"/>
    <s v="jzamudio@nawsny.com"/>
    <x v="0"/>
    <n v="1"/>
    <n v="0"/>
    <n v="1"/>
    <n v="1"/>
    <n v="1"/>
    <n v="1"/>
    <x v="1"/>
    <n v="1"/>
    <n v="0"/>
    <n v="6"/>
    <n v="1"/>
    <n v="2"/>
    <n v="0"/>
    <n v="0"/>
    <x v="0"/>
    <n v="1"/>
    <n v="22"/>
    <n v="18"/>
    <n v="12"/>
    <n v="19"/>
    <n v="21"/>
    <n v="19"/>
    <n v="17"/>
    <n v="4.5454545454540002E-2"/>
    <n v="0"/>
    <n v="8.3333333333329998E-2"/>
    <n v="5.2631578947360001E-2"/>
    <n v="4.7619047619039997E-2"/>
    <n v="5.2631578947360001E-2"/>
    <n v="5.882352941176E-2"/>
  </r>
  <r>
    <x v="180"/>
    <s v="East"/>
    <x v="0"/>
    <x v="0"/>
    <s v="Chris Kugel"/>
    <m/>
    <x v="3"/>
    <x v="21"/>
    <b v="0"/>
    <n v="18840"/>
    <x v="18"/>
    <m/>
    <x v="180"/>
    <s v="Bronx"/>
    <s v="NY"/>
    <n v="10452"/>
    <s v="(718) 450-8514"/>
    <x v="1"/>
    <s v="N"/>
    <m/>
    <n v="1"/>
    <n v="1"/>
    <n v="1"/>
    <n v="0"/>
    <s v="abie2134@yahoo.com"/>
    <n v="1346946"/>
    <s v="0013000000AOgeoAAD"/>
    <x v="0"/>
    <s v="Julie Zamudio"/>
    <s v="jzamudio@nawsny.com"/>
    <x v="1"/>
    <n v="1"/>
    <n v="1"/>
    <n v="4"/>
    <n v="2"/>
    <n v="3"/>
    <n v="7"/>
    <x v="2"/>
    <n v="0"/>
    <n v="0"/>
    <n v="0"/>
    <n v="0"/>
    <n v="1"/>
    <n v="0"/>
    <n v="0"/>
    <x v="4"/>
    <n v="1"/>
    <n v="12"/>
    <n v="23"/>
    <n v="24"/>
    <n v="12"/>
    <n v="18"/>
    <n v="29"/>
    <n v="16"/>
    <n v="8.3333333333329998E-2"/>
    <n v="4.3478260869559998E-2"/>
    <n v="0.16666666666666"/>
    <n v="0.16666666666666"/>
    <n v="0.16666666666666"/>
    <n v="0.24137931034481999"/>
    <n v="0"/>
  </r>
  <r>
    <x v="181"/>
    <s v="East"/>
    <x v="0"/>
    <x v="0"/>
    <s v="Chris Kugel"/>
    <m/>
    <x v="3"/>
    <x v="21"/>
    <b v="0"/>
    <n v="21914"/>
    <x v="18"/>
    <m/>
    <x v="181"/>
    <s v="Bronx"/>
    <s v="NY"/>
    <n v="10451"/>
    <s v="(718) 993-5411"/>
    <x v="2"/>
    <s v="N"/>
    <m/>
    <n v="0"/>
    <n v="0"/>
    <n v="0"/>
    <n v="0"/>
    <s v="abie2134@yahoo.com"/>
    <n v="1346946"/>
    <s v="0013000000AOgeoAAD"/>
    <x v="0"/>
    <s v="Julie Zamudio"/>
    <s v="jzamudio@nawsny.com"/>
    <x v="1"/>
    <n v="0"/>
    <n v="2"/>
    <n v="1"/>
    <n v="1"/>
    <n v="2"/>
    <n v="1"/>
    <x v="1"/>
    <n v="0"/>
    <n v="0"/>
    <n v="0"/>
    <n v="0"/>
    <n v="0"/>
    <n v="1"/>
    <n v="2"/>
    <x v="2"/>
    <n v="0"/>
    <n v="0"/>
    <n v="8"/>
    <n v="8"/>
    <n v="10"/>
    <n v="10"/>
    <n v="9"/>
    <n v="5"/>
    <n v="0"/>
    <n v="0.25"/>
    <n v="0.125"/>
    <n v="0.1"/>
    <n v="0.2"/>
    <n v="0.11111111111110999"/>
    <n v="0.2"/>
  </r>
  <r>
    <x v="182"/>
    <s v="East"/>
    <x v="0"/>
    <x v="0"/>
    <s v="Chris Kugel"/>
    <m/>
    <x v="3"/>
    <x v="21"/>
    <b v="0"/>
    <n v="29266"/>
    <x v="18"/>
    <m/>
    <x v="182"/>
    <s v="Bronx"/>
    <s v="NY"/>
    <n v="10456"/>
    <s v="(347) 271-6212"/>
    <x v="2"/>
    <s v="N"/>
    <m/>
    <n v="0"/>
    <n v="0"/>
    <n v="0"/>
    <n v="0"/>
    <s v="abie2134@yahoo.com"/>
    <n v="1346946"/>
    <s v="0013000000AOgeoAAD"/>
    <x v="0"/>
    <s v="Julie Zamudio"/>
    <s v="jzamudio@nawsny.com"/>
    <x v="0"/>
    <n v="0"/>
    <n v="1"/>
    <n v="0"/>
    <n v="0"/>
    <n v="0"/>
    <n v="1"/>
    <x v="0"/>
    <n v="2"/>
    <n v="0"/>
    <n v="0"/>
    <n v="0"/>
    <n v="2"/>
    <n v="1"/>
    <n v="0"/>
    <x v="2"/>
    <n v="0"/>
    <n v="6"/>
    <n v="10"/>
    <n v="7"/>
    <n v="3"/>
    <n v="8"/>
    <n v="7"/>
    <n v="11"/>
    <n v="0"/>
    <n v="0.1"/>
    <n v="0"/>
    <n v="0"/>
    <n v="0"/>
    <n v="0.14285714285713999"/>
    <n v="0.27272727272726999"/>
  </r>
  <r>
    <x v="183"/>
    <s v="East"/>
    <x v="0"/>
    <x v="0"/>
    <s v="Chris Kugel"/>
    <m/>
    <x v="3"/>
    <x v="21"/>
    <b v="0"/>
    <n v="38650"/>
    <x v="5"/>
    <m/>
    <x v="183"/>
    <s v="bronx"/>
    <s v="NY"/>
    <n v="10473"/>
    <s v="(718) 484-3196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4"/>
    <n v="6"/>
    <n v="0"/>
    <n v="2"/>
    <n v="2"/>
    <n v="7"/>
    <x v="2"/>
    <n v="3"/>
    <n v="0"/>
    <n v="0"/>
    <n v="0"/>
    <n v="0"/>
    <n v="0"/>
    <n v="0"/>
    <x v="2"/>
    <n v="0"/>
    <n v="17"/>
    <n v="22"/>
    <n v="12"/>
    <n v="15"/>
    <n v="22"/>
    <n v="21"/>
    <n v="15"/>
    <n v="0.23529411764704999"/>
    <n v="0.27272727272726999"/>
    <n v="0"/>
    <n v="0.13333333333333"/>
    <n v="9.0909090909089996E-2"/>
    <n v="0.33333333333332998"/>
    <n v="0"/>
  </r>
  <r>
    <x v="184"/>
    <s v="East"/>
    <x v="0"/>
    <x v="0"/>
    <s v="Chris Kugel"/>
    <m/>
    <x v="3"/>
    <x v="21"/>
    <b v="0"/>
    <n v="42931"/>
    <x v="5"/>
    <m/>
    <x v="184"/>
    <s v="Bronx"/>
    <s v="NY"/>
    <n v="10459"/>
    <s v="(347) 431-2250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0"/>
    <n v="11"/>
    <n v="5"/>
    <n v="9"/>
    <n v="11"/>
    <n v="15"/>
    <n v="9"/>
    <x v="12"/>
    <n v="9"/>
    <n v="1"/>
    <n v="0"/>
    <n v="0"/>
    <n v="1"/>
    <n v="0"/>
    <n v="1"/>
    <x v="2"/>
    <n v="3"/>
    <n v="26"/>
    <n v="36"/>
    <n v="27"/>
    <n v="19"/>
    <n v="21"/>
    <n v="25"/>
    <n v="31"/>
    <n v="0.42307692307692002"/>
    <n v="0.13888888888888001"/>
    <n v="0.33333333333332998"/>
    <n v="0.57894736842104999"/>
    <n v="0.71428571428570997"/>
    <n v="0.36"/>
    <n v="0.51612903225805995"/>
  </r>
  <r>
    <x v="185"/>
    <s v="East"/>
    <x v="0"/>
    <x v="0"/>
    <s v="Chris Kugel"/>
    <m/>
    <x v="3"/>
    <x v="21"/>
    <b v="0"/>
    <n v="44555"/>
    <x v="18"/>
    <m/>
    <x v="185"/>
    <s v="Bronx"/>
    <s v="NY"/>
    <n v="10455"/>
    <s v="(347) 591-0353"/>
    <x v="1"/>
    <s v="N"/>
    <s v="N"/>
    <n v="1"/>
    <n v="1"/>
    <n v="0"/>
    <n v="0"/>
    <s v="abie2134@yahoo.com"/>
    <n v="1346946"/>
    <s v="0013000000AOgeoAAD"/>
    <x v="0"/>
    <s v="Julie Zamudio"/>
    <s v="jzamudio@nawsny.com"/>
    <x v="0"/>
    <n v="11"/>
    <n v="3"/>
    <n v="3"/>
    <n v="7"/>
    <n v="6"/>
    <n v="8"/>
    <x v="1"/>
    <n v="8"/>
    <n v="0"/>
    <n v="0"/>
    <n v="0"/>
    <n v="1"/>
    <n v="1"/>
    <n v="1"/>
    <x v="2"/>
    <n v="0"/>
    <n v="11"/>
    <n v="21"/>
    <n v="8"/>
    <n v="10"/>
    <n v="37"/>
    <n v="25"/>
    <n v="16"/>
    <n v="1"/>
    <n v="0.14285714285713999"/>
    <n v="0.375"/>
    <n v="0.7"/>
    <n v="0.16216216216216001"/>
    <n v="0.32"/>
    <n v="6.25E-2"/>
  </r>
  <r>
    <x v="186"/>
    <s v="East"/>
    <x v="0"/>
    <x v="0"/>
    <s v="Chris Kugel"/>
    <m/>
    <x v="3"/>
    <x v="21"/>
    <b v="0"/>
    <n v="48033"/>
    <x v="2"/>
    <m/>
    <x v="186"/>
    <s v="Bronx"/>
    <s v="NY"/>
    <n v="10452"/>
    <s v="(347) 271-9942"/>
    <x v="1"/>
    <s v="N"/>
    <s v="N"/>
    <n v="1"/>
    <n v="1"/>
    <n v="0"/>
    <n v="0"/>
    <s v="sajjadtoor@hotmail.com"/>
    <n v="1348405"/>
    <s v="0013000000AOgeoAAD"/>
    <x v="0"/>
    <s v="Julie Zamudio"/>
    <s v="jzamudio@nawsny.com"/>
    <x v="0"/>
    <n v="0"/>
    <n v="3"/>
    <n v="2"/>
    <n v="2"/>
    <n v="2"/>
    <n v="1"/>
    <x v="1"/>
    <n v="4"/>
    <n v="0"/>
    <n v="1"/>
    <n v="0"/>
    <n v="0"/>
    <n v="0"/>
    <n v="0"/>
    <x v="2"/>
    <n v="0"/>
    <n v="7"/>
    <n v="6"/>
    <n v="9"/>
    <n v="2"/>
    <n v="3"/>
    <n v="7"/>
    <n v="9"/>
    <n v="0"/>
    <n v="0.5"/>
    <n v="0.22222222222221999"/>
    <n v="1"/>
    <n v="0.66666666666665997"/>
    <n v="0.14285714285713999"/>
    <n v="0.11111111111110999"/>
  </r>
  <r>
    <x v="187"/>
    <s v="East"/>
    <x v="0"/>
    <x v="0"/>
    <s v="Chris Kugel"/>
    <m/>
    <x v="3"/>
    <x v="21"/>
    <b v="0"/>
    <n v="48118"/>
    <x v="18"/>
    <m/>
    <x v="187"/>
    <s v="Bronx"/>
    <s v="NY"/>
    <n v="10451"/>
    <s v="(347) 284-4552"/>
    <x v="1"/>
    <s v="N"/>
    <s v="N"/>
    <n v="1"/>
    <n v="1"/>
    <n v="0"/>
    <n v="0"/>
    <s v="abie2134@yahoo.com"/>
    <n v="1346946"/>
    <s v="0013000000AOgeoAAD"/>
    <x v="0"/>
    <s v="Julie Zamudio"/>
    <s v="jzamudio@nawsny.com"/>
    <x v="0"/>
    <n v="9"/>
    <n v="1"/>
    <n v="2"/>
    <n v="1"/>
    <n v="2"/>
    <n v="4"/>
    <x v="3"/>
    <n v="4"/>
    <n v="0"/>
    <n v="1"/>
    <n v="1"/>
    <n v="1"/>
    <n v="1"/>
    <n v="2"/>
    <x v="2"/>
    <n v="1"/>
    <n v="17"/>
    <n v="9"/>
    <n v="11"/>
    <n v="6"/>
    <n v="22"/>
    <n v="11"/>
    <n v="15"/>
    <n v="0.52941176470588003"/>
    <n v="0.11111111111110999"/>
    <n v="0.18181818181817999"/>
    <n v="0.16666666666666"/>
    <n v="9.0909090909089996E-2"/>
    <n v="0.36363636363635998"/>
    <n v="0.26666666666666"/>
  </r>
  <r>
    <x v="188"/>
    <s v="East"/>
    <x v="0"/>
    <x v="0"/>
    <s v="Chris Kugel"/>
    <m/>
    <x v="3"/>
    <x v="22"/>
    <b v="0"/>
    <n v="1563"/>
    <x v="1"/>
    <m/>
    <x v="188"/>
    <s v="New York"/>
    <s v="NY"/>
    <n v="10027"/>
    <s v="(646) 649-5496"/>
    <x v="1"/>
    <s v="N"/>
    <s v="R"/>
    <n v="1"/>
    <n v="1"/>
    <n v="1"/>
    <n v="0"/>
    <s v="snmwireless@aol.com"/>
    <n v="1344811"/>
    <s v="0013000000AOgeoAAD"/>
    <x v="0"/>
    <s v="Julie Zamudio"/>
    <s v="jzamudio@nawsny.com"/>
    <x v="0"/>
    <n v="8"/>
    <n v="12"/>
    <n v="10"/>
    <n v="7"/>
    <n v="16"/>
    <n v="31"/>
    <x v="13"/>
    <n v="7"/>
    <n v="4"/>
    <n v="8"/>
    <n v="3"/>
    <n v="5"/>
    <n v="6"/>
    <n v="8"/>
    <x v="5"/>
    <n v="2"/>
    <n v="23"/>
    <n v="55"/>
    <n v="43"/>
    <n v="41"/>
    <n v="33"/>
    <n v="66"/>
    <n v="29"/>
    <n v="0.34782608695652001"/>
    <n v="0.21818181818181001"/>
    <n v="0.23255813953488"/>
    <n v="0.17073170731706999"/>
    <n v="0.48484848484847998"/>
    <n v="0.46969696969696001"/>
    <n v="0.37931034482758003"/>
  </r>
  <r>
    <x v="189"/>
    <s v="East"/>
    <x v="0"/>
    <x v="0"/>
    <s v="Chris Kugel"/>
    <m/>
    <x v="3"/>
    <x v="22"/>
    <b v="0"/>
    <n v="3253"/>
    <x v="18"/>
    <m/>
    <x v="189"/>
    <s v="New York"/>
    <s v="NY"/>
    <n v="10029"/>
    <s v="(212) 860-9100"/>
    <x v="2"/>
    <s v="N"/>
    <m/>
    <n v="0"/>
    <n v="0"/>
    <n v="0"/>
    <n v="0"/>
    <s v="abie2134@yahoo.com"/>
    <n v="1346946"/>
    <s v="0013000000AOgeoAAD"/>
    <x v="0"/>
    <s v="Julie Zamudio"/>
    <s v="jzamudio@nawsny.com"/>
    <x v="1"/>
    <n v="2"/>
    <n v="0"/>
    <n v="0"/>
    <n v="0"/>
    <n v="1"/>
    <n v="1"/>
    <x v="1"/>
    <n v="0"/>
    <n v="1"/>
    <n v="0"/>
    <n v="0"/>
    <n v="0"/>
    <n v="1"/>
    <n v="2"/>
    <x v="2"/>
    <n v="0"/>
    <n v="14"/>
    <n v="3"/>
    <n v="10"/>
    <n v="6"/>
    <n v="11"/>
    <n v="9"/>
    <n v="11"/>
    <n v="0.14285714285713999"/>
    <n v="0"/>
    <n v="0"/>
    <n v="0"/>
    <n v="9.0909090909089996E-2"/>
    <n v="0.11111111111110999"/>
    <n v="9.0909090909089996E-2"/>
  </r>
  <r>
    <x v="190"/>
    <s v="East"/>
    <x v="0"/>
    <x v="0"/>
    <s v="Chris Kugel"/>
    <m/>
    <x v="3"/>
    <x v="22"/>
    <b v="0"/>
    <n v="14924"/>
    <x v="18"/>
    <m/>
    <x v="190"/>
    <s v="New York"/>
    <s v="NY"/>
    <n v="10029"/>
    <s v="(917) 261-4413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4"/>
    <n v="2"/>
    <n v="1"/>
    <n v="2"/>
    <n v="0"/>
    <n v="3"/>
    <x v="7"/>
    <n v="1"/>
    <n v="1"/>
    <n v="2"/>
    <n v="0"/>
    <n v="0"/>
    <n v="0"/>
    <n v="0"/>
    <x v="2"/>
    <n v="0"/>
    <n v="8"/>
    <n v="6"/>
    <n v="13"/>
    <n v="9"/>
    <n v="13"/>
    <n v="13"/>
    <n v="10"/>
    <n v="0.5"/>
    <n v="0.33333333333332998"/>
    <n v="7.6923076923070002E-2"/>
    <n v="0.22222222222221999"/>
    <n v="0"/>
    <n v="0.23076923076923"/>
    <n v="0.2"/>
  </r>
  <r>
    <x v="191"/>
    <s v="East"/>
    <x v="0"/>
    <x v="0"/>
    <s v="Chris Kugel"/>
    <m/>
    <x v="3"/>
    <x v="22"/>
    <b v="0"/>
    <n v="21856"/>
    <x v="2"/>
    <m/>
    <x v="191"/>
    <s v="New York"/>
    <s v="NY"/>
    <n v="10027"/>
    <s v="(212) 866-5010"/>
    <x v="1"/>
    <s v="N"/>
    <s v="R"/>
    <n v="1"/>
    <n v="1"/>
    <n v="1"/>
    <n v="0"/>
    <s v="sajjadtoor@hotmail.com"/>
    <n v="1348405"/>
    <s v="0013000000AOgeoAAD"/>
    <x v="0"/>
    <s v="Julie Zamudio"/>
    <s v="jzamudio@nawsny.com"/>
    <x v="0"/>
    <n v="1"/>
    <n v="2"/>
    <n v="7"/>
    <n v="2"/>
    <n v="3"/>
    <n v="3"/>
    <x v="1"/>
    <n v="4"/>
    <n v="1"/>
    <n v="2"/>
    <n v="1"/>
    <n v="0"/>
    <n v="0"/>
    <n v="1"/>
    <x v="0"/>
    <n v="0"/>
    <n v="30"/>
    <n v="19"/>
    <n v="25"/>
    <n v="18"/>
    <n v="28"/>
    <n v="20"/>
    <n v="19"/>
    <n v="3.3333333333330002E-2"/>
    <n v="0.10526315789472999"/>
    <n v="0.28000000000000003"/>
    <n v="0.11111111111110999"/>
    <n v="0.10714285714285"/>
    <n v="0.15"/>
    <n v="5.2631578947360001E-2"/>
  </r>
  <r>
    <x v="192"/>
    <s v="East"/>
    <x v="0"/>
    <x v="0"/>
    <s v="Chris Kugel"/>
    <m/>
    <x v="3"/>
    <x v="22"/>
    <b v="0"/>
    <n v="22175"/>
    <x v="1"/>
    <m/>
    <x v="192"/>
    <s v="New York"/>
    <s v="NY"/>
    <n v="10035"/>
    <s v="(646) 682-9364"/>
    <x v="1"/>
    <s v="N"/>
    <m/>
    <n v="1"/>
    <n v="1"/>
    <n v="1"/>
    <n v="0"/>
    <s v="snmwireless@aol.com"/>
    <n v="1344811"/>
    <s v="0013000000AOgeoAAD"/>
    <x v="0"/>
    <s v="Julie Zamudio"/>
    <s v="jzamudio@nawsny.com"/>
    <x v="0"/>
    <n v="0"/>
    <n v="5"/>
    <n v="0"/>
    <n v="1"/>
    <n v="0"/>
    <n v="2"/>
    <x v="1"/>
    <n v="1"/>
    <n v="0"/>
    <n v="0"/>
    <n v="0"/>
    <n v="0"/>
    <n v="0"/>
    <n v="0"/>
    <x v="2"/>
    <n v="0"/>
    <n v="0"/>
    <n v="13"/>
    <n v="0"/>
    <n v="16"/>
    <n v="8"/>
    <n v="8"/>
    <n v="7"/>
    <n v="0"/>
    <n v="0.38461538461537997"/>
    <n v="0"/>
    <n v="6.25E-2"/>
    <n v="0"/>
    <n v="0.25"/>
    <n v="0.14285714285713999"/>
  </r>
  <r>
    <x v="193"/>
    <s v="East"/>
    <x v="0"/>
    <x v="0"/>
    <s v="Chris Kugel"/>
    <m/>
    <x v="3"/>
    <x v="22"/>
    <b v="0"/>
    <n v="24773"/>
    <x v="2"/>
    <m/>
    <x v="193"/>
    <s v="New York"/>
    <s v="NY"/>
    <n v="10035"/>
    <s v="(646) 895-9552"/>
    <x v="2"/>
    <s v="N"/>
    <m/>
    <n v="0"/>
    <n v="0"/>
    <n v="0"/>
    <n v="0"/>
    <s v="sajjadtoor@hotmail.com"/>
    <n v="1348405"/>
    <s v="0013000000AOgeoAAD"/>
    <x v="0"/>
    <s v="Julie Zamudio"/>
    <s v="jzamudio@nawsny.com"/>
    <x v="1"/>
    <n v="2"/>
    <n v="3"/>
    <n v="1"/>
    <n v="0"/>
    <n v="0"/>
    <n v="0"/>
    <x v="2"/>
    <n v="0"/>
    <n v="1"/>
    <n v="0"/>
    <n v="0"/>
    <n v="1"/>
    <n v="0"/>
    <n v="0"/>
    <x v="4"/>
    <n v="0"/>
    <n v="9"/>
    <n v="10"/>
    <n v="13"/>
    <n v="12"/>
    <n v="13"/>
    <n v="10"/>
    <n v="6"/>
    <n v="0.22222222222221999"/>
    <n v="0.3"/>
    <n v="7.6923076923070002E-2"/>
    <n v="0"/>
    <n v="0"/>
    <n v="0"/>
    <n v="0"/>
  </r>
  <r>
    <x v="194"/>
    <s v="East"/>
    <x v="0"/>
    <x v="0"/>
    <s v="Chris Kugel"/>
    <m/>
    <x v="3"/>
    <x v="22"/>
    <b v="0"/>
    <n v="27661"/>
    <x v="5"/>
    <n v="5"/>
    <x v="194"/>
    <s v="New York"/>
    <s v="NY"/>
    <n v="10002"/>
    <s v="(212) 227-3984"/>
    <x v="1"/>
    <s v="N"/>
    <m/>
    <n v="1"/>
    <n v="1"/>
    <n v="1"/>
    <n v="0"/>
    <s v="nafi21888@gmail.com"/>
    <n v="1346286"/>
    <s v="0013000000AOgeoAAD"/>
    <x v="0"/>
    <s v="Julie Zamudio"/>
    <s v="jzamudio@nawsny.com"/>
    <x v="0"/>
    <n v="1"/>
    <n v="6"/>
    <n v="9"/>
    <n v="7"/>
    <n v="4"/>
    <n v="5"/>
    <x v="8"/>
    <n v="2"/>
    <n v="1"/>
    <n v="0"/>
    <n v="0"/>
    <n v="1"/>
    <n v="0"/>
    <n v="0"/>
    <x v="2"/>
    <n v="0"/>
    <n v="9"/>
    <n v="28"/>
    <n v="21"/>
    <n v="32"/>
    <n v="16"/>
    <n v="17"/>
    <n v="24"/>
    <n v="0.11111111111110999"/>
    <n v="0.21428571428571"/>
    <n v="0.42857142857142"/>
    <n v="0.21875"/>
    <n v="0.25"/>
    <n v="0.29411764705881999"/>
    <n v="0.25"/>
  </r>
  <r>
    <x v="195"/>
    <s v="East"/>
    <x v="0"/>
    <x v="0"/>
    <s v="Chris Kugel"/>
    <m/>
    <x v="3"/>
    <x v="22"/>
    <b v="0"/>
    <n v="30111"/>
    <x v="5"/>
    <n v="6"/>
    <x v="195"/>
    <s v="New York"/>
    <s v="NY"/>
    <n v="10029"/>
    <s v="(646) 657-0658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1"/>
    <n v="4"/>
    <n v="5"/>
    <n v="5"/>
    <n v="2"/>
    <n v="6"/>
    <n v="9"/>
    <x v="8"/>
    <n v="0"/>
    <n v="0"/>
    <n v="0"/>
    <n v="0"/>
    <n v="0"/>
    <n v="0"/>
    <n v="0"/>
    <x v="0"/>
    <n v="0"/>
    <n v="9"/>
    <n v="19"/>
    <n v="17"/>
    <n v="12"/>
    <n v="15"/>
    <n v="18"/>
    <n v="16"/>
    <n v="0.44444444444443998"/>
    <n v="0.26315789473683998"/>
    <n v="0.29411764705881999"/>
    <n v="0.16666666666666"/>
    <n v="0.4"/>
    <n v="0.5"/>
    <n v="0.375"/>
  </r>
  <r>
    <x v="196"/>
    <s v="East"/>
    <x v="0"/>
    <x v="0"/>
    <s v="Chris Kugel"/>
    <m/>
    <x v="3"/>
    <x v="22"/>
    <b v="0"/>
    <n v="31202"/>
    <x v="5"/>
    <n v="8"/>
    <x v="196"/>
    <s v="New York"/>
    <s v="NY"/>
    <n v="10025"/>
    <s v="(646) 657-0008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4"/>
    <n v="9"/>
    <n v="4"/>
    <n v="6"/>
    <n v="1"/>
    <n v="6"/>
    <x v="1"/>
    <n v="2"/>
    <n v="0"/>
    <n v="1"/>
    <n v="0"/>
    <n v="1"/>
    <n v="1"/>
    <n v="0"/>
    <x v="2"/>
    <n v="0"/>
    <n v="12"/>
    <n v="26"/>
    <n v="13"/>
    <n v="15"/>
    <n v="16"/>
    <n v="25"/>
    <n v="11"/>
    <n v="0.33333333333332998"/>
    <n v="0.34615384615383998"/>
    <n v="0.30769230769229999"/>
    <n v="0.4"/>
    <n v="6.25E-2"/>
    <n v="0.24"/>
    <n v="9.0909090909089996E-2"/>
  </r>
  <r>
    <x v="197"/>
    <s v="East"/>
    <x v="0"/>
    <x v="0"/>
    <s v="Chris Kugel"/>
    <m/>
    <x v="3"/>
    <x v="22"/>
    <b v="0"/>
    <n v="34775"/>
    <x v="1"/>
    <m/>
    <x v="197"/>
    <s v="New York"/>
    <s v="NY"/>
    <n v="10027"/>
    <s v="(646) 964-5393"/>
    <x v="1"/>
    <s v="N"/>
    <s v="R"/>
    <n v="1"/>
    <n v="1"/>
    <n v="1"/>
    <n v="0"/>
    <s v="snmwireless@aol.com"/>
    <n v="1344811"/>
    <s v="0013000000AOgeoAAD"/>
    <x v="0"/>
    <s v="Julie Zamudio"/>
    <s v="jzamudio@nawsny.com"/>
    <x v="0"/>
    <n v="5"/>
    <n v="6"/>
    <n v="7"/>
    <n v="4"/>
    <n v="7"/>
    <n v="7"/>
    <x v="3"/>
    <n v="5"/>
    <n v="2"/>
    <n v="4"/>
    <n v="4"/>
    <n v="4"/>
    <n v="4"/>
    <n v="3"/>
    <x v="3"/>
    <n v="1"/>
    <n v="14"/>
    <n v="52"/>
    <n v="44"/>
    <n v="36"/>
    <n v="29"/>
    <n v="44"/>
    <n v="30"/>
    <n v="0.35714285714284999"/>
    <n v="0.11538461538461001"/>
    <n v="0.15909090909090001"/>
    <n v="0.11111111111110999"/>
    <n v="0.24137931034481999"/>
    <n v="0.15909090909090001"/>
    <n v="0.13333333333333"/>
  </r>
  <r>
    <x v="198"/>
    <s v="East"/>
    <x v="0"/>
    <x v="0"/>
    <m/>
    <m/>
    <x v="3"/>
    <x v="22"/>
    <b v="0"/>
    <n v="37867"/>
    <x v="86"/>
    <m/>
    <x v="198"/>
    <s v="New York"/>
    <s v="NY"/>
    <n v="10025"/>
    <s v="(212) 316-4428"/>
    <x v="0"/>
    <s v="N"/>
    <s v="R"/>
    <n v="1"/>
    <n v="1"/>
    <n v="1"/>
    <n v="0"/>
    <s v="wirelessensembleinc@gmail.com"/>
    <n v="1348512"/>
    <s v="0013000000AOgeoAAD"/>
    <x v="0"/>
    <s v="Julie Zamudio"/>
    <s v="jzamudio@nawsny.com"/>
    <x v="1"/>
    <n v="6"/>
    <n v="1"/>
    <n v="2"/>
    <n v="0"/>
    <n v="4"/>
    <n v="3"/>
    <x v="1"/>
    <n v="0"/>
    <n v="0"/>
    <n v="0"/>
    <n v="0"/>
    <n v="0"/>
    <n v="2"/>
    <n v="0"/>
    <x v="2"/>
    <n v="0"/>
    <n v="4"/>
    <n v="14"/>
    <n v="12"/>
    <n v="6"/>
    <n v="4"/>
    <n v="9"/>
    <n v="8"/>
    <n v="1.5"/>
    <n v="7.1428571428569995E-2"/>
    <n v="0.16666666666666"/>
    <n v="0"/>
    <n v="1"/>
    <n v="0.33333333333332998"/>
    <n v="0.125"/>
  </r>
  <r>
    <x v="199"/>
    <s v="East"/>
    <x v="0"/>
    <x v="0"/>
    <s v="Chris Kugel"/>
    <m/>
    <x v="3"/>
    <x v="22"/>
    <b v="0"/>
    <n v="37900"/>
    <x v="18"/>
    <m/>
    <x v="199"/>
    <s v="New York"/>
    <s v="NY"/>
    <n v="10035"/>
    <s v="(718) 300-9211"/>
    <x v="2"/>
    <s v="N"/>
    <m/>
    <n v="0"/>
    <n v="0"/>
    <n v="0"/>
    <n v="0"/>
    <s v="abie2134@yahoo.com"/>
    <n v="1346946"/>
    <s v="0013000000AOgeoAAD"/>
    <x v="0"/>
    <s v="Julie Zamudio"/>
    <s v="jzamudio@nawsny.com"/>
    <x v="1"/>
    <n v="1"/>
    <n v="1"/>
    <n v="0"/>
    <n v="1"/>
    <n v="0"/>
    <n v="0"/>
    <x v="0"/>
    <n v="0"/>
    <n v="0"/>
    <n v="0"/>
    <n v="0"/>
    <n v="0"/>
    <n v="0"/>
    <n v="0"/>
    <x v="2"/>
    <n v="0"/>
    <n v="7"/>
    <n v="17"/>
    <n v="2"/>
    <n v="3"/>
    <n v="3"/>
    <n v="6"/>
    <n v="11"/>
    <n v="0.14285714285713999"/>
    <n v="5.882352941176E-2"/>
    <n v="0"/>
    <n v="0.33333333333332998"/>
    <n v="0"/>
    <n v="0"/>
    <n v="0.27272727272726999"/>
  </r>
  <r>
    <x v="200"/>
    <s v="East"/>
    <x v="0"/>
    <x v="0"/>
    <s v="Chris Kugel"/>
    <m/>
    <x v="3"/>
    <x v="22"/>
    <b v="0"/>
    <n v="43631"/>
    <x v="18"/>
    <m/>
    <x v="200"/>
    <s v="New York"/>
    <s v="NY"/>
    <n v="10035"/>
    <s v="(646) 850-2941"/>
    <x v="1"/>
    <s v="N"/>
    <s v="N"/>
    <n v="1"/>
    <n v="1"/>
    <n v="0"/>
    <n v="0"/>
    <s v="abie2134@yahoo.com"/>
    <n v="1346946"/>
    <s v="0013000000AOgeoAAD"/>
    <x v="0"/>
    <s v="Julie Zamudio"/>
    <s v="jzamudio@nawsny.com"/>
    <x v="1"/>
    <n v="6"/>
    <n v="6"/>
    <n v="5"/>
    <n v="2"/>
    <n v="3"/>
    <n v="1"/>
    <x v="2"/>
    <n v="0"/>
    <n v="0"/>
    <n v="0"/>
    <n v="1"/>
    <n v="2"/>
    <n v="1"/>
    <n v="1"/>
    <x v="3"/>
    <n v="2"/>
    <n v="6"/>
    <n v="17"/>
    <n v="28"/>
    <n v="14"/>
    <n v="17"/>
    <n v="19"/>
    <n v="15"/>
    <n v="1"/>
    <n v="0.35294117647057999"/>
    <n v="0.17857142857142"/>
    <n v="0.14285714285713999"/>
    <n v="0.17647058823528999"/>
    <n v="5.2631578947360001E-2"/>
    <n v="0"/>
  </r>
  <r>
    <x v="201"/>
    <s v="East"/>
    <x v="0"/>
    <x v="0"/>
    <s v="Chris Kugel"/>
    <m/>
    <x v="3"/>
    <x v="22"/>
    <b v="0"/>
    <n v="44132"/>
    <x v="2"/>
    <m/>
    <x v="201"/>
    <s v="New York"/>
    <s v="NY"/>
    <n v="10026"/>
    <s v="(646) 707-0100"/>
    <x v="1"/>
    <s v="N"/>
    <s v="N"/>
    <n v="1"/>
    <n v="1"/>
    <n v="1"/>
    <n v="0"/>
    <s v="sajjadtoor@hotmail.com"/>
    <n v="1348405"/>
    <s v="0013000000AOgeoAAD"/>
    <x v="0"/>
    <s v="Julie Zamudio"/>
    <s v="jzamudio@nawsny.com"/>
    <x v="0"/>
    <n v="0"/>
    <n v="2"/>
    <n v="5"/>
    <n v="0"/>
    <n v="9"/>
    <n v="2"/>
    <x v="4"/>
    <n v="1"/>
    <n v="0"/>
    <n v="0"/>
    <n v="1"/>
    <n v="1"/>
    <n v="0"/>
    <n v="0"/>
    <x v="2"/>
    <n v="0"/>
    <n v="10"/>
    <n v="21"/>
    <n v="15"/>
    <n v="25"/>
    <n v="30"/>
    <n v="12"/>
    <n v="25"/>
    <n v="0"/>
    <n v="9.5238095238090001E-2"/>
    <n v="0.33333333333332998"/>
    <n v="0"/>
    <n v="0.3"/>
    <n v="0.16666666666666"/>
    <n v="0.2"/>
  </r>
  <r>
    <x v="202"/>
    <s v="East"/>
    <x v="0"/>
    <x v="0"/>
    <m/>
    <m/>
    <x v="3"/>
    <x v="23"/>
    <b v="0"/>
    <n v="2644"/>
    <x v="87"/>
    <m/>
    <x v="202"/>
    <s v="Bronx"/>
    <s v="NY"/>
    <n v="10467"/>
    <s v="(718) 231-2317"/>
    <x v="0"/>
    <s v="N"/>
    <m/>
    <n v="1"/>
    <n v="0"/>
    <n v="1"/>
    <n v="0"/>
    <s v="anycall717@hotmail.com"/>
    <n v="1345011"/>
    <s v="0013000000AOgeoAAD"/>
    <x v="0"/>
    <s v="Julie Zamudio"/>
    <s v="jzamudio@nawsny.com"/>
    <x v="1"/>
    <n v="0"/>
    <n v="2"/>
    <n v="2"/>
    <n v="6"/>
    <n v="1"/>
    <n v="3"/>
    <x v="4"/>
    <n v="0"/>
    <n v="0"/>
    <n v="1"/>
    <n v="1"/>
    <n v="0"/>
    <n v="1"/>
    <n v="3"/>
    <x v="2"/>
    <n v="1"/>
    <n v="20"/>
    <n v="37"/>
    <n v="21"/>
    <n v="21"/>
    <n v="15"/>
    <n v="22"/>
    <n v="36"/>
    <n v="0"/>
    <n v="5.4054054054049998E-2"/>
    <n v="9.5238095238090001E-2"/>
    <n v="0.28571428571427998"/>
    <n v="6.6666666666660004E-2"/>
    <n v="0.13636363636363"/>
    <n v="0.13888888888888001"/>
  </r>
  <r>
    <x v="203"/>
    <s v="East"/>
    <x v="0"/>
    <x v="0"/>
    <s v="Chris Kugel"/>
    <m/>
    <x v="3"/>
    <x v="23"/>
    <b v="0"/>
    <n v="5145"/>
    <x v="5"/>
    <m/>
    <x v="203"/>
    <s v="Bronx"/>
    <s v="NY"/>
    <n v="10462"/>
    <s v="(718) 931-1144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4"/>
    <n v="1"/>
    <n v="2"/>
    <n v="2"/>
    <n v="3"/>
    <n v="7"/>
    <x v="1"/>
    <n v="3"/>
    <n v="1"/>
    <n v="3"/>
    <n v="0"/>
    <n v="1"/>
    <n v="1"/>
    <n v="0"/>
    <x v="0"/>
    <n v="1"/>
    <n v="15"/>
    <n v="24"/>
    <n v="20"/>
    <n v="11"/>
    <n v="13"/>
    <n v="33"/>
    <n v="18"/>
    <n v="0.26666666666666"/>
    <n v="4.1666666666660003E-2"/>
    <n v="0.1"/>
    <n v="0.18181818181817999"/>
    <n v="0.23076923076923"/>
    <n v="0.21212121212120999"/>
    <n v="5.5555555555550001E-2"/>
  </r>
  <r>
    <x v="204"/>
    <s v="East"/>
    <x v="0"/>
    <x v="0"/>
    <m/>
    <m/>
    <x v="3"/>
    <x v="23"/>
    <b v="0"/>
    <n v="5549"/>
    <x v="88"/>
    <m/>
    <x v="204"/>
    <s v="Bronx"/>
    <s v="NY"/>
    <n v="10466"/>
    <s v="(347) 843-0740"/>
    <x v="2"/>
    <s v="N"/>
    <m/>
    <n v="0"/>
    <n v="0"/>
    <n v="0"/>
    <n v="0"/>
    <s v="david.xzen@gmail.com"/>
    <n v="1345585"/>
    <s v="0013000000AOgeoAAD"/>
    <x v="0"/>
    <s v="Julie Zamudio"/>
    <s v="jzamudio@nawsny.com"/>
    <x v="1"/>
    <n v="0"/>
    <n v="1"/>
    <n v="0"/>
    <n v="0"/>
    <n v="0"/>
    <n v="0"/>
    <x v="2"/>
    <n v="0"/>
    <n v="0"/>
    <n v="0"/>
    <n v="0"/>
    <n v="0"/>
    <n v="0"/>
    <n v="0"/>
    <x v="2"/>
    <n v="0"/>
    <n v="0"/>
    <n v="11"/>
    <n v="4"/>
    <n v="9"/>
    <n v="3"/>
    <n v="6"/>
    <n v="5"/>
    <n v="0"/>
    <n v="9.0909090909089996E-2"/>
    <n v="0"/>
    <n v="0"/>
    <n v="0"/>
    <n v="0"/>
    <n v="0"/>
  </r>
  <r>
    <x v="205"/>
    <s v="East"/>
    <x v="0"/>
    <x v="0"/>
    <m/>
    <m/>
    <x v="3"/>
    <x v="23"/>
    <b v="0"/>
    <n v="7421"/>
    <x v="89"/>
    <m/>
    <x v="205"/>
    <s v="Bronx"/>
    <s v="NY"/>
    <n v="10469"/>
    <s v="(347) 326-8070"/>
    <x v="0"/>
    <s v="N"/>
    <m/>
    <n v="0"/>
    <n v="0"/>
    <n v="0"/>
    <n v="0"/>
    <s v="mattu636@hotmail.com"/>
    <n v="1346619"/>
    <s v="0013000000AOgeoAAD"/>
    <x v="0"/>
    <s v="Julie Zamudio"/>
    <s v="jzamudio@nawsny.com"/>
    <x v="1"/>
    <n v="0"/>
    <n v="0"/>
    <n v="3"/>
    <n v="1"/>
    <n v="2"/>
    <n v="5"/>
    <x v="1"/>
    <n v="0"/>
    <n v="0"/>
    <n v="1"/>
    <n v="1"/>
    <n v="0"/>
    <n v="1"/>
    <n v="1"/>
    <x v="4"/>
    <n v="0"/>
    <n v="11"/>
    <n v="13"/>
    <n v="17"/>
    <n v="16"/>
    <n v="7"/>
    <n v="15"/>
    <n v="10"/>
    <n v="0"/>
    <n v="0"/>
    <n v="0.17647058823528999"/>
    <n v="6.25E-2"/>
    <n v="0.28571428571427998"/>
    <n v="0.33333333333332998"/>
    <n v="0.1"/>
  </r>
  <r>
    <x v="206"/>
    <s v="East"/>
    <x v="0"/>
    <x v="0"/>
    <m/>
    <m/>
    <x v="3"/>
    <x v="23"/>
    <b v="0"/>
    <n v="13419"/>
    <x v="90"/>
    <m/>
    <x v="206"/>
    <s v="Bronx"/>
    <s v="NY"/>
    <n v="10469"/>
    <s v="(718) 708-5905"/>
    <x v="0"/>
    <s v="N"/>
    <m/>
    <n v="0"/>
    <n v="0"/>
    <n v="1"/>
    <n v="0"/>
    <s v="noonacyber@hotmail.com"/>
    <n v="1345787"/>
    <s v="0013000000AOgeoAAD"/>
    <x v="0"/>
    <s v="Julie Zamudio"/>
    <s v="jzamudio@nawsny.com"/>
    <x v="1"/>
    <n v="0"/>
    <n v="2"/>
    <n v="0"/>
    <n v="0"/>
    <n v="4"/>
    <n v="0"/>
    <x v="2"/>
    <n v="0"/>
    <n v="0"/>
    <n v="1"/>
    <n v="0"/>
    <n v="1"/>
    <n v="2"/>
    <n v="2"/>
    <x v="2"/>
    <n v="0"/>
    <n v="0"/>
    <n v="16"/>
    <n v="5"/>
    <n v="4"/>
    <n v="10"/>
    <n v="13"/>
    <n v="0"/>
    <n v="0"/>
    <n v="0.125"/>
    <n v="0"/>
    <n v="0"/>
    <n v="0.4"/>
    <n v="0"/>
    <n v="0"/>
  </r>
  <r>
    <x v="207"/>
    <s v="East"/>
    <x v="0"/>
    <x v="0"/>
    <s v="Chris Kugel"/>
    <m/>
    <x v="3"/>
    <x v="23"/>
    <b v="0"/>
    <n v="13842"/>
    <x v="18"/>
    <m/>
    <x v="207"/>
    <s v="Bronx"/>
    <s v="NY"/>
    <n v="10467"/>
    <s v="(718) 708-5614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0"/>
    <n v="0"/>
    <n v="1"/>
    <n v="1"/>
    <n v="2"/>
    <n v="5"/>
    <x v="2"/>
    <n v="3"/>
    <n v="2"/>
    <n v="3"/>
    <n v="0"/>
    <n v="1"/>
    <n v="2"/>
    <n v="2"/>
    <x v="1"/>
    <n v="0"/>
    <n v="17"/>
    <n v="25"/>
    <n v="24"/>
    <n v="16"/>
    <n v="12"/>
    <n v="24"/>
    <n v="22"/>
    <n v="0"/>
    <n v="0"/>
    <n v="4.1666666666660003E-2"/>
    <n v="6.25E-2"/>
    <n v="0.16666666666666"/>
    <n v="0.20833333333333001"/>
    <n v="0"/>
  </r>
  <r>
    <x v="208"/>
    <s v="East"/>
    <x v="0"/>
    <x v="0"/>
    <s v="Chris Kugel"/>
    <m/>
    <x v="3"/>
    <x v="23"/>
    <b v="0"/>
    <n v="14572"/>
    <x v="1"/>
    <m/>
    <x v="208"/>
    <s v="Bronx"/>
    <s v="NY"/>
    <n v="10472"/>
    <s v="(718) 842-8070"/>
    <x v="1"/>
    <s v="N"/>
    <s v="R"/>
    <n v="1"/>
    <n v="1"/>
    <n v="1"/>
    <n v="0"/>
    <s v="snmwireless@aol.com"/>
    <n v="1344811"/>
    <s v="0013000000AOgeoAAD"/>
    <x v="0"/>
    <s v="Julie Zamudio"/>
    <s v="jzamudio@nawsny.com"/>
    <x v="0"/>
    <n v="2"/>
    <n v="6"/>
    <n v="4"/>
    <n v="7"/>
    <n v="5"/>
    <n v="8"/>
    <x v="8"/>
    <n v="3"/>
    <n v="4"/>
    <n v="2"/>
    <n v="1"/>
    <n v="1"/>
    <n v="1"/>
    <n v="3"/>
    <x v="4"/>
    <n v="1"/>
    <n v="38"/>
    <n v="61"/>
    <n v="47"/>
    <n v="30"/>
    <n v="37"/>
    <n v="43"/>
    <n v="44"/>
    <n v="5.2631578947360001E-2"/>
    <n v="9.8360655737700003E-2"/>
    <n v="8.5106382978720002E-2"/>
    <n v="0.23333333333333001"/>
    <n v="0.13513513513513001"/>
    <n v="0.18604651162790001"/>
    <n v="0.13636363636363"/>
  </r>
  <r>
    <x v="209"/>
    <s v="East"/>
    <x v="0"/>
    <x v="0"/>
    <s v="Chris Kugel"/>
    <m/>
    <x v="3"/>
    <x v="23"/>
    <b v="0"/>
    <n v="17939"/>
    <x v="18"/>
    <m/>
    <x v="209"/>
    <s v="Bronx"/>
    <s v="NY"/>
    <n v="10466"/>
    <s v="(347) 947-9944"/>
    <x v="1"/>
    <s v="N"/>
    <s v="R"/>
    <n v="1"/>
    <n v="1"/>
    <n v="0"/>
    <n v="0"/>
    <s v="abie2134@yahoo.com"/>
    <n v="1346946"/>
    <s v="0013000000AOgeoAAD"/>
    <x v="0"/>
    <s v="Julie Zamudio"/>
    <s v="jzamudio@nawsny.com"/>
    <x v="1"/>
    <n v="4"/>
    <n v="2"/>
    <n v="1"/>
    <n v="0"/>
    <n v="2"/>
    <n v="0"/>
    <x v="7"/>
    <n v="0"/>
    <n v="0"/>
    <n v="0"/>
    <n v="0"/>
    <n v="0"/>
    <n v="0"/>
    <n v="2"/>
    <x v="2"/>
    <n v="0"/>
    <n v="16"/>
    <n v="15"/>
    <n v="20"/>
    <n v="15"/>
    <n v="14"/>
    <n v="18"/>
    <n v="17"/>
    <n v="0.25"/>
    <n v="0.13333333333333"/>
    <n v="0.05"/>
    <n v="0"/>
    <n v="0.14285714285713999"/>
    <n v="0"/>
    <n v="0.11764705882352"/>
  </r>
  <r>
    <x v="210"/>
    <s v="East"/>
    <x v="0"/>
    <x v="0"/>
    <s v="Chris Kugel"/>
    <m/>
    <x v="3"/>
    <x v="23"/>
    <b v="0"/>
    <n v="19900"/>
    <x v="18"/>
    <m/>
    <x v="210"/>
    <s v="Bronx"/>
    <s v="NY"/>
    <n v="10472"/>
    <s v="(917) 792-6600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1"/>
    <n v="4"/>
    <n v="0"/>
    <n v="4"/>
    <n v="4"/>
    <n v="2"/>
    <x v="1"/>
    <n v="7"/>
    <n v="4"/>
    <n v="0"/>
    <n v="1"/>
    <n v="0"/>
    <n v="0"/>
    <n v="2"/>
    <x v="1"/>
    <n v="1"/>
    <n v="7"/>
    <n v="19"/>
    <n v="8"/>
    <n v="12"/>
    <n v="14"/>
    <n v="14"/>
    <n v="11"/>
    <n v="0.14285714285713999"/>
    <n v="0.21052631578947001"/>
    <n v="0"/>
    <n v="0.33333333333332998"/>
    <n v="0.28571428571427998"/>
    <n v="0.14285714285713999"/>
    <n v="9.0909090909089996E-2"/>
  </r>
  <r>
    <x v="211"/>
    <s v="East"/>
    <x v="0"/>
    <x v="0"/>
    <s v="Chris Kugel"/>
    <m/>
    <x v="3"/>
    <x v="23"/>
    <b v="0"/>
    <n v="28323"/>
    <x v="18"/>
    <m/>
    <x v="211"/>
    <s v="Bronx"/>
    <s v="NY"/>
    <n v="10472"/>
    <s v="(347) 271-7372"/>
    <x v="1"/>
    <s v="N"/>
    <s v="R"/>
    <n v="1"/>
    <n v="1"/>
    <n v="1"/>
    <n v="0"/>
    <s v="abie2134@yahoo.com"/>
    <n v="1346946"/>
    <s v="0013000000AOgeoAAD"/>
    <x v="0"/>
    <s v="Julie Zamudio"/>
    <s v="jzamudio@nawsny.com"/>
    <x v="0"/>
    <n v="6"/>
    <n v="1"/>
    <n v="3"/>
    <n v="1"/>
    <n v="1"/>
    <n v="2"/>
    <x v="0"/>
    <n v="2"/>
    <n v="0"/>
    <n v="0"/>
    <n v="2"/>
    <n v="0"/>
    <n v="1"/>
    <n v="2"/>
    <x v="1"/>
    <n v="1"/>
    <n v="18"/>
    <n v="23"/>
    <n v="19"/>
    <n v="13"/>
    <n v="23"/>
    <n v="26"/>
    <n v="18"/>
    <n v="0.33333333333332998"/>
    <n v="4.3478260869559998E-2"/>
    <n v="0.15789473684210001"/>
    <n v="7.6923076923070002E-2"/>
    <n v="4.3478260869559998E-2"/>
    <n v="7.6923076923070002E-2"/>
    <n v="0.16666666666666"/>
  </r>
  <r>
    <x v="212"/>
    <s v="East"/>
    <x v="0"/>
    <x v="0"/>
    <s v="Chris Kugel"/>
    <m/>
    <x v="3"/>
    <x v="23"/>
    <b v="0"/>
    <n v="39965"/>
    <x v="5"/>
    <m/>
    <x v="212"/>
    <s v="Bronx"/>
    <s v="NY"/>
    <n v="10475"/>
    <s v="(718) 684-2407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0"/>
    <n v="2"/>
    <n v="2"/>
    <n v="2"/>
    <n v="2"/>
    <n v="1"/>
    <n v="6"/>
    <x v="0"/>
    <n v="5"/>
    <n v="1"/>
    <n v="0"/>
    <n v="1"/>
    <n v="1"/>
    <n v="1"/>
    <n v="0"/>
    <x v="2"/>
    <n v="0"/>
    <n v="5"/>
    <n v="10"/>
    <n v="14"/>
    <n v="8"/>
    <n v="20"/>
    <n v="8"/>
    <n v="12"/>
    <n v="0.4"/>
    <n v="0.2"/>
    <n v="0.14285714285713999"/>
    <n v="0.25"/>
    <n v="0.05"/>
    <n v="0.75"/>
    <n v="0.25"/>
  </r>
  <r>
    <x v="213"/>
    <s v="East"/>
    <x v="0"/>
    <x v="0"/>
    <s v="Chris Kugel"/>
    <m/>
    <x v="3"/>
    <x v="23"/>
    <b v="0"/>
    <n v="46370"/>
    <x v="5"/>
    <m/>
    <x v="213"/>
    <s v="Bronx"/>
    <s v="NY"/>
    <n v="10467"/>
    <s v="(347) 275-7285"/>
    <x v="1"/>
    <s v="N"/>
    <s v="N"/>
    <n v="1"/>
    <n v="1"/>
    <n v="0"/>
    <n v="0"/>
    <s v="nafi21888@gmail.com"/>
    <n v="1346286"/>
    <s v="0013000000AOgeoAAD"/>
    <x v="0"/>
    <s v="Julie Zamudio"/>
    <s v="jzamudio@nawsny.com"/>
    <x v="0"/>
    <n v="7"/>
    <n v="1"/>
    <n v="2"/>
    <n v="7"/>
    <n v="4"/>
    <n v="7"/>
    <x v="2"/>
    <n v="5"/>
    <n v="2"/>
    <n v="2"/>
    <n v="1"/>
    <n v="0"/>
    <n v="1"/>
    <n v="1"/>
    <x v="2"/>
    <n v="0"/>
    <n v="13"/>
    <n v="22"/>
    <n v="17"/>
    <n v="20"/>
    <n v="14"/>
    <n v="31"/>
    <n v="11"/>
    <n v="0.53846153846153"/>
    <n v="4.5454545454540002E-2"/>
    <n v="0.11764705882352"/>
    <n v="0.35"/>
    <n v="0.28571428571427998"/>
    <n v="0.2258064516129"/>
    <n v="0"/>
  </r>
  <r>
    <x v="214"/>
    <s v="East"/>
    <x v="0"/>
    <x v="0"/>
    <s v="Chris Kugel"/>
    <m/>
    <x v="3"/>
    <x v="23"/>
    <b v="0"/>
    <n v="47764"/>
    <x v="1"/>
    <m/>
    <x v="214"/>
    <s v="Bronx"/>
    <s v="NY"/>
    <n v="10470"/>
    <s v="(347) 326-5277"/>
    <x v="1"/>
    <s v="N"/>
    <s v="N"/>
    <n v="1"/>
    <n v="1"/>
    <n v="0"/>
    <n v="0"/>
    <s v="snmwireless@aol.com"/>
    <n v="1344811"/>
    <s v="0013000000AOgeoAAD"/>
    <x v="0"/>
    <s v="Julie Zamudio"/>
    <s v="jzamudio@nawsny.com"/>
    <x v="1"/>
    <n v="0"/>
    <n v="1"/>
    <n v="2"/>
    <n v="5"/>
    <n v="2"/>
    <n v="6"/>
    <x v="3"/>
    <n v="0"/>
    <n v="0"/>
    <n v="1"/>
    <n v="0"/>
    <n v="0"/>
    <n v="1"/>
    <n v="1"/>
    <x v="1"/>
    <n v="0"/>
    <n v="0"/>
    <n v="8"/>
    <n v="8"/>
    <n v="9"/>
    <n v="4"/>
    <n v="9"/>
    <n v="9"/>
    <n v="0"/>
    <n v="0.125"/>
    <n v="0.25"/>
    <n v="0.55555555555555003"/>
    <n v="0.5"/>
    <n v="0.66666666666665997"/>
    <n v="0.44444444444443998"/>
  </r>
  <r>
    <x v="215"/>
    <s v="East"/>
    <x v="0"/>
    <x v="0"/>
    <s v="Chris Kugel"/>
    <m/>
    <x v="3"/>
    <x v="23"/>
    <b v="0"/>
    <n v="47878"/>
    <x v="5"/>
    <m/>
    <x v="215"/>
    <s v="Bronx"/>
    <s v="NY"/>
    <n v="10461"/>
    <s v="(347) 810-0014"/>
    <x v="1"/>
    <s v="N"/>
    <s v="N"/>
    <n v="1"/>
    <n v="1"/>
    <n v="0"/>
    <n v="0"/>
    <s v="nafi21888@gmail.com"/>
    <n v="1346286"/>
    <s v="0013000000AOgeoAAD"/>
    <x v="0"/>
    <s v="Julie Zamudio"/>
    <s v="jzamudio@nawsny.com"/>
    <x v="0"/>
    <n v="2"/>
    <n v="3"/>
    <n v="4"/>
    <n v="3"/>
    <n v="1"/>
    <n v="3"/>
    <x v="2"/>
    <n v="2"/>
    <n v="0"/>
    <n v="0"/>
    <n v="0"/>
    <n v="0"/>
    <n v="0"/>
    <n v="0"/>
    <x v="2"/>
    <n v="0"/>
    <n v="3"/>
    <n v="9"/>
    <n v="16"/>
    <n v="6"/>
    <n v="7"/>
    <n v="7"/>
    <n v="9"/>
    <n v="0.66666666666665997"/>
    <n v="0.33333333333332998"/>
    <n v="0.25"/>
    <n v="0.5"/>
    <n v="0.14285714285713999"/>
    <n v="0.42857142857142"/>
    <n v="0"/>
  </r>
  <r>
    <x v="216"/>
    <s v="East"/>
    <x v="0"/>
    <x v="0"/>
    <s v="Chris Kugel"/>
    <m/>
    <x v="3"/>
    <x v="23"/>
    <b v="0"/>
    <n v="48064"/>
    <x v="2"/>
    <m/>
    <x v="216"/>
    <s v="Bronx"/>
    <s v="NY"/>
    <n v="10466"/>
    <s v="(718) 777-2424"/>
    <x v="1"/>
    <s v="N"/>
    <s v="N"/>
    <n v="1"/>
    <n v="1"/>
    <n v="0"/>
    <n v="0"/>
    <s v="sajjadtoor@hotmail.com"/>
    <n v="1348405"/>
    <s v="0013000000AOgeoAAD"/>
    <x v="0"/>
    <s v="Julie Zamudio"/>
    <s v="jzamudio@nawsny.com"/>
    <x v="1"/>
    <n v="0"/>
    <n v="2"/>
    <n v="1"/>
    <n v="0"/>
    <n v="5"/>
    <n v="1"/>
    <x v="7"/>
    <n v="0"/>
    <n v="1"/>
    <n v="0"/>
    <n v="0"/>
    <n v="0"/>
    <n v="0"/>
    <n v="0"/>
    <x v="2"/>
    <n v="0"/>
    <n v="5"/>
    <n v="4"/>
    <n v="5"/>
    <n v="2"/>
    <n v="7"/>
    <n v="3"/>
    <n v="2"/>
    <n v="0"/>
    <n v="0.5"/>
    <n v="0.2"/>
    <n v="0"/>
    <n v="0.71428571428570997"/>
    <n v="0.33333333333332998"/>
    <n v="1"/>
  </r>
  <r>
    <x v="217"/>
    <s v="East"/>
    <x v="0"/>
    <x v="0"/>
    <s v="Chris Kugel"/>
    <m/>
    <x v="3"/>
    <x v="23"/>
    <b v="0"/>
    <n v="48168"/>
    <x v="18"/>
    <m/>
    <x v="217"/>
    <s v="Bronx"/>
    <s v="NY"/>
    <n v="10467"/>
    <s v="(347) 843-8220"/>
    <x v="1"/>
    <s v="N"/>
    <s v="N"/>
    <n v="1"/>
    <n v="1"/>
    <n v="0"/>
    <n v="0"/>
    <s v="abie2134@yahoo.com"/>
    <n v="1346946"/>
    <s v="0013000000AOgeoAAD"/>
    <x v="0"/>
    <s v="Julie Zamudio"/>
    <s v="jzamudio@nawsny.com"/>
    <x v="0"/>
    <n v="0"/>
    <n v="8"/>
    <n v="1"/>
    <n v="4"/>
    <n v="0"/>
    <n v="2"/>
    <x v="7"/>
    <n v="1"/>
    <n v="0"/>
    <n v="1"/>
    <n v="0"/>
    <n v="0"/>
    <n v="0"/>
    <n v="1"/>
    <x v="4"/>
    <n v="2"/>
    <n v="4"/>
    <n v="7"/>
    <n v="3"/>
    <n v="9"/>
    <n v="5"/>
    <n v="4"/>
    <n v="7"/>
    <n v="0"/>
    <n v="1.1428571428571399"/>
    <n v="0.33333333333332998"/>
    <n v="0.44444444444443998"/>
    <n v="0"/>
    <n v="0.5"/>
    <n v="0.28571428571427998"/>
  </r>
  <r>
    <x v="218"/>
    <s v="East"/>
    <x v="0"/>
    <x v="0"/>
    <m/>
    <m/>
    <x v="3"/>
    <x v="23"/>
    <b v="0"/>
    <n v="48381"/>
    <x v="91"/>
    <m/>
    <x v="218"/>
    <s v="Bronx"/>
    <s v="NY"/>
    <n v="10472"/>
    <s v="(347) 590-1448"/>
    <x v="2"/>
    <s v="N"/>
    <m/>
    <n v="0"/>
    <n v="0"/>
    <n v="0"/>
    <n v="0"/>
    <s v="ghulamqadir99@yahoo.com"/>
    <n v="1477041"/>
    <s v="0013000000AOgeoAAD"/>
    <x v="0"/>
    <s v="Julie Zamudio"/>
    <s v="jzamudio@gmail.com"/>
    <x v="1"/>
    <n v="0"/>
    <n v="0"/>
    <n v="0"/>
    <n v="0"/>
    <n v="1"/>
    <n v="0"/>
    <x v="2"/>
    <n v="0"/>
    <n v="0"/>
    <n v="0"/>
    <n v="0"/>
    <n v="0"/>
    <n v="0"/>
    <n v="0"/>
    <x v="2"/>
    <n v="0"/>
    <n v="3"/>
    <n v="9"/>
    <n v="5"/>
    <n v="1"/>
    <n v="6"/>
    <n v="5"/>
    <n v="3"/>
    <n v="0"/>
    <n v="0"/>
    <n v="0"/>
    <n v="0"/>
    <n v="0.16666666666666"/>
    <n v="0"/>
    <n v="0"/>
  </r>
  <r>
    <x v="219"/>
    <s v="East"/>
    <x v="0"/>
    <x v="5"/>
    <m/>
    <s v="Anthony Newton"/>
    <x v="5"/>
    <x v="24"/>
    <b v="0"/>
    <n v="15082"/>
    <x v="92"/>
    <m/>
    <x v="219"/>
    <s v="Newark"/>
    <s v="NJ"/>
    <n v="7103"/>
    <s v="(973) 732-4708"/>
    <x v="1"/>
    <s v="N"/>
    <m/>
    <n v="1"/>
    <n v="1"/>
    <n v="0"/>
    <n v="0"/>
    <s v="ben_rafeh@yahoo.com"/>
    <n v="1346377"/>
    <s v="0013000000AOgeoAAD"/>
    <x v="0"/>
    <s v="Marco Solorzano"/>
    <s v="marco.solorzano@nawsny.com"/>
    <x v="1"/>
    <n v="0"/>
    <n v="1"/>
    <n v="0"/>
    <n v="0"/>
    <n v="1"/>
    <n v="1"/>
    <x v="0"/>
    <n v="0"/>
    <n v="0"/>
    <n v="0"/>
    <n v="0"/>
    <n v="1"/>
    <n v="1"/>
    <n v="1"/>
    <x v="4"/>
    <n v="0"/>
    <n v="5"/>
    <n v="23"/>
    <n v="11"/>
    <n v="14"/>
    <n v="12"/>
    <n v="15"/>
    <n v="14"/>
    <n v="0"/>
    <n v="4.3478260869559998E-2"/>
    <n v="0"/>
    <n v="0"/>
    <n v="8.3333333333329998E-2"/>
    <n v="6.6666666666660004E-2"/>
    <n v="0.21428571428571"/>
  </r>
  <r>
    <x v="220"/>
    <s v="East"/>
    <x v="0"/>
    <x v="5"/>
    <m/>
    <s v="Anthony Newton"/>
    <x v="5"/>
    <x v="24"/>
    <b v="0"/>
    <n v="18104"/>
    <x v="93"/>
    <m/>
    <x v="220"/>
    <s v="Bloomfield"/>
    <s v="NJ"/>
    <n v="7003"/>
    <s v="(973) 259-1100"/>
    <x v="0"/>
    <s v="N"/>
    <m/>
    <n v="0"/>
    <n v="0"/>
    <n v="0"/>
    <n v="1"/>
    <s v="mobilespot159@yahoo.com"/>
    <n v="1346419"/>
    <s v="0013000000AOgeoAAD"/>
    <x v="0"/>
    <s v="Marco Solorzano"/>
    <s v="marco.solorzano@nawsny.com"/>
    <x v="1"/>
    <n v="0"/>
    <n v="0"/>
    <n v="1"/>
    <n v="5"/>
    <n v="0"/>
    <n v="1"/>
    <x v="2"/>
    <n v="0"/>
    <n v="0"/>
    <n v="2"/>
    <n v="2"/>
    <n v="2"/>
    <n v="1"/>
    <n v="2"/>
    <x v="1"/>
    <n v="0"/>
    <n v="1"/>
    <n v="16"/>
    <n v="11"/>
    <n v="13"/>
    <n v="5"/>
    <n v="10"/>
    <n v="7"/>
    <n v="0"/>
    <n v="0"/>
    <n v="9.0909090909089996E-2"/>
    <n v="0.38461538461537997"/>
    <n v="0"/>
    <n v="0.1"/>
    <n v="0"/>
  </r>
  <r>
    <x v="221"/>
    <s v="East"/>
    <x v="0"/>
    <x v="5"/>
    <m/>
    <s v="Anthony Newton"/>
    <x v="5"/>
    <x v="24"/>
    <b v="0"/>
    <n v="18112"/>
    <x v="94"/>
    <m/>
    <x v="221"/>
    <s v="Newark"/>
    <s v="NJ"/>
    <n v="7103"/>
    <s v="(973) 558-5122"/>
    <x v="1"/>
    <s v="N"/>
    <s v="R"/>
    <n v="1"/>
    <n v="1"/>
    <n v="0"/>
    <n v="0"/>
    <s v="ben_rafeh@yahoo.com"/>
    <n v="1346377"/>
    <s v="0013000000AOgeoAAD"/>
    <x v="0"/>
    <s v="Marco Solorzano"/>
    <s v="marco.solorzano@nawsny.com"/>
    <x v="1"/>
    <n v="2"/>
    <n v="0"/>
    <n v="0"/>
    <n v="2"/>
    <n v="3"/>
    <n v="2"/>
    <x v="2"/>
    <n v="0"/>
    <n v="2"/>
    <n v="0"/>
    <n v="0"/>
    <n v="0"/>
    <n v="4"/>
    <n v="2"/>
    <x v="2"/>
    <n v="0"/>
    <n v="15"/>
    <n v="18"/>
    <n v="19"/>
    <n v="13"/>
    <n v="15"/>
    <n v="20"/>
    <n v="12"/>
    <n v="0.13333333333333"/>
    <n v="0"/>
    <n v="0"/>
    <n v="0.15384615384615"/>
    <n v="0.2"/>
    <n v="0.1"/>
    <n v="0"/>
  </r>
  <r>
    <x v="222"/>
    <s v="East"/>
    <x v="0"/>
    <x v="5"/>
    <m/>
    <s v="Anthony Newton"/>
    <x v="5"/>
    <x v="24"/>
    <b v="0"/>
    <n v="20218"/>
    <x v="95"/>
    <m/>
    <x v="222"/>
    <s v="Irvington"/>
    <s v="NJ"/>
    <n v="7111"/>
    <s v="(973) 893-5364"/>
    <x v="1"/>
    <s v="N"/>
    <m/>
    <n v="1"/>
    <n v="1"/>
    <n v="0"/>
    <n v="1"/>
    <s v="ben_rafeh@yahoo.com"/>
    <n v="1346377"/>
    <s v="0013000000AOgeoAAD"/>
    <x v="0"/>
    <s v="Marco Solorzano"/>
    <s v="marco.solorzano@nawsny.com"/>
    <x v="1"/>
    <n v="0"/>
    <n v="1"/>
    <n v="0"/>
    <n v="0"/>
    <n v="0"/>
    <n v="1"/>
    <x v="0"/>
    <n v="0"/>
    <n v="0"/>
    <n v="0"/>
    <n v="1"/>
    <n v="0"/>
    <n v="0"/>
    <n v="0"/>
    <x v="2"/>
    <n v="0"/>
    <n v="0"/>
    <n v="3"/>
    <n v="4"/>
    <n v="0"/>
    <n v="3"/>
    <n v="2"/>
    <n v="11"/>
    <n v="0"/>
    <n v="0.33333333333332998"/>
    <n v="0"/>
    <n v="0"/>
    <n v="0"/>
    <n v="0.5"/>
    <n v="0.27272727272726999"/>
  </r>
  <r>
    <x v="223"/>
    <s v="East"/>
    <x v="0"/>
    <x v="5"/>
    <m/>
    <s v="Anthony Newton"/>
    <x v="5"/>
    <x v="24"/>
    <b v="0"/>
    <n v="22340"/>
    <x v="95"/>
    <m/>
    <x v="223"/>
    <s v="Newark"/>
    <s v="NJ"/>
    <n v="7104"/>
    <s v="(973) 481-3848"/>
    <x v="1"/>
    <s v="N"/>
    <m/>
    <n v="1"/>
    <n v="1"/>
    <n v="0"/>
    <n v="0"/>
    <s v="ben_rafeh@yahoo.com"/>
    <n v="1346377"/>
    <s v="0013000000AOgeoAAD"/>
    <x v="0"/>
    <s v="Marco Solorzano"/>
    <s v="marco.solorzano@nawsny.com"/>
    <x v="1"/>
    <n v="0"/>
    <n v="1"/>
    <n v="1"/>
    <n v="0"/>
    <n v="0"/>
    <n v="1"/>
    <x v="2"/>
    <n v="0"/>
    <n v="0"/>
    <n v="0"/>
    <n v="2"/>
    <n v="0"/>
    <n v="2"/>
    <n v="0"/>
    <x v="4"/>
    <n v="0"/>
    <n v="2"/>
    <n v="19"/>
    <n v="10"/>
    <n v="7"/>
    <n v="2"/>
    <n v="6"/>
    <n v="10"/>
    <n v="0"/>
    <n v="5.2631578947360001E-2"/>
    <n v="0.1"/>
    <n v="0"/>
    <n v="0"/>
    <n v="0.16666666666666"/>
    <n v="0"/>
  </r>
  <r>
    <x v="224"/>
    <s v="East"/>
    <x v="0"/>
    <x v="5"/>
    <m/>
    <s v="Anthony Newton"/>
    <x v="5"/>
    <x v="24"/>
    <b v="0"/>
    <n v="30310"/>
    <x v="30"/>
    <m/>
    <x v="224"/>
    <s v="Newark"/>
    <s v="NJ"/>
    <n v="7107"/>
    <s v="(973) 573-7698"/>
    <x v="1"/>
    <s v="N"/>
    <s v="R"/>
    <n v="1"/>
    <n v="1"/>
    <n v="0"/>
    <n v="1"/>
    <s v="ecuasur655@hotmail.com"/>
    <n v="1346383"/>
    <s v="0013000000AOgeoAAD"/>
    <x v="0"/>
    <s v="Marco Solorzano"/>
    <s v="marco.solorzano@nawsny.com"/>
    <x v="0"/>
    <n v="3"/>
    <n v="0"/>
    <n v="6"/>
    <n v="1"/>
    <n v="3"/>
    <n v="1"/>
    <x v="0"/>
    <n v="2"/>
    <n v="1"/>
    <n v="1"/>
    <n v="1"/>
    <n v="1"/>
    <n v="0"/>
    <n v="0"/>
    <x v="3"/>
    <n v="2"/>
    <n v="26"/>
    <n v="18"/>
    <n v="21"/>
    <n v="18"/>
    <n v="13"/>
    <n v="15"/>
    <n v="25"/>
    <n v="0.11538461538461001"/>
    <n v="0"/>
    <n v="0.28571428571427998"/>
    <n v="5.5555555555550001E-2"/>
    <n v="0.23076923076923"/>
    <n v="6.6666666666660004E-2"/>
    <n v="0.12"/>
  </r>
  <r>
    <x v="225"/>
    <s v="East"/>
    <x v="0"/>
    <x v="5"/>
    <m/>
    <s v="Anthony Newton"/>
    <x v="5"/>
    <x v="24"/>
    <b v="0"/>
    <n v="30881"/>
    <x v="30"/>
    <n v="4"/>
    <x v="225"/>
    <s v="Newark"/>
    <s v="NJ"/>
    <n v="7105"/>
    <s v="(973) 558-7350"/>
    <x v="1"/>
    <s v="N"/>
    <s v="R"/>
    <n v="1"/>
    <n v="1"/>
    <n v="0"/>
    <n v="0"/>
    <s v="ecuasur655@hotmail.com"/>
    <n v="1346383"/>
    <s v="0013000000AOgeoAAD"/>
    <x v="0"/>
    <s v="Marco Solorzano"/>
    <s v="marco.solorzano@nawsny.com"/>
    <x v="0"/>
    <n v="2"/>
    <n v="5"/>
    <n v="0"/>
    <n v="1"/>
    <n v="4"/>
    <n v="2"/>
    <x v="0"/>
    <n v="6"/>
    <n v="0"/>
    <n v="2"/>
    <n v="0"/>
    <n v="2"/>
    <n v="0"/>
    <n v="1"/>
    <x v="1"/>
    <n v="2"/>
    <n v="29"/>
    <n v="26"/>
    <n v="30"/>
    <n v="14"/>
    <n v="20"/>
    <n v="24"/>
    <n v="32"/>
    <n v="6.8965517241369997E-2"/>
    <n v="0.19230769230768999"/>
    <n v="0"/>
    <n v="7.1428571428569995E-2"/>
    <n v="0.2"/>
    <n v="8.3333333333329998E-2"/>
    <n v="9.375E-2"/>
  </r>
  <r>
    <x v="226"/>
    <s v="East"/>
    <x v="0"/>
    <x v="5"/>
    <m/>
    <s v="Anthony Newton"/>
    <x v="5"/>
    <x v="24"/>
    <b v="0"/>
    <n v="34626"/>
    <x v="96"/>
    <m/>
    <x v="226"/>
    <s v="Newark"/>
    <s v="NJ"/>
    <n v="7107"/>
    <s v="(973) 732-9205"/>
    <x v="1"/>
    <s v="N"/>
    <m/>
    <n v="1"/>
    <n v="1"/>
    <n v="0"/>
    <n v="1"/>
    <s v="ben_rafeh@yahoo.com"/>
    <n v="1346377"/>
    <s v="0013000000AOgeoAAD"/>
    <x v="0"/>
    <s v="Marco Solorzano"/>
    <s v="marco.solorzano@nawsny.com"/>
    <x v="1"/>
    <n v="0"/>
    <n v="0"/>
    <n v="0"/>
    <n v="0"/>
    <n v="0"/>
    <n v="1"/>
    <x v="2"/>
    <n v="0"/>
    <n v="0"/>
    <n v="0"/>
    <n v="0"/>
    <n v="0"/>
    <n v="0"/>
    <n v="0"/>
    <x v="4"/>
    <n v="0"/>
    <n v="2"/>
    <n v="15"/>
    <n v="7"/>
    <n v="8"/>
    <n v="9"/>
    <n v="9"/>
    <n v="9"/>
    <n v="0"/>
    <n v="0"/>
    <n v="0"/>
    <n v="0"/>
    <n v="0"/>
    <n v="0.11111111111110999"/>
    <n v="0"/>
  </r>
  <r>
    <x v="227"/>
    <s v="East"/>
    <x v="0"/>
    <x v="5"/>
    <m/>
    <s v="Anthony Newton"/>
    <x v="5"/>
    <x v="24"/>
    <b v="0"/>
    <n v="35084"/>
    <x v="30"/>
    <m/>
    <x v="227"/>
    <s v="Newark"/>
    <s v="NJ"/>
    <n v="7105"/>
    <s v="(973) 732-4316"/>
    <x v="1"/>
    <s v="N"/>
    <m/>
    <n v="1"/>
    <n v="1"/>
    <n v="0"/>
    <n v="0"/>
    <s v="ecuasur655@hotmail.com"/>
    <n v="1346383"/>
    <s v="0013000000AOgeoAAD"/>
    <x v="0"/>
    <s v="Marco Solorzano"/>
    <s v="marco.solorzano@nawsny.com"/>
    <x v="0"/>
    <n v="3"/>
    <n v="0"/>
    <n v="2"/>
    <n v="1"/>
    <n v="1"/>
    <n v="1"/>
    <x v="3"/>
    <n v="4"/>
    <n v="1"/>
    <n v="2"/>
    <n v="1"/>
    <n v="4"/>
    <n v="0"/>
    <n v="2"/>
    <x v="0"/>
    <n v="2"/>
    <n v="13"/>
    <n v="14"/>
    <n v="17"/>
    <n v="13"/>
    <n v="7"/>
    <n v="15"/>
    <n v="21"/>
    <n v="0.23076923076923"/>
    <n v="0"/>
    <n v="0.11764705882352"/>
    <n v="7.6923076923070002E-2"/>
    <n v="0.14285714285713999"/>
    <n v="6.6666666666660004E-2"/>
    <n v="0.19047619047618999"/>
  </r>
  <r>
    <x v="228"/>
    <s v="East"/>
    <x v="0"/>
    <x v="5"/>
    <m/>
    <s v="Anthony Newton"/>
    <x v="5"/>
    <x v="24"/>
    <b v="0"/>
    <n v="37846"/>
    <x v="30"/>
    <m/>
    <x v="228"/>
    <s v="newark"/>
    <s v="NJ"/>
    <n v="7104"/>
    <s v="(973) 445-7517"/>
    <x v="1"/>
    <s v="N"/>
    <m/>
    <n v="1"/>
    <n v="1"/>
    <n v="0"/>
    <n v="0"/>
    <s v="ecuasur655@hotmail.com"/>
    <n v="1346383"/>
    <s v="0013000000AOgeoAAD"/>
    <x v="0"/>
    <s v="Marco Solorzano"/>
    <s v="marco.solorzano@nawsny.com"/>
    <x v="0"/>
    <n v="2"/>
    <n v="1"/>
    <n v="1"/>
    <n v="0"/>
    <n v="1"/>
    <n v="0"/>
    <x v="2"/>
    <n v="1"/>
    <n v="1"/>
    <n v="2"/>
    <n v="1"/>
    <n v="0"/>
    <n v="0"/>
    <n v="1"/>
    <x v="2"/>
    <n v="0"/>
    <n v="4"/>
    <n v="13"/>
    <n v="12"/>
    <n v="12"/>
    <n v="15"/>
    <n v="14"/>
    <n v="9"/>
    <n v="0.5"/>
    <n v="7.6923076923070002E-2"/>
    <n v="8.3333333333329998E-2"/>
    <n v="0"/>
    <n v="6.6666666666660004E-2"/>
    <n v="0"/>
    <n v="0"/>
  </r>
  <r>
    <x v="229"/>
    <s v="East"/>
    <x v="0"/>
    <x v="5"/>
    <m/>
    <s v="Anthony Newton"/>
    <x v="5"/>
    <x v="24"/>
    <b v="0"/>
    <n v="38287"/>
    <x v="97"/>
    <m/>
    <x v="229"/>
    <s v="Newark"/>
    <s v="NJ"/>
    <n v="7105"/>
    <s v="(973) 991-3030"/>
    <x v="2"/>
    <s v="N"/>
    <m/>
    <n v="0"/>
    <n v="0"/>
    <n v="0"/>
    <n v="0"/>
    <s v="silvanapilla@hotmail.com"/>
    <n v="1348603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4"/>
    <n v="4"/>
    <n v="2"/>
    <n v="2"/>
    <n v="4"/>
    <n v="3"/>
    <n v="4"/>
    <n v="0"/>
    <n v="0"/>
    <n v="0"/>
    <n v="0"/>
    <n v="0"/>
    <n v="0"/>
    <n v="0"/>
  </r>
  <r>
    <x v="230"/>
    <s v="East"/>
    <x v="0"/>
    <x v="5"/>
    <m/>
    <s v="Anthony Newton"/>
    <x v="5"/>
    <x v="24"/>
    <b v="0"/>
    <n v="38625"/>
    <x v="98"/>
    <m/>
    <x v="230"/>
    <s v="Newark"/>
    <s v="NJ"/>
    <n v="7105"/>
    <s v="(973) 732-5151"/>
    <x v="2"/>
    <s v="N"/>
    <m/>
    <n v="0"/>
    <n v="0"/>
    <n v="0"/>
    <n v="0"/>
    <s v="costamarnewark@gmail.com"/>
    <n v="1348679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3"/>
    <n v="1"/>
    <n v="2"/>
    <n v="0"/>
    <n v="0"/>
    <n v="1"/>
    <n v="3"/>
    <n v="0"/>
    <n v="0"/>
    <n v="0"/>
    <n v="0"/>
    <n v="0"/>
    <n v="0"/>
    <n v="0"/>
  </r>
  <r>
    <x v="231"/>
    <s v="East"/>
    <x v="0"/>
    <x v="5"/>
    <m/>
    <s v="Anthony Newton"/>
    <x v="5"/>
    <x v="24"/>
    <b v="0"/>
    <n v="39268"/>
    <x v="30"/>
    <n v="14"/>
    <x v="231"/>
    <s v="Belleville"/>
    <s v="NJ"/>
    <n v="7109"/>
    <s v="(973) 302-6284"/>
    <x v="1"/>
    <s v="N"/>
    <m/>
    <n v="1"/>
    <n v="1"/>
    <n v="0"/>
    <n v="1"/>
    <s v="ecuasur655@hotmail.com"/>
    <n v="1346383"/>
    <s v="0013000000AOgeoAAD"/>
    <x v="0"/>
    <s v="Marco Solorzano"/>
    <s v="marco.solorzano@nawsny.com"/>
    <x v="0"/>
    <n v="0"/>
    <n v="0"/>
    <n v="2"/>
    <n v="0"/>
    <n v="0"/>
    <n v="1"/>
    <x v="1"/>
    <n v="1"/>
    <n v="1"/>
    <n v="2"/>
    <n v="0"/>
    <n v="2"/>
    <n v="0"/>
    <n v="0"/>
    <x v="0"/>
    <n v="0"/>
    <n v="4"/>
    <n v="8"/>
    <n v="7"/>
    <n v="3"/>
    <n v="5"/>
    <n v="7"/>
    <n v="9"/>
    <n v="0"/>
    <n v="0"/>
    <n v="0.28571428571427998"/>
    <n v="0"/>
    <n v="0"/>
    <n v="0.14285714285713999"/>
    <n v="0.11111111111110999"/>
  </r>
  <r>
    <x v="232"/>
    <s v="East"/>
    <x v="0"/>
    <x v="5"/>
    <m/>
    <s v="Anthony Newton"/>
    <x v="5"/>
    <x v="24"/>
    <b v="0"/>
    <n v="42653"/>
    <x v="99"/>
    <m/>
    <x v="232"/>
    <s v="Belleville"/>
    <s v="NJ"/>
    <n v="7109"/>
    <s v="(973) 759-2200"/>
    <x v="1"/>
    <s v="N"/>
    <s v="N"/>
    <n v="1"/>
    <n v="1"/>
    <n v="0"/>
    <n v="1"/>
    <s v="ben_rafeh@yahoo.com"/>
    <n v="1346377"/>
    <s v="0013000000AOgeoAAD"/>
    <x v="0"/>
    <s v="marco"/>
    <s v="marco.solorzano@nawsny.com"/>
    <x v="1"/>
    <n v="0"/>
    <n v="1"/>
    <n v="1"/>
    <n v="0"/>
    <n v="0"/>
    <n v="0"/>
    <x v="2"/>
    <n v="0"/>
    <n v="0"/>
    <n v="0"/>
    <n v="1"/>
    <n v="0"/>
    <n v="0"/>
    <n v="3"/>
    <x v="4"/>
    <n v="0"/>
    <n v="0"/>
    <n v="10"/>
    <n v="7"/>
    <n v="6"/>
    <n v="2"/>
    <n v="9"/>
    <n v="6"/>
    <n v="0"/>
    <n v="0.1"/>
    <n v="0.14285714285713999"/>
    <n v="0"/>
    <n v="0"/>
    <n v="0"/>
    <n v="0"/>
  </r>
  <r>
    <x v="233"/>
    <s v="East"/>
    <x v="0"/>
    <x v="5"/>
    <m/>
    <s v="Anthony Newton"/>
    <x v="5"/>
    <x v="24"/>
    <b v="0"/>
    <n v="42953"/>
    <x v="100"/>
    <m/>
    <x v="233"/>
    <s v="West orange"/>
    <s v="NJ"/>
    <n v="7052"/>
    <s v="(786) 405-4426"/>
    <x v="2"/>
    <s v="N"/>
    <m/>
    <n v="0"/>
    <n v="0"/>
    <n v="0"/>
    <n v="1"/>
    <s v="hottechwireless@gmail.com"/>
    <n v="1394425"/>
    <s v="0013000000AOgeoAAD"/>
    <x v="0"/>
    <s v="marco"/>
    <s v="marco.solorzano@nawsny.com"/>
    <x v="1"/>
    <n v="0"/>
    <n v="0"/>
    <n v="2"/>
    <n v="0"/>
    <n v="0"/>
    <n v="0"/>
    <x v="2"/>
    <n v="0"/>
    <n v="0"/>
    <n v="0"/>
    <n v="0"/>
    <n v="0"/>
    <n v="0"/>
    <n v="0"/>
    <x v="2"/>
    <n v="0"/>
    <n v="0"/>
    <n v="1"/>
    <n v="3"/>
    <n v="1"/>
    <n v="0"/>
    <n v="0"/>
    <n v="1"/>
    <n v="0"/>
    <n v="0"/>
    <n v="0.66666666666665997"/>
    <n v="0"/>
    <n v="0"/>
    <n v="0"/>
    <n v="0"/>
  </r>
  <r>
    <x v="234"/>
    <s v="East"/>
    <x v="0"/>
    <x v="5"/>
    <m/>
    <s v="Anthony Newton"/>
    <x v="5"/>
    <x v="24"/>
    <b v="0"/>
    <n v="45165"/>
    <x v="101"/>
    <m/>
    <x v="234"/>
    <s v="Newark"/>
    <s v="NJ"/>
    <n v="7106"/>
    <s v="(973) 900-5623"/>
    <x v="1"/>
    <s v="N"/>
    <s v="N"/>
    <n v="1"/>
    <n v="1"/>
    <n v="0"/>
    <n v="0"/>
    <s v="allanceto@gmail.com"/>
    <n v="1348318"/>
    <s v="0013000000AOgeoAAD"/>
    <x v="0"/>
    <s v="Marco Solorzano"/>
    <s v="marco.solorzano@nawsny.com"/>
    <x v="1"/>
    <n v="0"/>
    <n v="1"/>
    <n v="1"/>
    <n v="1"/>
    <n v="2"/>
    <n v="2"/>
    <x v="7"/>
    <n v="0"/>
    <n v="0"/>
    <n v="0"/>
    <n v="0"/>
    <n v="2"/>
    <n v="1"/>
    <n v="1"/>
    <x v="4"/>
    <n v="0"/>
    <n v="0"/>
    <n v="15"/>
    <n v="8"/>
    <n v="9"/>
    <n v="9"/>
    <n v="10"/>
    <n v="13"/>
    <n v="0"/>
    <n v="6.6666666666660004E-2"/>
    <n v="0.125"/>
    <n v="0.11111111111110999"/>
    <n v="0.22222222222221999"/>
    <n v="0.2"/>
    <n v="0.15384615384615"/>
  </r>
  <r>
    <x v="235"/>
    <s v="East"/>
    <x v="0"/>
    <x v="5"/>
    <m/>
    <s v="Anthony Newton"/>
    <x v="5"/>
    <x v="24"/>
    <b v="0"/>
    <n v="45524"/>
    <x v="30"/>
    <m/>
    <x v="235"/>
    <s v="Newark"/>
    <s v="NJ"/>
    <n v="7104"/>
    <s v="(973) 262-1358"/>
    <x v="1"/>
    <s v="N"/>
    <s v="N"/>
    <n v="1"/>
    <n v="1"/>
    <n v="0"/>
    <n v="0"/>
    <s v="ecuasur655@hotmail.com"/>
    <n v="1346383"/>
    <s v="0013000000AOgeoAAD"/>
    <x v="0"/>
    <s v="Marco Solorzano"/>
    <s v="marco.solorzano@nawsny.com"/>
    <x v="0"/>
    <n v="0"/>
    <n v="0"/>
    <n v="1"/>
    <n v="0"/>
    <n v="1"/>
    <n v="0"/>
    <x v="2"/>
    <n v="3"/>
    <n v="0"/>
    <n v="0"/>
    <n v="0"/>
    <n v="0"/>
    <n v="0"/>
    <n v="0"/>
    <x v="2"/>
    <n v="0"/>
    <n v="8"/>
    <n v="6"/>
    <n v="10"/>
    <n v="6"/>
    <n v="7"/>
    <n v="5"/>
    <n v="5"/>
    <n v="0"/>
    <n v="0"/>
    <n v="0.1"/>
    <n v="0"/>
    <n v="0.14285714285713999"/>
    <n v="0"/>
    <n v="0"/>
  </r>
  <r>
    <x v="236"/>
    <s v="East"/>
    <x v="0"/>
    <x v="5"/>
    <m/>
    <s v="Anthony Newton"/>
    <x v="5"/>
    <x v="24"/>
    <b v="0"/>
    <n v="46100"/>
    <x v="30"/>
    <m/>
    <x v="236"/>
    <s v="Newark"/>
    <s v="NJ"/>
    <n v="7105"/>
    <s v="(973) 866-6362"/>
    <x v="1"/>
    <s v="N"/>
    <s v="N"/>
    <n v="1"/>
    <n v="1"/>
    <n v="0"/>
    <n v="0"/>
    <s v="ecuasur655@hotmail.com"/>
    <n v="1346383"/>
    <s v="0013000000AOgeoAAD"/>
    <x v="0"/>
    <s v="Marco Solorzano"/>
    <s v="marco.solorzano@nawsny.com"/>
    <x v="0"/>
    <n v="0"/>
    <n v="1"/>
    <n v="0"/>
    <n v="1"/>
    <n v="1"/>
    <n v="2"/>
    <x v="0"/>
    <n v="4"/>
    <n v="0"/>
    <n v="1"/>
    <n v="0"/>
    <n v="0"/>
    <n v="0"/>
    <n v="1"/>
    <x v="1"/>
    <n v="3"/>
    <n v="8"/>
    <n v="14"/>
    <n v="16"/>
    <n v="11"/>
    <n v="9"/>
    <n v="11"/>
    <n v="16"/>
    <n v="0"/>
    <n v="7.1428571428569995E-2"/>
    <n v="0"/>
    <n v="9.0909090909089996E-2"/>
    <n v="0.11111111111110999"/>
    <n v="0.18181818181817999"/>
    <n v="0.1875"/>
  </r>
  <r>
    <x v="237"/>
    <s v="East"/>
    <x v="0"/>
    <x v="5"/>
    <m/>
    <s v="Anthony Newton"/>
    <x v="5"/>
    <x v="24"/>
    <b v="0"/>
    <n v="46105"/>
    <x v="102"/>
    <m/>
    <x v="237"/>
    <s v="Clifton"/>
    <s v="NJ"/>
    <n v="7011"/>
    <s v="(973) 955-4555"/>
    <x v="2"/>
    <s v="N"/>
    <m/>
    <n v="0"/>
    <n v="0"/>
    <n v="0"/>
    <n v="0"/>
    <s v="cliftonwirelessstore@gmail.com"/>
    <n v="1452811"/>
    <s v="0013000000AOgeoAAD"/>
    <x v="0"/>
    <s v="Marco Solorzano"/>
    <s v="marco.solorzano@nawsny.com"/>
    <x v="1"/>
    <n v="0"/>
    <n v="0"/>
    <n v="0"/>
    <n v="2"/>
    <n v="1"/>
    <n v="0"/>
    <x v="0"/>
    <n v="0"/>
    <n v="0"/>
    <n v="0"/>
    <n v="0"/>
    <n v="0"/>
    <n v="0"/>
    <n v="0"/>
    <x v="2"/>
    <n v="0"/>
    <n v="0"/>
    <n v="0"/>
    <n v="0"/>
    <n v="2"/>
    <n v="2"/>
    <n v="1"/>
    <n v="3"/>
    <n v="0"/>
    <n v="0"/>
    <n v="0"/>
    <n v="1"/>
    <n v="0.5"/>
    <n v="0"/>
    <n v="1"/>
  </r>
  <r>
    <x v="238"/>
    <s v="East"/>
    <x v="0"/>
    <x v="5"/>
    <m/>
    <s v="Anthony Newton"/>
    <x v="5"/>
    <x v="24"/>
    <b v="0"/>
    <n v="46676"/>
    <x v="103"/>
    <m/>
    <x v="238"/>
    <s v="Clifton"/>
    <s v="NJ"/>
    <n v="7011"/>
    <s v="(973) 432-6522"/>
    <x v="2"/>
    <s v="N"/>
    <m/>
    <n v="0"/>
    <n v="0"/>
    <n v="0"/>
    <n v="0"/>
    <s v="morad.mustafa11@gmail.com"/>
    <n v="1462377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1"/>
    <n v="0"/>
    <n v="1"/>
    <n v="0"/>
    <n v="1"/>
    <n v="1"/>
    <n v="0"/>
    <n v="0"/>
    <n v="0"/>
    <n v="0"/>
    <n v="0"/>
    <n v="0"/>
    <n v="0"/>
  </r>
  <r>
    <x v="239"/>
    <s v="East"/>
    <x v="0"/>
    <x v="5"/>
    <m/>
    <s v="Anthony Newton"/>
    <x v="5"/>
    <x v="24"/>
    <b v="0"/>
    <n v="46723"/>
    <x v="104"/>
    <m/>
    <x v="239"/>
    <s v="Newark"/>
    <s v="NJ"/>
    <n v="7107"/>
    <s v="(973) 481-4440"/>
    <x v="2"/>
    <s v="N"/>
    <m/>
    <n v="0"/>
    <n v="0"/>
    <n v="0"/>
    <n v="1"/>
    <s v="loidafeliz1995@gmail.com"/>
    <n v="1462422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3"/>
    <n v="0"/>
    <n v="1"/>
    <n v="1"/>
    <n v="0"/>
    <n v="0"/>
    <n v="0"/>
    <n v="0"/>
    <n v="0"/>
    <n v="0"/>
    <n v="0"/>
    <n v="0"/>
    <n v="0"/>
    <n v="0"/>
  </r>
  <r>
    <x v="240"/>
    <s v="East"/>
    <x v="0"/>
    <x v="5"/>
    <m/>
    <s v="Anthony Newton"/>
    <x v="5"/>
    <x v="24"/>
    <b v="0"/>
    <n v="47023"/>
    <x v="105"/>
    <m/>
    <x v="240"/>
    <s v="Butler"/>
    <s v="NJ"/>
    <n v="7405"/>
    <s v="(973) 291-4037"/>
    <x v="2"/>
    <s v="N"/>
    <m/>
    <n v="0"/>
    <n v="0"/>
    <n v="0"/>
    <n v="0"/>
    <s v="vanneservices@hotmail.com"/>
    <n v="1464794"/>
    <s v="0013000000AOgeoAAD"/>
    <x v="0"/>
    <s v="Marco Solorzano"/>
    <s v="marco.solorzan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0"/>
    <n v="0"/>
    <n v="0"/>
    <n v="2"/>
    <n v="2"/>
    <n v="0"/>
    <n v="0"/>
    <n v="0"/>
    <n v="0"/>
    <n v="0"/>
    <n v="0"/>
    <n v="0"/>
    <n v="0"/>
  </r>
  <r>
    <x v="241"/>
    <s v="East"/>
    <x v="0"/>
    <x v="5"/>
    <m/>
    <s v="Anthony Newton"/>
    <x v="5"/>
    <x v="24"/>
    <b v="0"/>
    <n v="47426"/>
    <x v="32"/>
    <m/>
    <x v="241"/>
    <s v="Newark"/>
    <s v="NJ"/>
    <n v="7104"/>
    <s v="(973) 968-8094"/>
    <x v="1"/>
    <s v="N"/>
    <s v="N"/>
    <n v="1"/>
    <n v="1"/>
    <n v="0"/>
    <n v="0"/>
    <s v="ecuasur655@hotmail.com"/>
    <n v="1346383"/>
    <s v="0013000000AOgeoAAD"/>
    <x v="0"/>
    <s v="Marco Solorzano"/>
    <s v="marco.solorzano@nawsny.com"/>
    <x v="0"/>
    <n v="0"/>
    <n v="2"/>
    <n v="2"/>
    <n v="0"/>
    <n v="0"/>
    <n v="1"/>
    <x v="0"/>
    <n v="1"/>
    <n v="1"/>
    <n v="2"/>
    <n v="0"/>
    <n v="0"/>
    <n v="0"/>
    <n v="1"/>
    <x v="2"/>
    <n v="1"/>
    <n v="2"/>
    <n v="16"/>
    <n v="5"/>
    <n v="5"/>
    <n v="6"/>
    <n v="9"/>
    <n v="7"/>
    <n v="0"/>
    <n v="0.125"/>
    <n v="0.4"/>
    <n v="0"/>
    <n v="0"/>
    <n v="0.11111111111110999"/>
    <n v="0.42857142857142"/>
  </r>
  <r>
    <x v="242"/>
    <s v="East"/>
    <x v="0"/>
    <x v="0"/>
    <m/>
    <s v="Anthony Newton"/>
    <x v="1"/>
    <x v="25"/>
    <b v="0"/>
    <n v="14094"/>
    <x v="106"/>
    <m/>
    <x v="242"/>
    <s v="Peekskill"/>
    <s v="NY"/>
    <n v="10566"/>
    <s v="(914) 930-7200"/>
    <x v="0"/>
    <s v="N"/>
    <s v="R"/>
    <n v="1"/>
    <n v="1"/>
    <n v="1"/>
    <n v="0"/>
    <s v="gotboost.peekskill@gmail.com"/>
    <n v="1345819"/>
    <s v="0013000000AOgeoAAD"/>
    <x v="0"/>
    <s v="Julie Zamudio"/>
    <s v="jzamudio@nawsny.com"/>
    <x v="1"/>
    <n v="0"/>
    <n v="4"/>
    <n v="2"/>
    <n v="1"/>
    <n v="1"/>
    <n v="1"/>
    <x v="7"/>
    <n v="0"/>
    <n v="0"/>
    <n v="4"/>
    <n v="1"/>
    <n v="2"/>
    <n v="0"/>
    <n v="0"/>
    <x v="3"/>
    <n v="0"/>
    <n v="0"/>
    <n v="42"/>
    <n v="24"/>
    <n v="23"/>
    <n v="21"/>
    <n v="25"/>
    <n v="24"/>
    <n v="0"/>
    <n v="9.5238095238090001E-2"/>
    <n v="8.3333333333329998E-2"/>
    <n v="4.3478260869559998E-2"/>
    <n v="4.7619047619039997E-2"/>
    <n v="0.04"/>
    <n v="8.3333333333329998E-2"/>
  </r>
  <r>
    <x v="243"/>
    <s v="East"/>
    <x v="0"/>
    <x v="0"/>
    <s v="Chris Kugel"/>
    <s v="Anthony Newton"/>
    <x v="1"/>
    <x v="25"/>
    <b v="0"/>
    <n v="14465"/>
    <x v="5"/>
    <m/>
    <x v="243"/>
    <s v="Sleepy Hollow"/>
    <s v="NY"/>
    <n v="10591"/>
    <s v="(914) 372-7864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0"/>
    <n v="6"/>
    <n v="5"/>
    <n v="0"/>
    <n v="0"/>
    <n v="2"/>
    <x v="1"/>
    <n v="4"/>
    <n v="3"/>
    <n v="0"/>
    <n v="0"/>
    <n v="0"/>
    <n v="0"/>
    <n v="0"/>
    <x v="4"/>
    <n v="1"/>
    <n v="8"/>
    <n v="12"/>
    <n v="7"/>
    <n v="8"/>
    <n v="8"/>
    <n v="12"/>
    <n v="12"/>
    <n v="0"/>
    <n v="0.5"/>
    <n v="0.71428571428570997"/>
    <n v="0"/>
    <n v="0"/>
    <n v="0.16666666666666"/>
    <n v="8.3333333333329998E-2"/>
  </r>
  <r>
    <x v="244"/>
    <s v="East"/>
    <x v="0"/>
    <x v="0"/>
    <m/>
    <s v="Anthony Newton"/>
    <x v="1"/>
    <x v="25"/>
    <b v="0"/>
    <n v="15187"/>
    <x v="107"/>
    <m/>
    <x v="244"/>
    <s v="Brewster"/>
    <s v="NY"/>
    <n v="10509"/>
    <s v="(845) 363-1040"/>
    <x v="0"/>
    <s v="N"/>
    <m/>
    <n v="1"/>
    <n v="1"/>
    <n v="1"/>
    <n v="1"/>
    <s v="brewsterwireless@gmail.com"/>
    <n v="1345892"/>
    <s v="0013000000AOgeoAAD"/>
    <x v="0"/>
    <s v="Julie Zamudio"/>
    <s v="jzamudio@nawsny.com"/>
    <x v="1"/>
    <n v="1"/>
    <n v="0"/>
    <n v="1"/>
    <n v="0"/>
    <n v="2"/>
    <n v="1"/>
    <x v="7"/>
    <n v="0"/>
    <n v="0"/>
    <n v="1"/>
    <n v="2"/>
    <n v="1"/>
    <n v="2"/>
    <n v="1"/>
    <x v="0"/>
    <n v="1"/>
    <n v="13"/>
    <n v="18"/>
    <n v="30"/>
    <n v="21"/>
    <n v="24"/>
    <n v="20"/>
    <n v="30"/>
    <n v="7.6923076923070002E-2"/>
    <n v="0"/>
    <n v="3.3333333333330002E-2"/>
    <n v="0"/>
    <n v="8.3333333333329998E-2"/>
    <n v="0.05"/>
    <n v="6.6666666666660004E-2"/>
  </r>
  <r>
    <x v="245"/>
    <s v="East"/>
    <x v="0"/>
    <x v="0"/>
    <s v="Chris Kugel"/>
    <s v="Anthony Newton"/>
    <x v="1"/>
    <x v="25"/>
    <b v="0"/>
    <n v="25383"/>
    <x v="5"/>
    <m/>
    <x v="245"/>
    <s v="White Plains"/>
    <s v="NY"/>
    <n v="10601"/>
    <s v="(646) 244-3203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1"/>
    <n v="0"/>
    <n v="2"/>
    <n v="2"/>
    <n v="1"/>
    <n v="0"/>
    <n v="5"/>
    <x v="2"/>
    <n v="0"/>
    <n v="0"/>
    <n v="1"/>
    <n v="2"/>
    <n v="2"/>
    <n v="1"/>
    <n v="1"/>
    <x v="4"/>
    <n v="2"/>
    <n v="10"/>
    <n v="21"/>
    <n v="11"/>
    <n v="10"/>
    <n v="16"/>
    <n v="23"/>
    <n v="9"/>
    <n v="0"/>
    <n v="9.5238095238090001E-2"/>
    <n v="0.18181818181817999"/>
    <n v="0.1"/>
    <n v="0"/>
    <n v="0.21739130434782"/>
    <n v="0"/>
  </r>
  <r>
    <x v="246"/>
    <s v="East"/>
    <x v="0"/>
    <x v="0"/>
    <m/>
    <s v="Anthony Newton"/>
    <x v="1"/>
    <x v="25"/>
    <b v="0"/>
    <n v="34849"/>
    <x v="108"/>
    <m/>
    <x v="246"/>
    <s v="Mount Kisco"/>
    <s v="NY"/>
    <n v="10549"/>
    <s v="(914) 424-6856"/>
    <x v="0"/>
    <s v="N"/>
    <m/>
    <n v="1"/>
    <n v="1"/>
    <n v="0"/>
    <n v="0"/>
    <s v="me_wirelessplus@hotmail.com"/>
    <n v="1348377"/>
    <s v="0013000000AOgeoAAD"/>
    <x v="0"/>
    <s v="Julie Zamudio"/>
    <s v="jzamudio@nawsny.com"/>
    <x v="1"/>
    <n v="1"/>
    <n v="1"/>
    <n v="0"/>
    <n v="2"/>
    <n v="0"/>
    <n v="6"/>
    <x v="2"/>
    <n v="0"/>
    <n v="0"/>
    <n v="0"/>
    <n v="1"/>
    <n v="0"/>
    <n v="2"/>
    <n v="0"/>
    <x v="4"/>
    <n v="0"/>
    <n v="5"/>
    <n v="12"/>
    <n v="9"/>
    <n v="11"/>
    <n v="11"/>
    <n v="13"/>
    <n v="20"/>
    <n v="0.2"/>
    <n v="8.3333333333329998E-2"/>
    <n v="0"/>
    <n v="0.18181818181817999"/>
    <n v="0"/>
    <n v="0.46153846153846001"/>
    <n v="0"/>
  </r>
  <r>
    <x v="247"/>
    <s v="East"/>
    <x v="0"/>
    <x v="0"/>
    <s v="Chris Kugel"/>
    <s v="Anthony Newton"/>
    <x v="1"/>
    <x v="25"/>
    <b v="0"/>
    <n v="35502"/>
    <x v="5"/>
    <m/>
    <x v="247"/>
    <s v="Port Chester"/>
    <s v="NY"/>
    <n v="10573"/>
    <s v="(914) 305-4140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1"/>
    <n v="1"/>
    <n v="3"/>
    <n v="1"/>
    <n v="3"/>
    <n v="6"/>
    <n v="3"/>
    <x v="6"/>
    <n v="0"/>
    <n v="1"/>
    <n v="1"/>
    <n v="0"/>
    <n v="4"/>
    <n v="1"/>
    <n v="2"/>
    <x v="2"/>
    <n v="1"/>
    <n v="17"/>
    <n v="21"/>
    <n v="21"/>
    <n v="24"/>
    <n v="22"/>
    <n v="31"/>
    <n v="28"/>
    <n v="5.882352941176E-2"/>
    <n v="0.14285714285713999"/>
    <n v="4.7619047619039997E-2"/>
    <n v="0.125"/>
    <n v="0.27272727272726999"/>
    <n v="9.6774193548380003E-2"/>
    <n v="0.25"/>
  </r>
  <r>
    <x v="248"/>
    <s v="East"/>
    <x v="0"/>
    <x v="0"/>
    <s v="Chris Kugel"/>
    <s v="Anthony Newton"/>
    <x v="1"/>
    <x v="25"/>
    <b v="0"/>
    <n v="37831"/>
    <x v="5"/>
    <m/>
    <x v="248"/>
    <s v="White Plains"/>
    <s v="NY"/>
    <n v="10601"/>
    <s v="(914) 290-5545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3"/>
    <n v="3"/>
    <n v="4"/>
    <n v="8"/>
    <n v="6"/>
    <n v="3"/>
    <x v="10"/>
    <n v="1"/>
    <n v="4"/>
    <n v="0"/>
    <n v="0"/>
    <n v="0"/>
    <n v="1"/>
    <n v="1"/>
    <x v="2"/>
    <n v="1"/>
    <n v="13"/>
    <n v="20"/>
    <n v="17"/>
    <n v="18"/>
    <n v="22"/>
    <n v="17"/>
    <n v="20"/>
    <n v="0.23076923076923"/>
    <n v="0.15"/>
    <n v="0.23529411764704999"/>
    <n v="0.44444444444443998"/>
    <n v="0.27272727272726999"/>
    <n v="0.17647058823528999"/>
    <n v="0.45"/>
  </r>
  <r>
    <x v="249"/>
    <s v="East"/>
    <x v="0"/>
    <x v="0"/>
    <s v="Chris Kugel"/>
    <s v="Anthony Newton"/>
    <x v="1"/>
    <x v="25"/>
    <b v="0"/>
    <n v="38909"/>
    <x v="5"/>
    <m/>
    <x v="249"/>
    <s v="Poughkeepsie"/>
    <s v="NY"/>
    <n v="12601"/>
    <s v="(845) 849-0175"/>
    <x v="1"/>
    <s v="N"/>
    <s v="R"/>
    <n v="1"/>
    <n v="1"/>
    <n v="1"/>
    <n v="0"/>
    <s v="nafi21888@gmail.com"/>
    <n v="1346286"/>
    <s v="0013000000AOgeoAAD"/>
    <x v="0"/>
    <s v="Julie Zamudio"/>
    <s v="jzamudio@nawsny.com"/>
    <x v="0"/>
    <n v="3"/>
    <n v="3"/>
    <n v="2"/>
    <n v="4"/>
    <n v="2"/>
    <n v="7"/>
    <x v="1"/>
    <n v="1"/>
    <n v="0"/>
    <n v="0"/>
    <n v="1"/>
    <n v="1"/>
    <n v="0"/>
    <n v="0"/>
    <x v="4"/>
    <n v="2"/>
    <n v="9"/>
    <n v="23"/>
    <n v="23"/>
    <n v="15"/>
    <n v="21"/>
    <n v="17"/>
    <n v="19"/>
    <n v="0.33333333333332998"/>
    <n v="0.13043478260868999"/>
    <n v="8.6956521739130002E-2"/>
    <n v="0.26666666666666"/>
    <n v="9.5238095238090001E-2"/>
    <n v="0.41176470588234998"/>
    <n v="5.2631578947360001E-2"/>
  </r>
  <r>
    <x v="250"/>
    <s v="East"/>
    <x v="0"/>
    <x v="0"/>
    <s v="Chris Kugel"/>
    <s v="Anthony Newton"/>
    <x v="1"/>
    <x v="25"/>
    <b v="0"/>
    <n v="39459"/>
    <x v="5"/>
    <m/>
    <x v="250"/>
    <s v="Poughkeepsie"/>
    <s v="NY"/>
    <n v="12601"/>
    <s v="(845) 297-2200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0"/>
    <n v="4"/>
    <n v="8"/>
    <n v="1"/>
    <n v="5"/>
    <n v="3"/>
    <n v="1"/>
    <x v="4"/>
    <n v="1"/>
    <n v="0"/>
    <n v="0"/>
    <n v="0"/>
    <n v="0"/>
    <n v="1"/>
    <n v="1"/>
    <x v="2"/>
    <n v="1"/>
    <n v="3"/>
    <n v="3"/>
    <n v="5"/>
    <n v="4"/>
    <n v="6"/>
    <n v="2"/>
    <n v="2"/>
    <n v="1.3333333333333299"/>
    <n v="2.6666666666666599"/>
    <n v="0.2"/>
    <n v="1.25"/>
    <n v="0.5"/>
    <n v="0.5"/>
    <n v="2.5"/>
  </r>
  <r>
    <x v="251"/>
    <s v="East"/>
    <x v="0"/>
    <x v="0"/>
    <s v="Chris Kugel"/>
    <s v="Anthony Newton"/>
    <x v="1"/>
    <x v="25"/>
    <b v="0"/>
    <n v="39495"/>
    <x v="5"/>
    <m/>
    <x v="251"/>
    <s v="Peekskill"/>
    <s v="NY"/>
    <n v="10566"/>
    <s v="(914) 402-4473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0"/>
    <n v="6"/>
    <n v="4"/>
    <n v="2"/>
    <n v="6"/>
    <n v="2"/>
    <n v="3"/>
    <x v="1"/>
    <n v="4"/>
    <n v="0"/>
    <n v="1"/>
    <n v="2"/>
    <n v="0"/>
    <n v="1"/>
    <n v="0"/>
    <x v="4"/>
    <n v="1"/>
    <n v="18"/>
    <n v="13"/>
    <n v="10"/>
    <n v="11"/>
    <n v="14"/>
    <n v="6"/>
    <n v="4"/>
    <n v="0.33333333333332998"/>
    <n v="0.30769230769229999"/>
    <n v="0.2"/>
    <n v="0.54545454545453997"/>
    <n v="0.14285714285713999"/>
    <n v="0.5"/>
    <n v="0.25"/>
  </r>
  <r>
    <x v="252"/>
    <s v="East"/>
    <x v="0"/>
    <x v="0"/>
    <s v="Chris Kugel"/>
    <s v="Anthony Newton"/>
    <x v="1"/>
    <x v="25"/>
    <b v="0"/>
    <n v="42565"/>
    <x v="5"/>
    <m/>
    <x v="252"/>
    <s v="Port Chester"/>
    <s v="NY"/>
    <n v="10573"/>
    <s v="(914) 305-3095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0"/>
    <n v="3"/>
    <n v="2"/>
    <n v="3"/>
    <n v="4"/>
    <n v="4"/>
    <n v="5"/>
    <x v="0"/>
    <n v="3"/>
    <n v="0"/>
    <n v="0"/>
    <n v="1"/>
    <n v="2"/>
    <n v="0"/>
    <n v="1"/>
    <x v="4"/>
    <n v="2"/>
    <n v="17"/>
    <n v="17"/>
    <n v="18"/>
    <n v="12"/>
    <n v="10"/>
    <n v="15"/>
    <n v="13"/>
    <n v="0.17647058823528999"/>
    <n v="0.11764705882352"/>
    <n v="0.16666666666666"/>
    <n v="0.33333333333332998"/>
    <n v="0.4"/>
    <n v="0.33333333333332998"/>
    <n v="0.23076923076923"/>
  </r>
  <r>
    <x v="253"/>
    <s v="East"/>
    <x v="0"/>
    <x v="0"/>
    <s v="Chris Kugel"/>
    <s v="Anthony Newton"/>
    <x v="1"/>
    <x v="25"/>
    <b v="0"/>
    <n v="43703"/>
    <x v="5"/>
    <m/>
    <x v="253"/>
    <s v="Poughkeepsie"/>
    <s v="NY"/>
    <n v="12603"/>
    <s v="(845) 337-4667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1"/>
    <n v="1"/>
    <n v="4"/>
    <n v="2"/>
    <n v="0"/>
    <n v="1"/>
    <n v="2"/>
    <x v="1"/>
    <n v="0"/>
    <n v="0"/>
    <n v="0"/>
    <n v="0"/>
    <n v="0"/>
    <n v="0"/>
    <n v="1"/>
    <x v="4"/>
    <n v="0"/>
    <n v="3"/>
    <n v="9"/>
    <n v="9"/>
    <n v="6"/>
    <n v="8"/>
    <n v="3"/>
    <n v="5"/>
    <n v="0.33333333333332998"/>
    <n v="0.44444444444443998"/>
    <n v="0.22222222222221999"/>
    <n v="0"/>
    <n v="0.125"/>
    <n v="0.66666666666665997"/>
    <n v="0.2"/>
  </r>
  <r>
    <x v="254"/>
    <s v="East"/>
    <x v="0"/>
    <x v="0"/>
    <s v="Chris Kugel"/>
    <s v="Anthony Newton"/>
    <x v="1"/>
    <x v="25"/>
    <b v="0"/>
    <n v="44941"/>
    <x v="5"/>
    <m/>
    <x v="254"/>
    <s v="Wappingers Falls"/>
    <s v="NY"/>
    <n v="12590"/>
    <s v="(845) 218-9992"/>
    <x v="1"/>
    <s v="N"/>
    <s v="N"/>
    <n v="1"/>
    <n v="1"/>
    <n v="1"/>
    <n v="0"/>
    <s v="nafi21888@gmail.com"/>
    <n v="1346286"/>
    <s v="0013000000AOgeoAAD"/>
    <x v="0"/>
    <s v="Julie Zamudio"/>
    <s v="jzamudio@nawsny.com"/>
    <x v="1"/>
    <n v="1"/>
    <n v="3"/>
    <n v="0"/>
    <n v="1"/>
    <n v="1"/>
    <n v="0"/>
    <x v="0"/>
    <n v="0"/>
    <n v="1"/>
    <n v="0"/>
    <n v="2"/>
    <n v="0"/>
    <n v="1"/>
    <n v="0"/>
    <x v="4"/>
    <n v="0"/>
    <n v="2"/>
    <n v="6"/>
    <n v="4"/>
    <n v="2"/>
    <n v="6"/>
    <n v="3"/>
    <n v="7"/>
    <n v="0.5"/>
    <n v="0.5"/>
    <n v="0"/>
    <n v="0.5"/>
    <n v="0.16666666666666"/>
    <n v="0"/>
    <n v="0.42857142857142"/>
  </r>
  <r>
    <x v="255"/>
    <s v="East"/>
    <x v="0"/>
    <x v="0"/>
    <s v="Chris Kugel"/>
    <s v="Anthony Newton"/>
    <x v="1"/>
    <x v="25"/>
    <b v="0"/>
    <n v="45836"/>
    <x v="5"/>
    <m/>
    <x v="255"/>
    <s v="Peekskill"/>
    <s v="NY"/>
    <n v="10566"/>
    <s v="(914) 293-7735"/>
    <x v="1"/>
    <s v="N"/>
    <s v="N"/>
    <n v="1"/>
    <n v="1"/>
    <n v="0"/>
    <n v="0"/>
    <s v="nafi21888@gmail.com"/>
    <n v="1346286"/>
    <s v="0013000000AOgeoAAD"/>
    <x v="0"/>
    <s v="Julie Zamudio"/>
    <s v="jzamudio@nawsny.com"/>
    <x v="0"/>
    <n v="1"/>
    <n v="1"/>
    <n v="4"/>
    <n v="0"/>
    <n v="4"/>
    <n v="2"/>
    <x v="1"/>
    <n v="1"/>
    <n v="1"/>
    <n v="1"/>
    <n v="0"/>
    <n v="0"/>
    <n v="0"/>
    <n v="0"/>
    <x v="2"/>
    <n v="0"/>
    <n v="2"/>
    <n v="5"/>
    <n v="3"/>
    <n v="0"/>
    <n v="2"/>
    <n v="4"/>
    <n v="1"/>
    <n v="0.5"/>
    <n v="0.2"/>
    <n v="1.3333333333333299"/>
    <n v="0"/>
    <n v="2"/>
    <n v="0.5"/>
    <n v="1"/>
  </r>
  <r>
    <x v="256"/>
    <s v="East"/>
    <x v="0"/>
    <x v="0"/>
    <m/>
    <s v="Anthony Newton"/>
    <x v="1"/>
    <x v="25"/>
    <b v="0"/>
    <n v="46021"/>
    <x v="109"/>
    <m/>
    <x v="256"/>
    <s v="Pleasantville"/>
    <s v="NY"/>
    <n v="10570"/>
    <s v="(914) 747-5627"/>
    <x v="2"/>
    <s v="N"/>
    <m/>
    <n v="0"/>
    <n v="0"/>
    <n v="0"/>
    <n v="0"/>
    <s v="nancy_va@msn.com"/>
    <n v="1448996"/>
    <s v="0013000000AOgeoAAD"/>
    <x v="0"/>
    <s v="Julie Zamudio"/>
    <s v="jzamudio@nawsny.com"/>
    <x v="1"/>
    <n v="0"/>
    <n v="0"/>
    <n v="0"/>
    <n v="0"/>
    <n v="0"/>
    <n v="0"/>
    <x v="2"/>
    <n v="0"/>
    <n v="0"/>
    <n v="0"/>
    <n v="0"/>
    <n v="0"/>
    <n v="0"/>
    <n v="0"/>
    <x v="2"/>
    <n v="0"/>
    <n v="0"/>
    <n v="2"/>
    <n v="0"/>
    <n v="0"/>
    <n v="0"/>
    <n v="1"/>
    <n v="1"/>
    <n v="0"/>
    <n v="0"/>
    <n v="0"/>
    <n v="0"/>
    <n v="0"/>
    <n v="0"/>
    <n v="0"/>
  </r>
  <r>
    <x v="257"/>
    <s v="East"/>
    <x v="0"/>
    <x v="0"/>
    <m/>
    <s v="Anthony Newton"/>
    <x v="1"/>
    <x v="25"/>
    <b v="0"/>
    <n v="46030"/>
    <x v="110"/>
    <m/>
    <x v="257"/>
    <s v="White Plains"/>
    <s v="NY"/>
    <n v="10606"/>
    <s v="(914) 468-6886"/>
    <x v="2"/>
    <s v="N"/>
    <m/>
    <n v="0"/>
    <n v="0"/>
    <n v="0"/>
    <n v="0"/>
    <s v="hbcellplus@live.com"/>
    <n v="1449006"/>
    <s v="0013000000AOgeoAAD"/>
    <x v="0"/>
    <s v="Julie Zamudio"/>
    <s v="jzamudio@nawsny.com"/>
    <x v="1"/>
    <n v="0"/>
    <n v="0"/>
    <n v="0"/>
    <n v="0"/>
    <n v="1"/>
    <n v="0"/>
    <x v="2"/>
    <n v="0"/>
    <n v="0"/>
    <n v="0"/>
    <n v="0"/>
    <n v="0"/>
    <n v="0"/>
    <n v="0"/>
    <x v="2"/>
    <n v="0"/>
    <n v="0"/>
    <n v="1"/>
    <n v="0"/>
    <n v="3"/>
    <n v="1"/>
    <n v="1"/>
    <n v="2"/>
    <n v="0"/>
    <n v="0"/>
    <n v="0"/>
    <n v="0"/>
    <n v="1"/>
    <n v="0"/>
    <n v="0"/>
  </r>
  <r>
    <x v="258"/>
    <s v="East"/>
    <x v="0"/>
    <x v="0"/>
    <s v="Chris Kugel"/>
    <s v="Anthony Newton"/>
    <x v="1"/>
    <x v="25"/>
    <b v="0"/>
    <n v="46156"/>
    <x v="5"/>
    <m/>
    <x v="258"/>
    <s v="Poughkeepsie"/>
    <s v="NY"/>
    <n v="12601"/>
    <s v="(845) 337-4440"/>
    <x v="1"/>
    <s v="N"/>
    <s v="N"/>
    <n v="1"/>
    <n v="1"/>
    <n v="0"/>
    <n v="0"/>
    <s v="nafi21888@gmail.com"/>
    <n v="1346286"/>
    <s v="0013000000AOgeoAAD"/>
    <x v="0"/>
    <s v="Julie Zamudio"/>
    <s v="jzamudio@nawsny.com"/>
    <x v="0"/>
    <n v="7"/>
    <n v="6"/>
    <n v="3"/>
    <n v="3"/>
    <n v="3"/>
    <n v="6"/>
    <x v="3"/>
    <n v="7"/>
    <n v="0"/>
    <n v="1"/>
    <n v="0"/>
    <n v="1"/>
    <n v="0"/>
    <n v="0"/>
    <x v="2"/>
    <n v="0"/>
    <n v="15"/>
    <n v="19"/>
    <n v="17"/>
    <n v="10"/>
    <n v="11"/>
    <n v="22"/>
    <n v="9"/>
    <n v="0.46666666666666001"/>
    <n v="0.31578947368421001"/>
    <n v="0.17647058823528999"/>
    <n v="0.3"/>
    <n v="0.27272727272726999"/>
    <n v="0.27272727272726999"/>
    <n v="0.44444444444443998"/>
  </r>
  <r>
    <x v="259"/>
    <s v="East"/>
    <x v="0"/>
    <x v="0"/>
    <m/>
    <s v="Anthony Newton"/>
    <x v="1"/>
    <x v="25"/>
    <b v="0"/>
    <n v="46218"/>
    <x v="111"/>
    <m/>
    <x v="259"/>
    <s v="Beacon"/>
    <s v="NY"/>
    <n v="12508"/>
    <s v="(845) 649-8626"/>
    <x v="2"/>
    <s v="N"/>
    <m/>
    <n v="0"/>
    <n v="0"/>
    <n v="0"/>
    <n v="0"/>
    <s v="veritechwireless@gmail.com"/>
    <n v="1454956"/>
    <s v="0013000000AOgeoAAD"/>
    <x v="0"/>
    <s v="Julie Zamudio"/>
    <s v="jzamudio@nawsny.com"/>
    <x v="1"/>
    <n v="0"/>
    <n v="0"/>
    <n v="1"/>
    <n v="0"/>
    <n v="0"/>
    <n v="0"/>
    <x v="2"/>
    <n v="0"/>
    <n v="0"/>
    <n v="0"/>
    <n v="0"/>
    <n v="0"/>
    <n v="0"/>
    <n v="1"/>
    <x v="2"/>
    <n v="0"/>
    <n v="0"/>
    <n v="3"/>
    <n v="5"/>
    <n v="3"/>
    <n v="1"/>
    <n v="1"/>
    <n v="0"/>
    <n v="0"/>
    <n v="0"/>
    <n v="0.2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Market">
  <location ref="Y8:Z18" firstHeaderRow="1" firstDataRow="1" firstDataCol="1" rowPageCount="1" colPageCount="1"/>
  <pivotFields count="62">
    <pivotField showAll="0"/>
    <pivotField showAll="0"/>
    <pivotField showAll="0"/>
    <pivotField axis="axisRow" showAll="0">
      <items count="98">
        <item m="1" x="21"/>
        <item m="1" x="11"/>
        <item m="1" x="25"/>
        <item m="1" x="14"/>
        <item m="1" x="91"/>
        <item m="1" x="63"/>
        <item x="3"/>
        <item m="1" x="70"/>
        <item m="1" x="39"/>
        <item m="1" x="55"/>
        <item x="8"/>
        <item m="1" x="33"/>
        <item m="1" x="53"/>
        <item m="1" x="44"/>
        <item m="1" x="13"/>
        <item m="1" x="83"/>
        <item m="1" x="54"/>
        <item m="1" x="43"/>
        <item m="1" x="48"/>
        <item m="1" x="56"/>
        <item m="1" x="58"/>
        <item m="1" x="73"/>
        <item m="1" x="22"/>
        <item m="1" x="87"/>
        <item m="1" x="84"/>
        <item m="1" x="79"/>
        <item m="1" x="52"/>
        <item m="1" x="65"/>
        <item m="1" x="34"/>
        <item m="1" x="41"/>
        <item m="1" x="77"/>
        <item m="1" x="64"/>
        <item m="1" x="59"/>
        <item m="1" x="30"/>
        <item m="1" x="94"/>
        <item m="1" x="72"/>
        <item m="1" x="85"/>
        <item m="1" x="74"/>
        <item x="2"/>
        <item m="1" x="75"/>
        <item m="1" x="19"/>
        <item m="1" x="49"/>
        <item m="1" x="42"/>
        <item m="1" x="36"/>
        <item m="1" x="57"/>
        <item m="1" x="9"/>
        <item m="1" x="32"/>
        <item m="1" x="96"/>
        <item m="1" x="15"/>
        <item m="1" x="17"/>
        <item x="0"/>
        <item m="1" x="50"/>
        <item m="1" x="95"/>
        <item m="1" x="80"/>
        <item x="6"/>
        <item x="5"/>
        <item m="1" x="88"/>
        <item m="1" x="26"/>
        <item m="1" x="51"/>
        <item m="1" x="78"/>
        <item m="1" x="81"/>
        <item m="1" x="37"/>
        <item m="1" x="90"/>
        <item m="1" x="23"/>
        <item m="1" x="68"/>
        <item m="1" x="27"/>
        <item m="1" x="18"/>
        <item m="1" x="46"/>
        <item m="1" x="93"/>
        <item m="1" x="86"/>
        <item m="1" x="16"/>
        <item m="1" x="12"/>
        <item m="1" x="92"/>
        <item m="1" x="38"/>
        <item m="1" x="31"/>
        <item m="1" x="28"/>
        <item x="1"/>
        <item x="7"/>
        <item m="1" x="76"/>
        <item m="1" x="82"/>
        <item m="1" x="89"/>
        <item m="1" x="60"/>
        <item m="1" x="47"/>
        <item m="1" x="61"/>
        <item m="1" x="66"/>
        <item m="1" x="24"/>
        <item m="1" x="45"/>
        <item x="4"/>
        <item m="1" x="40"/>
        <item m="1" x="20"/>
        <item m="1" x="10"/>
        <item m="1" x="69"/>
        <item m="1" x="67"/>
        <item m="1" x="35"/>
        <item m="1" x="62"/>
        <item m="1" x="29"/>
        <item m="1" x="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showAll="0">
      <items count="8">
        <item m="1" x="6"/>
        <item m="1" x="5"/>
        <item m="1" x="4"/>
        <item m="1" x="3"/>
        <item x="2"/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3"/>
  </rowFields>
  <rowItems count="10">
    <i>
      <x v="6"/>
    </i>
    <i>
      <x v="10"/>
    </i>
    <i>
      <x v="38"/>
    </i>
    <i>
      <x v="50"/>
    </i>
    <i>
      <x v="54"/>
    </i>
    <i>
      <x v="55"/>
    </i>
    <i>
      <x v="76"/>
    </i>
    <i>
      <x v="77"/>
    </i>
    <i>
      <x v="87"/>
    </i>
    <i t="grand">
      <x/>
    </i>
  </rowItems>
  <colItems count="1">
    <i/>
  </colItems>
  <pageFields count="1">
    <pageField fld="17" hier="-1"/>
  </pageFields>
  <dataFields count="1">
    <dataField name="Conversion Rate " fld="61" baseField="2" baseItem="0" numFmtId="9"/>
  </dataField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Market">
  <location ref="O8:R19" firstHeaderRow="1" firstDataRow="2" firstDataCol="1" rowPageCount="1" colPageCount="1"/>
  <pivotFields count="62">
    <pivotField showAll="0"/>
    <pivotField showAll="0"/>
    <pivotField showAll="0"/>
    <pivotField axis="axisRow" showAll="0">
      <items count="98">
        <item m="1" x="21"/>
        <item m="1" x="11"/>
        <item m="1" x="25"/>
        <item m="1" x="14"/>
        <item m="1" x="91"/>
        <item m="1" x="63"/>
        <item x="3"/>
        <item m="1" x="70"/>
        <item m="1" x="39"/>
        <item m="1" x="55"/>
        <item x="8"/>
        <item m="1" x="33"/>
        <item m="1" x="53"/>
        <item m="1" x="44"/>
        <item m="1" x="13"/>
        <item m="1" x="83"/>
        <item m="1" x="54"/>
        <item m="1" x="43"/>
        <item m="1" x="48"/>
        <item m="1" x="56"/>
        <item m="1" x="58"/>
        <item m="1" x="73"/>
        <item m="1" x="22"/>
        <item m="1" x="87"/>
        <item m="1" x="84"/>
        <item m="1" x="79"/>
        <item m="1" x="52"/>
        <item m="1" x="65"/>
        <item m="1" x="34"/>
        <item m="1" x="41"/>
        <item m="1" x="77"/>
        <item m="1" x="64"/>
        <item m="1" x="59"/>
        <item m="1" x="30"/>
        <item m="1" x="94"/>
        <item m="1" x="72"/>
        <item m="1" x="85"/>
        <item m="1" x="74"/>
        <item x="2"/>
        <item m="1" x="75"/>
        <item m="1" x="19"/>
        <item m="1" x="49"/>
        <item m="1" x="42"/>
        <item m="1" x="36"/>
        <item m="1" x="57"/>
        <item m="1" x="9"/>
        <item m="1" x="32"/>
        <item m="1" x="96"/>
        <item m="1" x="15"/>
        <item m="1" x="17"/>
        <item x="0"/>
        <item m="1" x="50"/>
        <item m="1" x="95"/>
        <item m="1" x="80"/>
        <item x="6"/>
        <item x="5"/>
        <item m="1" x="88"/>
        <item m="1" x="26"/>
        <item m="1" x="51"/>
        <item m="1" x="78"/>
        <item m="1" x="81"/>
        <item m="1" x="37"/>
        <item m="1" x="90"/>
        <item m="1" x="23"/>
        <item m="1" x="68"/>
        <item m="1" x="27"/>
        <item m="1" x="18"/>
        <item m="1" x="46"/>
        <item m="1" x="93"/>
        <item m="1" x="86"/>
        <item m="1" x="16"/>
        <item m="1" x="12"/>
        <item m="1" x="92"/>
        <item m="1" x="38"/>
        <item m="1" x="31"/>
        <item m="1" x="28"/>
        <item x="1"/>
        <item x="7"/>
        <item m="1" x="76"/>
        <item m="1" x="82"/>
        <item m="1" x="89"/>
        <item m="1" x="60"/>
        <item m="1" x="47"/>
        <item m="1" x="61"/>
        <item m="1" x="66"/>
        <item m="1" x="24"/>
        <item m="1" x="45"/>
        <item x="4"/>
        <item m="1" x="40"/>
        <item m="1" x="20"/>
        <item m="1" x="10"/>
        <item m="1" x="69"/>
        <item m="1" x="67"/>
        <item m="1" x="35"/>
        <item m="1" x="62"/>
        <item m="1" x="29"/>
        <item m="1" x="7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showAll="0">
      <items count="8">
        <item m="1" x="6"/>
        <item m="1" x="5"/>
        <item m="1" x="4"/>
        <item m="1" x="3"/>
        <item x="2"/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0">
    <i>
      <x v="6"/>
    </i>
    <i>
      <x v="10"/>
    </i>
    <i>
      <x v="38"/>
    </i>
    <i>
      <x v="50"/>
    </i>
    <i>
      <x v="54"/>
    </i>
    <i>
      <x v="55"/>
    </i>
    <i>
      <x v="76"/>
    </i>
    <i>
      <x v="77"/>
    </i>
    <i>
      <x v="87"/>
    </i>
    <i t="grand">
      <x/>
    </i>
  </rowItems>
  <colFields count="1">
    <field x="30"/>
  </colFields>
  <colItems count="3">
    <i>
      <x/>
    </i>
    <i>
      <x v="1"/>
    </i>
    <i t="grand">
      <x/>
    </i>
  </colItems>
  <pageFields count="1">
    <pageField fld="17" hier="-1"/>
  </pageFields>
  <dataFields count="1">
    <dataField name="Door Counts" fld="9" subtotal="count" baseField="2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L8:M11" firstHeaderRow="1" firstDataRow="1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showAll="0">
      <items count="8">
        <item m="1" x="6"/>
        <item m="1" x="5"/>
        <item m="1" x="4"/>
        <item m="1" x="3"/>
        <item x="2"/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3">
    <i>
      <x v="17"/>
    </i>
    <i>
      <x v="20"/>
    </i>
    <i t="grand">
      <x/>
    </i>
  </rowItems>
  <colItems count="1">
    <i/>
  </colItems>
  <pageFields count="1">
    <pageField fld="17" hier="-1"/>
  </pageFields>
  <dataFields count="1">
    <dataField name="Conversion Rate " fld="61" baseField="2" baseItem="0" numFmtId="9"/>
  </dataField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B8:E12" firstHeaderRow="1" firstDataRow="2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showAll="0">
      <items count="8">
        <item m="1" x="6"/>
        <item m="1" x="5"/>
        <item m="1" x="4"/>
        <item m="1" x="3"/>
        <item x="2"/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3">
    <i>
      <x v="17"/>
    </i>
    <i>
      <x v="20"/>
    </i>
    <i t="grand">
      <x/>
    </i>
  </rowItems>
  <colFields count="1">
    <field x="30"/>
  </colFields>
  <colItems count="3">
    <i>
      <x/>
    </i>
    <i>
      <x v="1"/>
    </i>
    <i t="grand">
      <x/>
    </i>
  </colItems>
  <pageFields count="1">
    <pageField fld="17" hier="-1"/>
  </pageFields>
  <dataFields count="1">
    <dataField name="Door Counts" fld="9" subtotal="count" baseField="2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5" indent="0" compact="0" compactData="0" gridDropZones="1" multipleFieldFilters="0">
  <location ref="B7:J28" firstHeaderRow="2" firstDataRow="2" firstDataCol="8" rowPageCount="2" colPageCount="1"/>
  <pivotFields count="62">
    <pivotField axis="axisRow" compact="0" outline="0" showAll="0" measureFilter="1" sortType="descending" defaultSubtotal="0">
      <items count="8000">
        <item m="1" x="6733"/>
        <item m="1" x="5784"/>
        <item m="1" x="3987"/>
        <item m="1" x="4136"/>
        <item m="1" x="4191"/>
        <item m="1" x="4217"/>
        <item m="1" x="4342"/>
        <item m="1" x="4417"/>
        <item m="1" x="4429"/>
        <item m="1" x="2576"/>
        <item m="1" x="2588"/>
        <item m="1" x="2634"/>
        <item m="1" x="2825"/>
        <item m="1" x="2837"/>
        <item m="1" x="2870"/>
        <item m="1" x="2949"/>
        <item m="1" x="1125"/>
        <item m="1" x="1139"/>
        <item m="1" x="1639"/>
        <item m="1" x="7734"/>
        <item m="1" x="6343"/>
        <item m="1" x="6509"/>
        <item m="1" x="5312"/>
        <item m="1" x="3791"/>
        <item m="1" x="3885"/>
        <item m="1" x="2328"/>
        <item m="1" x="896"/>
        <item m="1" x="992"/>
        <item m="1" x="1149"/>
        <item m="1" x="1176"/>
        <item m="1" x="1187"/>
        <item m="1" x="7467"/>
        <item m="1" x="6105"/>
        <item m="1" x="6211"/>
        <item m="1" x="6245"/>
        <item m="1" x="6287"/>
        <item m="1" x="6379"/>
        <item m="1" x="6388"/>
        <item m="1" x="4814"/>
        <item m="1" x="4914"/>
        <item m="1" x="4928"/>
        <item m="1" x="4990"/>
        <item m="1" x="5578"/>
        <item m="1" x="5642"/>
        <item m="1" x="5717"/>
        <item m="1" x="5740"/>
        <item m="1" x="5847"/>
        <item m="1" x="3930"/>
        <item m="1" x="4153"/>
        <item m="1" x="2781"/>
        <item m="1" x="3013"/>
        <item m="1" x="3050"/>
        <item m="1" x="1524"/>
        <item m="1" x="7861"/>
        <item m="1" x="7888"/>
        <item m="1" x="7926"/>
        <item m="1" x="7934"/>
        <item m="1" x="6341"/>
        <item m="1" x="6629"/>
        <item m="1" x="5108"/>
        <item m="1" x="5177"/>
        <item m="1" x="3906"/>
        <item m="1" x="2352"/>
        <item m="1" x="2375"/>
        <item m="1" x="2532"/>
        <item m="1" x="2638"/>
        <item m="1" x="1051"/>
        <item m="1" x="1106"/>
        <item m="1" x="1219"/>
        <item m="1" x="5550"/>
        <item m="1" x="5983"/>
        <item m="1" x="2732"/>
        <item m="1" x="2996"/>
        <item m="1" x="2992"/>
        <item m="1" x="3005"/>
        <item m="1" x="3106"/>
        <item m="1" x="1370"/>
        <item m="1" x="1825"/>
        <item m="1" x="6651"/>
        <item m="1" x="6665"/>
        <item m="1" x="6755"/>
        <item m="1" x="6792"/>
        <item m="1" x="6824"/>
        <item m="1" x="5145"/>
        <item m="1" x="5319"/>
        <item m="1" x="5320"/>
        <item m="1" x="5345"/>
        <item m="1" x="5360"/>
        <item m="1" x="5417"/>
        <item m="1" x="5443"/>
        <item m="1" x="5567"/>
        <item m="1" x="4020"/>
        <item m="1" x="4113"/>
        <item m="1" x="2619"/>
        <item m="1" x="2629"/>
        <item m="1" x="968"/>
        <item m="1" x="1100"/>
        <item m="1" x="1134"/>
        <item m="1" x="1141"/>
        <item m="1" x="1182"/>
        <item m="1" x="1206"/>
        <item m="1" x="1243"/>
        <item m="1" x="1401"/>
        <item m="1" x="1423"/>
        <item m="1" x="7792"/>
        <item m="1" x="6103"/>
        <item m="1" x="6331"/>
        <item m="1" x="6378"/>
        <item m="1" x="6480"/>
        <item m="1" x="6528"/>
        <item m="1" x="4756"/>
        <item m="1" x="4785"/>
        <item m="1" x="5019"/>
        <item m="1" x="5062"/>
        <item m="1" x="5072"/>
        <item m="1" x="5156"/>
        <item m="1" x="3632"/>
        <item x="167"/>
        <item m="1" x="2224"/>
        <item m="1" x="2262"/>
        <item m="1" x="2324"/>
        <item m="1" x="645"/>
        <item m="1" x="712"/>
        <item x="83"/>
        <item m="1" x="890"/>
        <item m="1" x="918"/>
        <item x="4"/>
        <item m="1" x="7038"/>
        <item m="1" x="7101"/>
        <item m="1" x="7350"/>
        <item m="1" x="7434"/>
        <item m="1" x="5690"/>
        <item x="189"/>
        <item m="1" x="6143"/>
        <item m="1" x="4334"/>
        <item m="1" x="4531"/>
        <item m="1" x="4643"/>
        <item m="1" x="4716"/>
        <item m="1" x="4729"/>
        <item m="1" x="4767"/>
        <item m="1" x="3007"/>
        <item m="1" x="3131"/>
        <item m="1" x="3155"/>
        <item x="172"/>
        <item m="1" x="3224"/>
        <item m="1" x="3289"/>
        <item m="1" x="3326"/>
        <item m="1" x="1587"/>
        <item m="1" x="1599"/>
        <item m="1" x="1726"/>
        <item m="1" x="1750"/>
        <item m="1" x="1761"/>
        <item m="1" x="1771"/>
        <item m="1" x="1958"/>
        <item m="1" x="1972"/>
        <item m="1" x="335"/>
        <item m="1" x="451"/>
        <item m="1" x="466"/>
        <item m="1" x="6867"/>
        <item m="1" x="6868"/>
        <item m="1" x="7051"/>
        <item m="1" x="5597"/>
        <item m="1" x="5670"/>
        <item m="1" x="5710"/>
        <item m="1" x="4115"/>
        <item m="1" x="4293"/>
        <item m="1" x="2827"/>
        <item m="1" x="7160"/>
        <item m="1" x="4567"/>
        <item m="1" x="1695"/>
        <item m="1" x="1812"/>
        <item m="1" x="6765"/>
        <item m="1" x="2857"/>
        <item m="1" x="3335"/>
        <item m="1" x="3551"/>
        <item m="1" x="3603"/>
        <item m="1" x="759"/>
        <item m="1" x="7333"/>
        <item m="1" x="7463"/>
        <item m="1" x="7472"/>
        <item m="1" x="6023"/>
        <item m="1" x="6030"/>
        <item m="1" x="6045"/>
        <item m="1" x="6125"/>
        <item m="1" x="6129"/>
        <item m="1" x="3153"/>
        <item m="1" x="1586"/>
        <item m="1" x="6906"/>
        <item m="1" x="7024"/>
        <item m="1" x="7719"/>
        <item m="1" x="7873"/>
        <item m="1" x="7886"/>
        <item m="1" x="6369"/>
        <item m="1" x="6586"/>
        <item m="1" x="3333"/>
        <item m="1" x="3733"/>
        <item m="1" x="2019"/>
        <item m="1" x="729"/>
        <item m="1" x="937"/>
        <item m="1" x="3182"/>
        <item m="1" x="7980"/>
        <item m="1" x="7988"/>
        <item m="1" x="6588"/>
        <item m="1" x="2463"/>
        <item m="1" x="2454"/>
        <item m="1" x="7287"/>
        <item m="1" x="5932"/>
        <item m="1" x="3162"/>
        <item m="1" x="3170"/>
        <item m="1" x="302"/>
        <item m="1" x="5711"/>
        <item m="1" x="5715"/>
        <item m="1" x="5759"/>
        <item m="1" x="5904"/>
        <item m="1" x="5959"/>
        <item m="1" x="1013"/>
        <item m="1" x="7705"/>
        <item m="1" x="6404"/>
        <item m="1" x="6429"/>
        <item m="1" x="4995"/>
        <item m="1" x="5162"/>
        <item m="1" x="5181"/>
        <item m="1" x="5190"/>
        <item m="1" x="3657"/>
        <item m="1" x="3748"/>
        <item m="1" x="3073"/>
        <item m="1" x="1832"/>
        <item m="1" x="1858"/>
        <item m="1" x="475"/>
        <item m="1" x="5469"/>
        <item m="1" x="4079"/>
        <item m="1" x="4265"/>
        <item m="1" x="913"/>
        <item m="1" x="1275"/>
        <item m="1" x="1542"/>
        <item m="1" x="5253"/>
        <item m="1" x="3744"/>
        <item m="1" x="3793"/>
        <item m="1" x="2194"/>
        <item m="1" x="2296"/>
        <item m="1" x="2319"/>
        <item m="1" x="2366"/>
        <item m="1" x="2456"/>
        <item m="1" x="606"/>
        <item m="1" x="820"/>
        <item m="1" x="827"/>
        <item m="1" x="876"/>
        <item m="1" x="1005"/>
        <item m="1" x="1057"/>
        <item m="1" x="2615"/>
        <item m="1" x="814"/>
        <item m="1" x="1116"/>
        <item m="1" x="1659"/>
        <item m="1" x="3824"/>
        <item m="1" x="2316"/>
        <item m="1" x="1226"/>
        <item m="1" x="6389"/>
        <item m="1" x="4991"/>
        <item m="1" x="5009"/>
        <item m="1" x="3642"/>
        <item m="1" x="2525"/>
        <item m="1" x="2540"/>
        <item m="1" x="2726"/>
        <item m="1" x="593"/>
        <item m="1" x="602"/>
        <item m="1" x="6688"/>
        <item m="1" x="4318"/>
        <item m="1" x="4386"/>
        <item m="1" x="2808"/>
        <item m="1" x="1144"/>
        <item m="1" x="1352"/>
        <item m="1" x="6468"/>
        <item m="1" x="5243"/>
        <item m="1" x="3484"/>
        <item m="1" x="3682"/>
        <item m="1" x="3746"/>
        <item m="1" x="3797"/>
        <item m="1" x="3870"/>
        <item m="1" x="3932"/>
        <item m="1" x="3970"/>
        <item m="1" x="2126"/>
        <item m="1" x="6750"/>
        <item m="1" x="5639"/>
        <item m="1" x="959"/>
        <item m="1" x="970"/>
        <item m="1" x="1012"/>
        <item m="1" x="1312"/>
        <item m="1" x="1411"/>
        <item m="1" x="1427"/>
        <item m="1" x="4764"/>
        <item m="1" x="3439"/>
        <item m="1" x="1866"/>
        <item m="1" x="2173"/>
        <item m="1" x="808"/>
        <item m="1" x="7418"/>
        <item m="1" x="7455"/>
        <item m="1" x="5874"/>
        <item m="1" x="4496"/>
        <item m="1" x="4630"/>
        <item m="1" x="4663"/>
        <item m="1" x="3386"/>
        <item m="1" x="3915"/>
        <item m="1" x="4350"/>
        <item m="1" x="2782"/>
        <item m="1" x="2863"/>
        <item m="1" x="1157"/>
        <item m="1" x="1276"/>
        <item m="1" x="1350"/>
        <item m="1" x="1593"/>
        <item x="202"/>
        <item m="1" x="5922"/>
        <item m="1" x="4387"/>
        <item m="1" x="2577"/>
        <item m="1" x="2614"/>
        <item m="1" x="2626"/>
        <item m="1" x="6512"/>
        <item m="1" x="4905"/>
        <item m="1" x="6261"/>
        <item m="1" x="4902"/>
        <item m="1" x="3309"/>
        <item m="1" x="1920"/>
        <item m="1" x="7058"/>
        <item m="1" x="7102"/>
        <item m="1" x="7113"/>
        <item m="1" x="7126"/>
        <item m="1" x="7308"/>
        <item m="1" x="5543"/>
        <item m="1" x="5707"/>
        <item m="1" x="5797"/>
        <item m="1" x="5842"/>
        <item m="1" x="4448"/>
        <item m="1" x="4469"/>
        <item m="1" x="3158"/>
        <item m="1" x="1655"/>
        <item m="1" x="1686"/>
        <item m="1" x="6481"/>
        <item m="1" x="5530"/>
        <item m="1" x="6634"/>
        <item m="1" x="5390"/>
        <item m="1" x="5412"/>
        <item m="1" x="5429"/>
        <item m="1" x="3618"/>
        <item m="1" x="3647"/>
        <item m="1" x="3828"/>
        <item m="1" x="3913"/>
        <item m="1" x="2275"/>
        <item m="1" x="1166"/>
        <item m="1" x="6021"/>
        <item m="1" x="6203"/>
        <item m="1" x="4604"/>
        <item m="1" x="4615"/>
        <item m="1" x="4904"/>
        <item m="1" x="4952"/>
        <item m="1" x="1621"/>
        <item m="1" x="5170"/>
        <item m="1" x="5179"/>
        <item m="1" x="3516"/>
        <item m="1" x="3887"/>
        <item m="1" x="2383"/>
        <item m="1" x="2457"/>
        <item m="1" x="2522"/>
        <item m="1" x="2551"/>
        <item m="1" x="2563"/>
        <item m="1" x="7216"/>
        <item m="1" x="2331"/>
        <item m="1" x="2745"/>
        <item m="1" x="1169"/>
        <item m="1" x="1213"/>
        <item m="1" x="1263"/>
        <item m="1" x="1309"/>
        <item m="1" x="1348"/>
        <item m="1" x="1392"/>
        <item m="1" x="6264"/>
        <item m="1" x="6353"/>
        <item m="1" x="6474"/>
        <item m="1" x="4966"/>
        <item m="1" x="5099"/>
        <item m="1" x="3590"/>
        <item m="1" x="3638"/>
        <item m="1" x="1992"/>
        <item m="1" x="7553"/>
        <item m="1" x="7889"/>
        <item m="1" x="6436"/>
        <item m="1" x="4761"/>
        <item m="1" x="5001"/>
        <item m="1" x="7407"/>
        <item m="1" x="7427"/>
        <item m="1" x="7452"/>
        <item m="1" x="7465"/>
        <item m="1" x="5780"/>
        <item m="1" x="5978"/>
        <item m="1" x="6008"/>
        <item m="1" x="6027"/>
        <item m="1" x="6042"/>
        <item m="1" x="6062"/>
        <item m="1" x="6118"/>
        <item m="1" x="6136"/>
        <item m="1" x="6152"/>
        <item m="1" x="6187"/>
        <item m="1" x="2575"/>
        <item m="1" x="3825"/>
        <item m="1" x="3853"/>
        <item m="1" x="4000"/>
        <item m="1" x="2144"/>
        <item m="1" x="2341"/>
        <item m="1" x="2377"/>
        <item m="1" x="2467"/>
        <item m="1" x="2490"/>
        <item m="1" x="2518"/>
        <item m="1" x="2534"/>
        <item m="1" x="2548"/>
        <item m="1" x="2573"/>
        <item m="1" x="995"/>
        <item m="1" x="1031"/>
        <item m="1" x="1043"/>
        <item m="1" x="1058"/>
        <item m="1" x="1081"/>
        <item m="1" x="1096"/>
        <item m="1" x="1113"/>
        <item m="1" x="1137"/>
        <item m="1" x="3418"/>
        <item m="1" x="3525"/>
        <item m="1" x="1797"/>
        <item m="1" x="2161"/>
        <item m="1" x="2184"/>
        <item m="1" x="5722"/>
        <item m="1" x="5800"/>
        <item m="1" x="5833"/>
        <item m="1" x="2942"/>
        <item m="1" x="2985"/>
        <item m="1" x="1529"/>
        <item m="1" x="1647"/>
        <item m="1" x="1658"/>
        <item m="1" x="1719"/>
        <item m="1" x="1720"/>
        <item m="1" x="1730"/>
        <item m="1" x="261"/>
        <item x="50"/>
        <item m="1" x="5314"/>
        <item m="1" x="5427"/>
        <item m="1" x="3827"/>
        <item m="1" x="765"/>
        <item m="1" x="994"/>
        <item m="1" x="1029"/>
        <item m="1" x="1153"/>
        <item m="1" x="7721"/>
        <item m="1" x="6232"/>
        <item m="1" x="2169"/>
        <item m="1" x="2190"/>
        <item m="1" x="2201"/>
        <item m="1" x="803"/>
        <item m="1" x="1637"/>
        <item m="1" x="425"/>
        <item m="1" x="439"/>
        <item m="1" x="6727"/>
        <item m="1" x="4949"/>
        <item m="1" x="5371"/>
        <item m="1" x="5396"/>
        <item m="1" x="6703"/>
        <item m="1" x="5186"/>
        <item m="1" x="3463"/>
        <item m="1" x="3646"/>
        <item x="0"/>
        <item m="1" x="7677"/>
        <item m="1" x="6226"/>
        <item m="1" x="6288"/>
        <item m="1" x="6298"/>
        <item x="188"/>
        <item m="1" x="4645"/>
        <item m="1" x="3368"/>
        <item x="135"/>
        <item m="1" x="1964"/>
        <item m="1" x="1978"/>
        <item m="1" x="2065"/>
        <item m="1" x="2153"/>
        <item m="1" x="488"/>
        <item m="1" x="7040"/>
        <item m="1" x="7070"/>
        <item m="1" x="7123"/>
        <item m="1" x="7134"/>
        <item m="1" x="2329"/>
        <item m="1" x="2709"/>
        <item m="1" x="818"/>
        <item m="1" x="860"/>
        <item m="1" x="1151"/>
        <item m="1" x="1180"/>
        <item m="1" x="7831"/>
        <item m="1" x="4979"/>
        <item m="1" x="5095"/>
        <item m="1" x="5107"/>
        <item m="1" x="3464"/>
        <item m="1" x="3494"/>
        <item m="1" x="2086"/>
        <item m="1" x="2134"/>
        <item m="1" x="2325"/>
        <item m="1" x="861"/>
        <item m="1" x="5014"/>
        <item m="1" x="3383"/>
        <item m="1" x="2087"/>
        <item m="1" x="719"/>
        <item m="1" x="747"/>
        <item m="1" x="7352"/>
        <item m="1" x="1785"/>
        <item m="1" x="1974"/>
        <item m="1" x="5552"/>
        <item m="1" x="3740"/>
        <item m="1" x="3962"/>
        <item m="1" x="7585"/>
        <item m="1" x="7608"/>
        <item m="1" x="7616"/>
        <item m="1" x="7723"/>
        <item m="1" x="7863"/>
        <item m="1" x="6301"/>
        <item m="1" x="3653"/>
        <item m="1" x="5317"/>
        <item m="1" x="5332"/>
        <item m="1" x="5439"/>
        <item m="1" x="5465"/>
        <item m="1" x="5486"/>
        <item m="1" x="4219"/>
        <item m="1" x="4273"/>
        <item m="1" x="4302"/>
        <item m="1" x="4327"/>
        <item m="1" x="2757"/>
        <item m="1" x="2928"/>
        <item m="1" x="2941"/>
        <item m="1" x="1098"/>
        <item m="1" x="1310"/>
        <item m="1" x="1393"/>
        <item m="1" x="7647"/>
        <item x="173"/>
        <item x="174"/>
        <item m="1" x="7865"/>
        <item m="1" x="6302"/>
        <item m="1" x="5055"/>
        <item m="1" x="5075"/>
        <item m="1" x="5189"/>
        <item m="1" x="5241"/>
        <item m="1" x="5288"/>
        <item m="1" x="687"/>
        <item m="1" x="965"/>
        <item m="1" x="1068"/>
        <item m="1" x="7251"/>
        <item m="1" x="7481"/>
        <item m="1" x="5918"/>
        <item m="1" x="1570"/>
        <item m="1" x="6521"/>
        <item m="1" x="5125"/>
        <item m="1" x="5295"/>
        <item m="1" x="5419"/>
        <item m="1" x="703"/>
        <item m="1" x="1231"/>
        <item m="1" x="5796"/>
        <item m="1" x="5828"/>
        <item m="1" x="4428"/>
        <item m="1" x="4454"/>
        <item m="1" x="5499"/>
        <item m="1" x="3777"/>
        <item m="1" x="3920"/>
        <item m="1" x="4034"/>
        <item m="1" x="4082"/>
        <item m="1" x="4294"/>
        <item m="1" x="3937"/>
        <item m="1" x="4007"/>
        <item m="1" x="7097"/>
        <item m="1" x="7154"/>
        <item m="1" x="4441"/>
        <item m="1" x="4480"/>
        <item m="1" x="4494"/>
        <item m="1" x="4538"/>
        <item m="1" x="2780"/>
        <item m="1" x="3129"/>
        <item m="1" x="1475"/>
        <item m="1" x="1594"/>
        <item m="1" x="1664"/>
        <item m="1" x="1788"/>
        <item m="1" x="7925"/>
        <item m="1" x="311"/>
        <item m="1" x="6705"/>
        <item m="1" x="6710"/>
        <item m="1" x="6903"/>
        <item m="1" x="5450"/>
        <item m="1" x="5489"/>
        <item m="1" x="5522"/>
        <item m="1" x="3897"/>
        <item m="1" x="3951"/>
        <item m="1" x="3982"/>
        <item m="1" x="2564"/>
        <item m="1" x="1161"/>
        <item m="1" x="1388"/>
        <item m="1" x="7837"/>
        <item m="1" x="6262"/>
        <item m="1" x="6461"/>
        <item m="1" x="5096"/>
        <item m="1" x="556"/>
        <item m="1" x="571"/>
        <item m="1" x="7115"/>
        <item m="1" x="5728"/>
        <item m="1" x="5741"/>
        <item m="1" x="1154"/>
        <item m="1" x="1343"/>
        <item m="1" x="1374"/>
        <item m="1" x="1389"/>
        <item m="1" x="1419"/>
        <item m="1" x="1496"/>
        <item m="1" x="1525"/>
        <item m="1" x="1613"/>
        <item m="1" x="7642"/>
        <item m="1" x="7708"/>
        <item m="1" x="7842"/>
        <item m="1" x="7910"/>
        <item m="1" x="3467"/>
        <item m="1" x="3495"/>
        <item m="1" x="1779"/>
        <item m="1" x="1949"/>
        <item m="1" x="2068"/>
        <item m="1" x="2109"/>
        <item m="1" x="289"/>
        <item m="1" x="307"/>
        <item m="1" x="354"/>
        <item m="1" x="405"/>
        <item m="1" x="441"/>
        <item m="1" x="489"/>
        <item m="1" x="4348"/>
        <item m="1" x="4373"/>
        <item m="1" x="4459"/>
        <item m="1" x="1201"/>
        <item m="1" x="1284"/>
        <item m="1" x="1327"/>
        <item m="1" x="6487"/>
        <item m="1" x="3428"/>
        <item m="1" x="3620"/>
        <item m="1" x="3770"/>
        <item m="1" x="3823"/>
        <item m="1" x="3839"/>
        <item m="1" x="2293"/>
        <item m="1" x="2340"/>
        <item m="1" x="2353"/>
        <item m="1" x="2376"/>
        <item m="1" x="2391"/>
        <item m="1" x="2505"/>
        <item m="1" x="629"/>
        <item m="1" x="856"/>
        <item m="1" x="909"/>
        <item m="1" x="964"/>
        <item m="1" x="1052"/>
        <item m="1" x="1092"/>
        <item m="1" x="1093"/>
        <item m="1" x="7408"/>
        <item m="1" x="7416"/>
        <item x="23"/>
        <item m="1" x="6283"/>
        <item m="1" x="4780"/>
        <item m="1" x="4781"/>
        <item m="1" x="7389"/>
        <item m="1" x="1560"/>
        <item m="1" x="1845"/>
        <item x="148"/>
        <item m="1" x="1937"/>
        <item m="1" x="1961"/>
        <item m="1" x="1991"/>
        <item m="1" x="352"/>
        <item m="1" x="363"/>
        <item m="1" x="376"/>
        <item m="1" x="377"/>
        <item m="1" x="388"/>
        <item m="1" x="480"/>
        <item m="1" x="6952"/>
        <item m="1" x="7000"/>
        <item m="1" x="5481"/>
        <item m="1" x="5750"/>
        <item m="1" x="3978"/>
        <item m="1" x="4175"/>
        <item m="1" x="4202"/>
        <item m="1" x="4236"/>
        <item m="1" x="7363"/>
        <item m="1" x="7377"/>
        <item m="1" x="6089"/>
        <item m="1" x="4466"/>
        <item m="1" x="4491"/>
        <item m="1" x="4632"/>
        <item m="1" x="4700"/>
        <item m="1" x="4718"/>
        <item m="1" x="4731"/>
        <item m="1" x="4741"/>
        <item m="1" x="4770"/>
        <item m="1" x="3009"/>
        <item m="1" x="3086"/>
        <item m="1" x="3403"/>
        <item m="1" x="3429"/>
        <item m="1" x="1708"/>
        <item m="1" x="1860"/>
        <item m="1" x="1893"/>
        <item m="1" x="1907"/>
        <item m="1" x="1996"/>
        <item m="1" x="2007"/>
        <item m="1" x="2072"/>
        <item m="1" x="2093"/>
        <item m="1" x="5643"/>
        <item m="1" x="5691"/>
        <item m="1" x="5703"/>
        <item m="1" x="5716"/>
        <item m="1" x="5726"/>
        <item m="1" x="3851"/>
        <item m="1" x="3876"/>
        <item m="1" x="3907"/>
        <item m="1" x="3939"/>
        <item m="1" x="4096"/>
        <item m="1" x="4107"/>
        <item m="1" x="4189"/>
        <item m="1" x="4207"/>
        <item m="1" x="4259"/>
        <item m="1" x="4315"/>
        <item m="1" x="2477"/>
        <item m="1" x="2677"/>
        <item m="1" x="2792"/>
        <item m="1" x="1121"/>
        <item m="1" x="1240"/>
        <item m="1" x="1290"/>
        <item m="1" x="1486"/>
        <item m="1" x="7591"/>
        <item m="1" x="6527"/>
        <item m="1" x="5679"/>
        <item m="1" x="5890"/>
        <item m="1" x="6077"/>
        <item m="1" x="6088"/>
        <item m="1" x="379"/>
        <item m="1" x="7799"/>
        <item m="1" x="7864"/>
        <item m="1" x="7959"/>
        <item m="1" x="7962"/>
        <item m="1" x="7970"/>
        <item m="1" x="7986"/>
        <item m="1" x="6361"/>
        <item m="1" x="6510"/>
        <item m="1" x="6579"/>
        <item m="1" x="6580"/>
        <item m="1" x="6630"/>
        <item m="1" x="4943"/>
        <item m="1" x="5167"/>
        <item m="1" x="5340"/>
        <item m="1" x="3454"/>
        <item m="1" x="3652"/>
        <item m="1" x="3924"/>
        <item m="1" x="3941"/>
        <item m="1" x="2440"/>
        <item m="1" x="2550"/>
        <item x="24"/>
        <item m="1" x="1016"/>
        <item m="1" x="7289"/>
        <item m="1" x="7454"/>
        <item m="1" x="7468"/>
        <item m="1" x="7495"/>
        <item m="1" x="7535"/>
        <item m="1" x="7554"/>
        <item m="1" x="7571"/>
        <item m="1" x="5869"/>
        <item m="1" x="5916"/>
        <item m="1" x="5980"/>
        <item m="1" x="6065"/>
        <item m="1" x="6082"/>
        <item m="1" x="6154"/>
        <item m="1" x="6339"/>
        <item m="1" x="4646"/>
        <item m="1" x="4659"/>
        <item m="1" x="4746"/>
        <item m="1" x="4938"/>
        <item m="1" x="3147"/>
        <item m="1" x="3369"/>
        <item m="1" x="3419"/>
        <item m="1" x="4167"/>
        <item m="1" x="4208"/>
        <item m="1" x="2506"/>
        <item m="1" x="2523"/>
        <item m="1" x="2623"/>
        <item m="1" x="2971"/>
        <item m="1" x="2980"/>
        <item m="1" x="1307"/>
        <item m="1" x="1406"/>
        <item m="1" x="1603"/>
        <item m="1" x="1638"/>
        <item m="1" x="806"/>
        <item m="1" x="6229"/>
        <item m="1" x="6240"/>
        <item m="1" x="6251"/>
        <item m="1" x="6258"/>
        <item m="1" x="6268"/>
        <item m="1" x="6281"/>
        <item m="1" x="6295"/>
        <item m="1" x="2829"/>
        <item m="1" x="2864"/>
        <item m="1" x="2932"/>
        <item m="1" x="2933"/>
        <item m="1" x="3049"/>
        <item m="1" x="1382"/>
        <item m="1" x="1492"/>
        <item m="1" x="1648"/>
        <item m="1" x="7663"/>
        <item m="1" x="7678"/>
        <item m="1" x="7716"/>
        <item m="1" x="7727"/>
        <item m="1" x="7899"/>
        <item m="1" x="7987"/>
        <item m="1" x="6519"/>
        <item m="1" x="6734"/>
        <item m="1" x="6745"/>
        <item m="1" x="881"/>
        <item m="1" x="969"/>
        <item m="1" x="1086"/>
        <item m="1" x="1197"/>
        <item m="1" x="1395"/>
        <item m="1" x="7423"/>
        <item m="1" x="5609"/>
        <item m="1" x="1945"/>
        <item m="1" x="3252"/>
        <item m="1" x="3374"/>
        <item m="1" x="6879"/>
        <item m="1" x="6947"/>
        <item x="63"/>
        <item m="1" x="7137"/>
        <item m="1" x="5376"/>
        <item m="1" x="5544"/>
        <item m="1" x="5644"/>
        <item m="1" x="5658"/>
        <item m="1" x="4360"/>
        <item m="1" x="4438"/>
        <item m="1" x="4452"/>
        <item m="1" x="4474"/>
        <item m="1" x="4488"/>
        <item m="1" x="4498"/>
        <item m="1" x="4506"/>
        <item x="206"/>
        <item m="1" x="2802"/>
        <item m="1" x="7904"/>
        <item m="1" x="3098"/>
        <item m="1" x="785"/>
        <item m="1" x="4427"/>
        <item m="1" x="2819"/>
        <item m="1" x="3695"/>
        <item m="1" x="3847"/>
        <item m="1" x="2237"/>
        <item m="1" x="2255"/>
        <item m="1" x="2279"/>
        <item m="1" x="2323"/>
        <item m="1" x="2460"/>
        <item m="1" x="551"/>
        <item m="1" x="560"/>
        <item m="1" x="648"/>
        <item m="1" x="752"/>
        <item m="1" x="753"/>
        <item x="154"/>
        <item m="1" x="771"/>
        <item m="1" x="790"/>
        <item m="1" x="824"/>
        <item x="207"/>
        <item m="1" x="869"/>
        <item m="1" x="935"/>
        <item m="1" x="984"/>
        <item m="1" x="7188"/>
        <item m="1" x="7425"/>
        <item m="1" x="7431"/>
        <item m="1" x="7446"/>
        <item m="1" x="7474"/>
        <item m="1" x="7485"/>
        <item m="1" x="6111"/>
        <item m="1" x="6112"/>
        <item m="1" x="6169"/>
        <item m="1" x="6181"/>
        <item m="1" x="6237"/>
        <item m="1" x="4579"/>
        <item m="1" x="4595"/>
        <item m="1" x="4608"/>
        <item m="1" x="4642"/>
        <item m="1" x="4652"/>
        <item m="1" x="4669"/>
        <item m="1" x="4678"/>
        <item m="1" x="4695"/>
        <item m="1" x="4713"/>
        <item m="1" x="4806"/>
        <item m="1" x="303"/>
        <item m="1" x="372"/>
        <item m="1" x="6562"/>
        <item m="1" x="6856"/>
        <item x="242"/>
        <item m="1" x="6962"/>
        <item m="1" x="6963"/>
        <item m="1" x="5135"/>
        <item x="64"/>
        <item m="1" x="5337"/>
        <item m="1" x="5420"/>
        <item m="1" x="5471"/>
        <item m="1" x="5479"/>
        <item m="1" x="5500"/>
        <item m="1" x="5520"/>
        <item m="1" x="5540"/>
        <item m="1" x="5548"/>
        <item m="1" x="5570"/>
        <item m="1" x="5587"/>
        <item m="1" x="3696"/>
        <item m="1" x="3734"/>
        <item m="1" x="3751"/>
        <item m="1" x="3904"/>
        <item m="1" x="3936"/>
        <item m="1" x="3961"/>
        <item m="1" x="3975"/>
        <item m="1" x="4070"/>
        <item m="1" x="4102"/>
        <item m="1" x="4172"/>
        <item m="1" x="2346"/>
        <item m="1" x="2593"/>
        <item m="1" x="2680"/>
        <item m="1" x="2774"/>
        <item m="1" x="1445"/>
        <item m="1" x="1458"/>
        <item m="1" x="2451"/>
        <item m="1" x="4636"/>
        <item m="1" x="1872"/>
        <item m="1" x="1932"/>
        <item m="1" x="1994"/>
        <item m="1" x="6748"/>
        <item m="1" x="5067"/>
        <item m="1" x="2514"/>
        <item m="1" x="7413"/>
        <item m="1" x="7508"/>
        <item m="1" x="7520"/>
        <item m="1" x="7561"/>
        <item m="1" x="6068"/>
        <item m="1" x="6292"/>
        <item m="1" x="4516"/>
        <item m="1" x="4546"/>
        <item m="1" x="4727"/>
        <item m="1" x="4776"/>
        <item m="1" x="4922"/>
        <item m="1" x="3095"/>
        <item m="1" x="3255"/>
        <item m="1" x="3348"/>
        <item m="1" x="3394"/>
        <item m="1" x="1870"/>
        <item m="1" x="2032"/>
        <item m="1" x="384"/>
        <item m="1" x="397"/>
        <item m="1" x="472"/>
        <item m="1" x="498"/>
        <item m="1" x="544"/>
        <item m="1" x="6794"/>
        <item m="1" x="5401"/>
        <item m="1" x="2697"/>
        <item x="208"/>
        <item m="1" x="4089"/>
        <item m="1" x="4666"/>
        <item m="1" x="4677"/>
        <item m="1" x="4694"/>
        <item m="1" x="4709"/>
        <item m="1" x="4765"/>
        <item m="1" x="3342"/>
        <item m="1" x="1562"/>
        <item x="114"/>
        <item m="1" x="1627"/>
        <item m="1" x="1721"/>
        <item m="1" x="1731"/>
        <item x="243"/>
        <item m="1" x="1768"/>
        <item m="1" x="1780"/>
        <item m="1" x="1789"/>
        <item m="1" x="1816"/>
        <item m="1" x="1817"/>
        <item m="1" x="1829"/>
        <item m="1" x="1867"/>
        <item m="1" x="1891"/>
        <item m="1" x="1919"/>
        <item m="1" x="1952"/>
        <item m="1" x="297"/>
        <item m="1" x="333"/>
        <item m="1" x="471"/>
        <item m="1" x="505"/>
        <item m="1" x="515"/>
        <item m="1" x="527"/>
        <item m="1" x="6834"/>
        <item m="1" x="6880"/>
        <item m="1" x="6889"/>
        <item m="1" x="6995"/>
        <item m="1" x="7023"/>
        <item m="1" x="5255"/>
        <item m="1" x="5563"/>
        <item m="1" x="5660"/>
        <item m="1" x="5782"/>
        <item m="1" x="6367"/>
        <item m="1" x="7757"/>
        <item x="136"/>
        <item m="1" x="4104"/>
        <item m="1" x="4132"/>
        <item m="1" x="4150"/>
        <item m="1" x="4225"/>
        <item m="1" x="4256"/>
        <item m="1" x="4287"/>
        <item m="1" x="4297"/>
        <item m="1" x="2409"/>
        <item m="1" x="2630"/>
        <item m="1" x="2650"/>
        <item x="42"/>
        <item m="1" x="2693"/>
        <item x="244"/>
        <item m="1" x="2736"/>
        <item m="1" x="2737"/>
        <item m="1" x="2752"/>
        <item m="1" x="2777"/>
        <item m="1" x="2855"/>
        <item m="1" x="2875"/>
        <item x="219"/>
        <item m="1" x="2923"/>
        <item m="1" x="2936"/>
        <item m="1" x="1055"/>
        <item m="1" x="1064"/>
        <item m="1" x="1094"/>
        <item m="1" x="1220"/>
        <item m="1" x="1235"/>
        <item m="1" x="1304"/>
        <item m="1" x="1317"/>
        <item m="1" x="1339"/>
        <item m="1" x="1386"/>
        <item m="1" x="1402"/>
        <item m="1" x="1403"/>
        <item m="1" x="1416"/>
        <item m="1" x="1435"/>
        <item m="1" x="1463"/>
        <item m="1" x="1494"/>
        <item m="1" x="1533"/>
        <item m="1" x="1548"/>
        <item m="1" x="7534"/>
        <item m="1" x="7547"/>
        <item m="1" x="7570"/>
        <item m="1" x="7592"/>
        <item m="1" x="7809"/>
        <item m="1" x="7818"/>
        <item m="1" x="7855"/>
        <item m="1" x="7874"/>
        <item m="1" x="7921"/>
        <item m="1" x="4999"/>
        <item m="1" x="5044"/>
        <item m="1" x="5083"/>
        <item m="1" x="5093"/>
        <item m="1" x="5105"/>
        <item m="1" x="5126"/>
        <item m="1" x="5192"/>
        <item m="1" x="5200"/>
        <item m="1" x="5212"/>
        <item m="1" x="5228"/>
        <item m="1" x="5238"/>
        <item m="1" x="5249"/>
        <item m="1" x="3641"/>
        <item m="1" x="3669"/>
        <item m="1" x="3752"/>
        <item m="1" x="3778"/>
        <item m="1" x="3835"/>
        <item m="1" x="3862"/>
        <item m="1" x="3875"/>
        <item m="1" x="2064"/>
        <item m="1" x="2085"/>
        <item m="1" x="2105"/>
        <item m="1" x="2112"/>
        <item m="1" x="2122"/>
        <item m="1" x="2211"/>
        <item m="1" x="2057"/>
        <item m="1" x="595"/>
        <item m="1" x="609"/>
        <item m="1" x="631"/>
        <item m="1" x="655"/>
        <item m="1" x="672"/>
        <item m="1" x="688"/>
        <item m="1" x="697"/>
        <item m="1" x="709"/>
        <item m="1" x="761"/>
        <item x="190"/>
        <item m="1" x="7130"/>
        <item m="1" x="7207"/>
        <item m="1" x="7209"/>
        <item m="1" x="7282"/>
        <item m="1" x="7312"/>
        <item m="1" x="7304"/>
        <item m="1" x="7324"/>
        <item m="1" x="7337"/>
        <item m="1" x="7328"/>
        <item m="1" x="7344"/>
        <item m="1" x="7347"/>
        <item m="1" x="5647"/>
        <item m="1" x="5732"/>
        <item m="1" x="5775"/>
        <item m="1" x="5812"/>
        <item m="1" x="5872"/>
        <item m="1" x="5905"/>
        <item m="1" x="6009"/>
        <item m="1" x="6020"/>
        <item m="1" x="6015"/>
        <item m="1" x="5921"/>
        <item m="1" x="7272"/>
        <item m="1" x="7385"/>
        <item m="1" x="7435"/>
        <item m="1" x="5877"/>
        <item m="1" x="5931"/>
        <item m="1" x="5944"/>
        <item m="1" x="5955"/>
        <item m="1" x="5988"/>
        <item m="1" x="6032"/>
        <item m="1" x="6039"/>
        <item m="1" x="6071"/>
        <item m="1" x="4308"/>
        <item m="1" x="4346"/>
        <item m="1" x="4453"/>
        <item m="1" x="4465"/>
        <item m="1" x="4477"/>
        <item m="1" x="4489"/>
        <item m="1" x="4508"/>
        <item m="1" x="4532"/>
        <item m="1" x="4551"/>
        <item m="1" x="4587"/>
        <item m="1" x="4596"/>
        <item m="1" x="4622"/>
        <item x="137"/>
        <item m="1" x="4670"/>
        <item m="1" x="4681"/>
        <item m="1" x="4682"/>
        <item m="1" x="4699"/>
        <item m="1" x="4730"/>
        <item m="1" x="2884"/>
        <item m="1" x="3303"/>
        <item m="1" x="3327"/>
        <item m="1" x="6787"/>
        <item m="1" x="2720"/>
        <item m="1" x="2948"/>
        <item m="1" x="3015"/>
        <item m="1" x="6219"/>
        <item m="1" x="6238"/>
        <item m="1" x="6249"/>
        <item m="1" x="6266"/>
        <item m="1" x="6334"/>
        <item m="1" x="6405"/>
        <item m="1" x="6439"/>
        <item m="1" x="6814"/>
        <item m="1" x="6830"/>
        <item m="1" x="6838"/>
        <item m="1" x="6885"/>
        <item m="1" x="7018"/>
        <item m="1" x="6573"/>
        <item m="1" x="6827"/>
        <item m="1" x="6858"/>
        <item m="1" x="4941"/>
        <item m="1" x="4993"/>
        <item m="1" x="5002"/>
        <item m="1" x="5188"/>
        <item m="1" x="5202"/>
        <item m="1" x="674"/>
        <item m="1" x="689"/>
        <item m="1" x="690"/>
        <item m="1" x="776"/>
        <item m="1" x="804"/>
        <item m="1" x="863"/>
        <item m="1" x="877"/>
        <item m="1" x="891"/>
        <item m="1" x="914"/>
        <item m="1" x="945"/>
        <item m="1" x="364"/>
        <item m="1" x="378"/>
        <item m="1" x="6815"/>
        <item m="1" x="6953"/>
        <item m="1" x="6966"/>
        <item m="1" x="6992"/>
        <item m="1" x="7039"/>
        <item m="1" x="5230"/>
        <item m="1" x="5482"/>
        <item m="1" x="5523"/>
        <item m="1" x="5524"/>
        <item m="1" x="5541"/>
        <item m="1" x="5572"/>
        <item m="1" x="5714"/>
        <item m="1" x="4266"/>
        <item m="1" x="4284"/>
        <item m="1" x="4335"/>
        <item m="1" x="2497"/>
        <item m="1" x="2747"/>
        <item m="1" x="2748"/>
        <item m="1" x="2965"/>
        <item m="1" x="2986"/>
        <item m="1" x="1329"/>
        <item m="1" x="1365"/>
        <item m="1" x="1479"/>
        <item m="1" x="1518"/>
        <item m="1" x="1595"/>
        <item m="1" x="4525"/>
        <item m="1" x="4539"/>
        <item m="1" x="4721"/>
        <item m="1" x="4799"/>
        <item m="1" x="4856"/>
        <item m="1" x="3236"/>
        <item m="1" x="1683"/>
        <item m="1" x="1701"/>
        <item m="1" x="1710"/>
        <item m="1" x="1962"/>
        <item m="1" x="2557"/>
        <item m="1" x="2734"/>
        <item m="1" x="2797"/>
        <item m="1" x="884"/>
        <item m="1" x="893"/>
        <item m="1" x="917"/>
        <item m="1" x="1175"/>
        <item m="1" x="1246"/>
        <item m="1" x="1266"/>
        <item m="1" x="1355"/>
        <item m="1" x="1379"/>
        <item x="5"/>
        <item m="1" x="1443"/>
        <item m="1" x="7626"/>
        <item m="1" x="7673"/>
        <item m="1" x="7706"/>
        <item m="1" x="7742"/>
        <item m="1" x="7773"/>
        <item m="1" x="7775"/>
        <item m="1" x="7872"/>
        <item m="1" x="7905"/>
        <item m="1" x="6182"/>
        <item m="1" x="6344"/>
        <item m="1" x="6355"/>
        <item m="1" x="4679"/>
        <item m="1" x="4714"/>
        <item m="1" x="4807"/>
        <item m="1" x="4881"/>
        <item m="1" x="4891"/>
        <item m="1" x="5047"/>
        <item m="1" x="5088"/>
        <item m="1" x="5114"/>
        <item m="1" x="5121"/>
        <item m="1" x="5172"/>
        <item m="1" x="3610"/>
        <item m="1" x="446"/>
        <item m="1" x="453"/>
        <item m="1" x="476"/>
        <item m="1" x="528"/>
        <item m="1" x="557"/>
        <item m="1" x="548"/>
        <item m="1" x="583"/>
        <item m="1" x="596"/>
        <item m="1" x="589"/>
        <item m="1" x="605"/>
        <item m="1" x="6778"/>
        <item m="1" x="6785"/>
        <item m="1" x="6823"/>
        <item m="1" x="6895"/>
        <item m="1" x="6911"/>
        <item m="1" x="6927"/>
        <item m="1" x="1199"/>
        <item m="1" x="1281"/>
        <item m="1" x="1300"/>
        <item m="1" x="1334"/>
        <item m="1" x="1368"/>
        <item m="1" x="1380"/>
        <item m="1" x="1446"/>
        <item m="1" x="1459"/>
        <item m="1" x="1470"/>
        <item m="1" x="7486"/>
        <item m="1" x="7502"/>
        <item m="1" x="7551"/>
        <item m="1" x="1652"/>
        <item m="1" x="1692"/>
        <item m="1" x="1763"/>
        <item m="1" x="1773"/>
        <item m="1" x="7839"/>
        <item m="1" x="1605"/>
        <item m="1" x="1646"/>
        <item m="1" x="1654"/>
        <item m="1" x="7710"/>
        <item m="1" x="7833"/>
        <item m="1" x="7848"/>
        <item m="1" x="7866"/>
        <item m="1" x="7891"/>
        <item m="1" x="7916"/>
        <item m="1" x="7958"/>
        <item m="1" x="7978"/>
        <item m="1" x="7982"/>
        <item m="1" x="7991"/>
        <item m="1" x="7994"/>
        <item m="1" x="3441"/>
        <item m="1" x="3510"/>
        <item m="1" x="1955"/>
        <item m="1" x="2023"/>
        <item m="1" x="2058"/>
        <item m="1" x="2334"/>
        <item m="1" x="2359"/>
        <item m="1" x="2395"/>
        <item m="1" x="2406"/>
        <item m="1" x="2579"/>
        <item m="1" x="2635"/>
        <item m="1" x="2645"/>
        <item m="1" x="716"/>
        <item m="1" x="767"/>
        <item m="1" x="789"/>
        <item m="1" x="7498"/>
        <item m="1" x="7549"/>
        <item m="1" x="7586"/>
        <item m="1" x="7631"/>
        <item m="1" x="7655"/>
        <item m="1" x="509"/>
        <item m="1" x="626"/>
        <item m="1" x="650"/>
        <item m="1" x="651"/>
        <item m="1" x="664"/>
        <item m="1" x="681"/>
        <item m="1" x="694"/>
        <item m="1" x="704"/>
        <item m="1" x="737"/>
        <item m="1" x="738"/>
        <item m="1" x="745"/>
        <item m="1" x="6967"/>
        <item m="1" x="7110"/>
        <item m="1" x="7122"/>
        <item m="1" x="7140"/>
        <item m="1" x="7212"/>
        <item x="175"/>
        <item m="1" x="7342"/>
        <item m="1" x="5507"/>
        <item m="1" x="5604"/>
        <item m="1" x="5619"/>
        <item m="1" x="5751"/>
        <item m="1" x="5778"/>
        <item m="1" x="5789"/>
        <item x="176"/>
        <item m="1" x="5853"/>
        <item m="1" x="371"/>
        <item m="1" x="386"/>
        <item m="1" x="4626"/>
        <item m="1" x="4772"/>
        <item m="1" x="3030"/>
        <item x="153"/>
        <item m="1" x="3387"/>
        <item m="1" x="3398"/>
        <item m="1" x="1839"/>
        <item m="1" x="1861"/>
        <item m="1" x="1890"/>
        <item m="1" x="1926"/>
        <item m="1" x="2043"/>
        <item m="1" x="330"/>
        <item m="1" x="581"/>
        <item m="1" x="6537"/>
        <item m="1" x="6560"/>
        <item m="1" x="6595"/>
        <item m="1" x="6608"/>
        <item m="1" x="6644"/>
        <item m="1" x="6713"/>
        <item m="1" x="6714"/>
        <item m="1" x="6735"/>
        <item m="1" x="6847"/>
        <item m="1" x="6855"/>
        <item m="1" x="3169"/>
        <item m="1" x="3189"/>
        <item m="1" x="3256"/>
        <item m="1" x="2531"/>
        <item m="1" x="2648"/>
        <item m="1" x="2667"/>
        <item m="1" x="2676"/>
        <item m="1" x="2801"/>
        <item m="1" x="2815"/>
        <item x="115"/>
        <item m="1" x="2266"/>
        <item m="1" x="3789"/>
        <item m="1" x="3805"/>
        <item m="1" x="3826"/>
        <item m="1" x="3866"/>
        <item m="1" x="4010"/>
        <item m="1" x="4092"/>
        <item m="1" x="2252"/>
        <item m="1" x="2259"/>
        <item m="1" x="2273"/>
        <item m="1" x="2410"/>
        <item m="1" x="3395"/>
        <item m="1" x="7683"/>
        <item m="1" x="7697"/>
        <item m="1" x="7718"/>
        <item m="1" x="7743"/>
        <item m="1" x="6074"/>
        <item m="1" x="6081"/>
        <item m="1" x="6119"/>
        <item m="1" x="6241"/>
        <item m="1" x="6252"/>
        <item m="1" x="6259"/>
        <item m="1" x="6284"/>
        <item m="1" x="4231"/>
        <item m="1" x="2498"/>
        <item m="1" x="2527"/>
        <item m="1" x="2543"/>
        <item m="1" x="2556"/>
        <item m="1" x="2604"/>
        <item m="1" x="2706"/>
        <item m="1" x="2896"/>
        <item m="1" x="727"/>
        <item m="1" x="768"/>
        <item m="1" x="1535"/>
        <item m="1" x="1549"/>
        <item m="1" x="1643"/>
        <item x="14"/>
        <item m="1" x="1756"/>
        <item m="1" x="2644"/>
        <item m="1" x="2665"/>
        <item m="1" x="830"/>
        <item m="1" x="1069"/>
        <item x="113"/>
        <item m="1" x="1254"/>
        <item m="1" x="1292"/>
        <item m="1" x="7583"/>
        <item m="1" x="7607"/>
        <item m="1" x="7610"/>
        <item m="1" x="7753"/>
        <item m="1" x="6306"/>
        <item m="1" x="6364"/>
        <item m="1" x="7172"/>
        <item m="1" x="7267"/>
        <item m="1" x="7430"/>
        <item m="1" x="5378"/>
        <item m="1" x="5414"/>
        <item m="1" x="654"/>
        <item m="1" x="859"/>
        <item m="1" x="7311"/>
        <item m="1" x="7367"/>
        <item m="1" x="5638"/>
        <item m="1" x="5852"/>
        <item m="1" x="1835"/>
        <item m="1" x="2727"/>
        <item m="1" x="2735"/>
        <item m="1" x="1249"/>
        <item m="1" x="1385"/>
        <item x="203"/>
        <item m="1" x="6495"/>
        <item m="1" x="6594"/>
        <item m="1" x="6317"/>
        <item m="1" x="4475"/>
        <item m="1" x="4549"/>
        <item m="1" x="4696"/>
        <item m="1" x="4715"/>
        <item m="1" x="4794"/>
        <item m="1" x="4892"/>
        <item m="1" x="4908"/>
        <item m="1" x="5478"/>
        <item m="1" x="5517"/>
        <item m="1" x="5640"/>
        <item m="1" x="5634"/>
        <item m="1" x="5653"/>
        <item m="1" x="5692"/>
        <item m="1" x="5745"/>
        <item m="1" x="4105"/>
        <item m="1" x="4152"/>
        <item m="1" x="4164"/>
        <item m="1" x="4181"/>
        <item m="1" x="4205"/>
        <item m="1" x="4324"/>
        <item m="1" x="2538"/>
        <item m="1" x="2561"/>
        <item m="1" x="2696"/>
        <item m="1" x="4802"/>
        <item m="1" x="3942"/>
        <item m="1" x="3967"/>
        <item m="1" x="4012"/>
        <item m="1" x="4040"/>
        <item m="1" x="4054"/>
        <item m="1" x="4063"/>
        <item m="1" x="4095"/>
        <item m="1" x="4122"/>
        <item m="1" x="4182"/>
        <item m="1" x="4188"/>
        <item m="1" x="2455"/>
        <item m="1" x="2574"/>
        <item m="1" x="2599"/>
        <item m="1" x="1003"/>
        <item m="1" x="1027"/>
        <item m="1" x="1037"/>
        <item m="1" x="1067"/>
        <item m="1" x="1237"/>
        <item m="1" x="1252"/>
        <item m="1" x="1286"/>
        <item m="1" x="1305"/>
        <item m="1" x="1318"/>
        <item m="1" x="1341"/>
        <item m="1" x="1356"/>
        <item m="1" x="1372"/>
        <item m="1" x="1404"/>
        <item m="1" x="1744"/>
        <item m="1" x="1757"/>
        <item m="1" x="1880"/>
        <item m="1" x="1887"/>
        <item m="1" x="1888"/>
        <item m="1" x="1901"/>
        <item m="1" x="1915"/>
        <item m="1" x="1929"/>
        <item m="1" x="2000"/>
        <item m="1" x="2028"/>
        <item m="1" x="2041"/>
        <item m="1" x="2096"/>
        <item m="1" x="2141"/>
        <item m="1" x="2155"/>
        <item m="1" x="286"/>
        <item m="1" x="304"/>
        <item m="1" x="320"/>
        <item m="1" x="416"/>
        <item m="1" x="7168"/>
        <item m="1" x="7221"/>
        <item m="1" x="7222"/>
        <item m="1" x="7257"/>
        <item m="1" x="7286"/>
        <item m="1" x="7376"/>
        <item m="1" x="5790"/>
        <item m="1" x="5878"/>
        <item m="1" x="5908"/>
        <item m="1" x="5945"/>
        <item m="1" x="5956"/>
        <item m="1" x="4285"/>
        <item m="1" x="4552"/>
        <item m="1" x="2787"/>
        <item m="1" x="2831"/>
        <item m="1" x="2897"/>
        <item m="1" x="3008"/>
        <item m="1" x="3142"/>
        <item m="1" x="3258"/>
        <item m="1" x="1503"/>
        <item m="1" x="1521"/>
        <item m="1" x="1674"/>
        <item m="1" x="1713"/>
        <item m="1" x="1739"/>
        <item m="1" x="1762"/>
        <item m="1" x="1821"/>
        <item m="1" x="1884"/>
        <item m="1" x="7901"/>
        <item m="1" x="6539"/>
        <item m="1" x="5347"/>
        <item m="1" x="5395"/>
        <item m="1" x="5614"/>
        <item m="1" x="5663"/>
        <item m="1" x="6060"/>
        <item m="1" x="6335"/>
        <item m="1" x="4809"/>
        <item m="1" x="3248"/>
        <item m="1" x="3447"/>
        <item m="1" x="3580"/>
        <item m="1" x="2282"/>
        <item m="1" x="1326"/>
        <item m="1" x="1394"/>
        <item m="1" x="1476"/>
        <item m="1" x="1584"/>
        <item m="1" x="1608"/>
        <item m="1" x="1616"/>
        <item m="1" x="7618"/>
        <item m="1" x="7670"/>
        <item m="1" x="7703"/>
        <item m="1" x="7822"/>
        <item m="1" x="7912"/>
        <item m="1" x="3630"/>
        <item m="1" x="2149"/>
        <item m="1" x="2186"/>
        <item m="1" x="2205"/>
        <item m="1" x="2310"/>
        <item m="1" x="788"/>
        <item m="1" x="800"/>
        <item m="1" x="811"/>
        <item m="1" x="868"/>
        <item m="1" x="892"/>
        <item m="1" x="932"/>
        <item m="1" x="7357"/>
        <item m="1" x="7383"/>
        <item m="1" x="7444"/>
        <item m="1" x="7550"/>
        <item m="1" x="3674"/>
        <item m="1" x="3690"/>
        <item m="1" x="3708"/>
        <item m="1" x="3788"/>
        <item m="1" x="3804"/>
        <item m="1" x="3995"/>
        <item m="1" x="2478"/>
        <item m="1" x="2546"/>
        <item m="1" x="2595"/>
        <item m="1" x="2607"/>
        <item m="1" x="1099"/>
        <item m="1" x="7671"/>
        <item m="1" x="7736"/>
        <item m="1" x="7088"/>
        <item m="1" x="2372"/>
        <item m="1" x="2672"/>
        <item m="1" x="1123"/>
        <item m="1" x="1127"/>
        <item m="1" x="1236"/>
        <item m="1" x="1371"/>
        <item m="1" x="3318"/>
        <item m="1" x="3389"/>
        <item m="1" x="3414"/>
        <item m="1" x="1923"/>
        <item m="1" x="1933"/>
        <item m="1" x="1909"/>
        <item m="1" x="2991"/>
        <item m="1" x="3026"/>
        <item m="1" x="3180"/>
        <item m="1" x="3211"/>
        <item m="1" x="3228"/>
        <item m="1" x="3244"/>
        <item m="1" x="1630"/>
        <item m="1" x="1649"/>
        <item m="1" x="2257"/>
        <item m="1" x="1451"/>
        <item m="1" x="1508"/>
        <item m="1" x="1911"/>
        <item m="1" x="1024"/>
        <item m="1" x="1269"/>
        <item m="1" x="7072"/>
        <item m="1" x="4246"/>
        <item m="1" x="6166"/>
        <item m="1" x="6197"/>
        <item m="1" x="6234"/>
        <item m="1" x="6278"/>
        <item m="1" x="6291"/>
        <item x="6"/>
        <item m="1" x="6326"/>
        <item m="1" x="6383"/>
        <item m="1" x="6402"/>
        <item m="1" x="1155"/>
        <item m="1" x="1210"/>
        <item m="1" x="1227"/>
        <item m="1" x="1270"/>
        <item m="1" x="1323"/>
        <item m="1" x="1391"/>
        <item m="1" x="7420"/>
        <item m="1" x="7646"/>
        <item m="1" x="7656"/>
        <item m="1" x="4425"/>
        <item m="1" x="4436"/>
        <item m="1" x="4524"/>
        <item m="1" x="4535"/>
        <item m="1" x="4555"/>
        <item m="1" x="4600"/>
        <item m="1" x="4671"/>
        <item m="1" x="1740"/>
        <item m="1" x="1772"/>
        <item m="1" x="1783"/>
        <item m="1" x="7951"/>
        <item m="1" x="7963"/>
        <item m="1" x="1790"/>
        <item m="1" x="1802"/>
        <item m="1" x="1818"/>
        <item m="1" x="1956"/>
        <item m="1" x="2024"/>
        <item m="1" x="2033"/>
        <item m="1" x="2059"/>
        <item m="1" x="4540"/>
        <item m="1" x="4589"/>
        <item x="209"/>
        <item m="1" x="4757"/>
        <item m="1" x="4828"/>
        <item m="1" x="4829"/>
        <item x="26"/>
        <item m="1" x="3014"/>
        <item m="1" x="3043"/>
        <item m="1" x="3062"/>
        <item x="177"/>
        <item m="1" x="4558"/>
        <item m="1" x="4954"/>
        <item m="1" x="2982"/>
        <item m="1" x="3023"/>
        <item m="1" x="3046"/>
        <item m="1" x="3052"/>
        <item m="1" x="3151"/>
        <item m="1" x="3178"/>
        <item m="1" x="3186"/>
        <item m="1" x="3187"/>
        <item m="1" x="3231"/>
        <item m="1" x="3242"/>
        <item m="1" x="1424"/>
        <item m="1" x="1465"/>
        <item m="1" x="1490"/>
        <item m="1" x="1500"/>
        <item m="1" x="1517"/>
        <item m="1" x="1745"/>
        <item m="1" x="6816"/>
        <item m="1" x="5702"/>
        <item m="1" x="5762"/>
        <item x="221"/>
        <item m="1" x="3918"/>
        <item m="1" x="6001"/>
        <item m="1" x="2659"/>
        <item m="1" x="2686"/>
        <item m="1" x="2698"/>
        <item m="1" x="2721"/>
        <item m="1" x="2767"/>
        <item m="1" x="2793"/>
        <item m="1" x="2824"/>
        <item m="1" x="2860"/>
        <item m="1" x="2888"/>
        <item m="1" x="2905"/>
        <item m="1" x="2918"/>
        <item m="1" x="2938"/>
        <item m="1" x="1006"/>
        <item m="1" x="1018"/>
        <item m="1" x="1032"/>
        <item m="1" x="1925"/>
        <item m="1" x="1934"/>
        <item m="1" x="1975"/>
        <item m="1" x="2067"/>
        <item m="1" x="2084"/>
        <item m="1" x="2080"/>
        <item m="1" x="2089"/>
        <item m="1" x="2097"/>
        <item m="1" x="2121"/>
        <item m="1" x="2114"/>
        <item m="1" x="2133"/>
        <item m="1" x="2151"/>
        <item m="1" x="2142"/>
        <item m="1" x="2172"/>
        <item m="1" x="2188"/>
        <item m="1" x="2197"/>
        <item m="1" x="2191"/>
        <item m="1" x="2283"/>
        <item m="1" x="2326"/>
        <item m="1" x="3443"/>
        <item m="1" x="3459"/>
        <item m="1" x="3519"/>
        <item m="1" x="3544"/>
        <item m="1" x="3586"/>
        <item m="1" x="3601"/>
        <item m="1" x="3640"/>
        <item m="1" x="1842"/>
        <item m="1" x="1885"/>
        <item m="1" x="1908"/>
        <item m="1" x="5391"/>
        <item m="1" x="5590"/>
        <item m="1" x="5668"/>
        <item m="1" x="5696"/>
        <item m="1" x="5755"/>
        <item m="1" x="5805"/>
        <item m="1" x="4134"/>
        <item m="1" x="4416"/>
        <item m="1" x="573"/>
        <item m="1" x="675"/>
        <item m="1" x="722"/>
        <item m="1" x="6935"/>
        <item m="1" x="7144"/>
        <item m="1" x="7173"/>
        <item m="1" x="7182"/>
        <item m="1" x="5685"/>
        <item m="1" x="5816"/>
        <item m="1" x="5990"/>
        <item m="1" x="4099"/>
        <item m="1" x="4137"/>
        <item m="1" x="4169"/>
        <item x="134"/>
        <item x="106"/>
        <item m="1" x="4511"/>
        <item m="1" x="4572"/>
        <item m="1" x="2701"/>
        <item m="1" x="3051"/>
        <item m="1" x="3100"/>
        <item m="1" x="3176"/>
        <item m="1" x="1346"/>
        <item m="1" x="1421"/>
        <item m="1" x="1606"/>
        <item m="1" x="1614"/>
        <item m="1" x="1656"/>
        <item m="1" x="1687"/>
        <item m="1" x="1694"/>
        <item m="1" x="1727"/>
        <item m="1" x="7844"/>
        <item m="1" x="7971"/>
        <item m="1" x="6502"/>
        <item m="1" x="6666"/>
        <item m="1" x="6742"/>
        <item m="1" x="6764"/>
        <item m="1" x="6877"/>
        <item m="1" x="5576"/>
        <item m="1" x="3981"/>
        <item m="1" x="5704"/>
        <item m="1" x="5827"/>
        <item m="1" x="5892"/>
        <item m="1" x="5898"/>
        <item m="1" x="5910"/>
        <item m="1" x="5924"/>
        <item m="1" x="5933"/>
        <item x="178"/>
        <item m="1" x="6006"/>
        <item m="1" x="6017"/>
        <item m="1" x="6040"/>
        <item m="1" x="6051"/>
        <item m="1" x="1581"/>
        <item m="1" x="1622"/>
        <item m="1" x="1665"/>
        <item m="1" x="1702"/>
        <item m="1" x="2212"/>
        <item m="1" x="2364"/>
        <item m="1" x="2378"/>
        <item m="1" x="2501"/>
        <item m="1" x="858"/>
        <item m="1" x="1148"/>
        <item m="1" x="7306"/>
        <item m="1" x="3792"/>
        <item m="1" x="3855"/>
        <item m="1" x="3886"/>
        <item m="1" x="3910"/>
        <item m="1" x="3925"/>
        <item m="1" x="3926"/>
        <item m="1" x="3953"/>
        <item m="1" x="4072"/>
        <item m="1" x="2192"/>
        <item m="1" x="2207"/>
        <item m="1" x="5791"/>
        <item m="1" x="5867"/>
        <item m="1" x="4037"/>
        <item m="1" x="4060"/>
        <item m="1" x="4120"/>
        <item m="1" x="4130"/>
        <item m="1" x="4238"/>
        <item m="1" x="4239"/>
        <item m="1" x="4267"/>
        <item m="1" x="4286"/>
        <item m="1" x="4309"/>
        <item m="1" x="4336"/>
        <item m="1" x="4378"/>
        <item m="1" x="4533"/>
        <item m="1" x="4121"/>
        <item m="1" x="4242"/>
        <item m="1" x="4310"/>
        <item m="1" x="5236"/>
        <item x="179"/>
        <item m="1" x="5382"/>
        <item m="1" x="5405"/>
        <item m="1" x="5431"/>
        <item x="65"/>
        <item m="1" x="5457"/>
        <item m="1" x="5476"/>
        <item m="1" x="5488"/>
        <item m="1" x="5521"/>
        <item m="1" x="5673"/>
        <item m="1" x="5688"/>
        <item m="1" x="797"/>
        <item m="1" x="4016"/>
        <item m="1" x="4068"/>
        <item m="1" x="4100"/>
        <item m="1" x="4116"/>
        <item m="1" x="4148"/>
        <item m="1" x="4160"/>
        <item m="1" x="4173"/>
        <item m="1" x="4192"/>
        <item m="1" x="4195"/>
        <item m="1" x="4194"/>
        <item m="1" x="4210"/>
        <item m="1" x="4229"/>
        <item m="1" x="7639"/>
        <item m="1" x="7652"/>
        <item m="1" x="7688"/>
        <item m="1" x="7794"/>
        <item m="1" x="7830"/>
        <item m="1" x="7907"/>
        <item m="1" x="6482"/>
        <item m="1" x="6506"/>
        <item m="1" x="6542"/>
        <item m="1" x="4660"/>
        <item m="1" x="4773"/>
        <item m="1" x="4882"/>
        <item m="1" x="5137"/>
        <item m="1" x="5148"/>
        <item m="1" x="2350"/>
        <item m="1" x="2475"/>
        <item m="1" x="2516"/>
        <item m="1" x="966"/>
        <item m="1" x="1004"/>
        <item m="1" x="1048"/>
        <item m="1" x="7192"/>
        <item m="1" x="7397"/>
        <item x="205"/>
        <item m="1" x="7489"/>
        <item x="204"/>
        <item m="1" x="7597"/>
        <item m="1" x="6052"/>
        <item m="1" x="6097"/>
        <item m="1" x="6116"/>
        <item m="1" x="6138"/>
        <item m="1" x="6250"/>
        <item m="1" x="6274"/>
        <item m="1" x="6289"/>
        <item m="1" x="6310"/>
        <item m="1" x="4455"/>
        <item m="1" x="4613"/>
        <item m="1" x="4648"/>
        <item m="1" x="4691"/>
        <item m="1" x="4724"/>
        <item m="1" x="4742"/>
        <item m="1" x="4831"/>
        <item m="1" x="7956"/>
        <item m="1" x="7414"/>
        <item m="1" x="7460"/>
        <item m="1" x="7632"/>
        <item m="1" x="6752"/>
        <item m="1" x="6886"/>
        <item m="1" x="6887"/>
        <item m="1" x="6897"/>
        <item m="1" x="6915"/>
        <item m="1" x="6916"/>
        <item m="1" x="6932"/>
        <item m="1" x="6933"/>
        <item m="1" x="6943"/>
        <item m="1" x="6968"/>
        <item m="1" x="7001"/>
        <item m="1" x="7019"/>
        <item m="1" x="7031"/>
        <item m="1" x="7057"/>
        <item m="1" x="7069"/>
        <item x="27"/>
        <item m="1" x="7111"/>
        <item m="1" x="7132"/>
        <item m="1" x="6598"/>
        <item x="15"/>
        <item m="1" x="4782"/>
        <item m="1" x="7996"/>
        <item m="1" x="283"/>
        <item m="1" x="294"/>
        <item m="1" x="7997"/>
        <item m="1" x="367"/>
        <item m="1" x="413"/>
        <item m="1" x="434"/>
        <item m="1" x="447"/>
        <item m="1" x="5608"/>
        <item m="1" x="5623"/>
        <item m="1" x="6783"/>
        <item m="1" x="6793"/>
        <item m="1" x="6919"/>
        <item m="1" x="1315"/>
        <item m="1" x="1472"/>
        <item m="1" x="1493"/>
        <item m="1" x="1504"/>
        <item m="1" x="1512"/>
        <item m="1" x="1515"/>
        <item m="1" x="1523"/>
        <item m="1" x="1545"/>
        <item m="1" x="1564"/>
        <item m="1" x="1577"/>
        <item m="1" x="1588"/>
        <item m="1" x="1600"/>
        <item m="1" x="1633"/>
        <item m="1" x="1662"/>
        <item m="1" x="1741"/>
        <item m="1" x="1774"/>
        <item m="1" x="1765"/>
        <item m="1" x="1777"/>
        <item m="1" x="1808"/>
        <item m="1" x="1809"/>
        <item m="1" x="1826"/>
        <item m="1" x="1897"/>
        <item m="1" x="1912"/>
        <item m="1" x="1938"/>
        <item m="1" x="1980"/>
        <item m="1" x="2010"/>
        <item m="1" x="624"/>
        <item m="1" x="663"/>
        <item m="1" x="744"/>
        <item m="1" x="815"/>
        <item m="1" x="906"/>
        <item m="1" x="936"/>
        <item m="1" x="5240"/>
        <item m="1" x="5273"/>
        <item m="1" x="5286"/>
        <item m="1" x="5301"/>
        <item m="1" x="5413"/>
        <item m="1" x="5452"/>
        <item m="1" x="5463"/>
        <item m="1" x="4203"/>
        <item m="1" x="4211"/>
        <item m="1" x="4224"/>
        <item m="1" x="4240"/>
        <item m="1" x="4253"/>
        <item m="1" x="4322"/>
        <item m="1" x="4398"/>
        <item m="1" x="4411"/>
        <item m="1" x="3808"/>
        <item m="1" x="3841"/>
        <item m="1" x="2470"/>
        <item m="1" x="2481"/>
        <item m="1" x="2536"/>
        <item m="1" x="2597"/>
        <item m="1" x="2609"/>
        <item m="1" x="2620"/>
        <item m="1" x="2631"/>
        <item m="1" x="2653"/>
        <item m="1" x="2679"/>
        <item m="1" x="2702"/>
        <item m="1" x="1495"/>
        <item m="1" x="1663"/>
        <item m="1" x="1681"/>
        <item m="1" x="1700"/>
        <item m="1" x="1716"/>
        <item m="1" x="1764"/>
        <item m="1" x="1053"/>
        <item m="1" x="3677"/>
        <item m="1" x="3691"/>
        <item m="1" x="3709"/>
        <item m="1" x="3867"/>
        <item m="1" x="3894"/>
        <item m="1" x="3921"/>
        <item m="1" x="3964"/>
        <item m="1" x="4038"/>
        <item m="1" x="5184"/>
        <item m="1" x="3397"/>
        <item m="1" x="3405"/>
        <item m="1" x="3417"/>
        <item m="1" x="3431"/>
        <item m="1" x="3448"/>
        <item m="1" x="3461"/>
        <item m="1" x="3581"/>
        <item m="1" x="3588"/>
        <item m="1" x="3594"/>
        <item m="1" x="3609"/>
        <item m="1" x="3659"/>
        <item m="1" x="3668"/>
        <item m="1" x="3718"/>
        <item m="1" x="3750"/>
        <item m="1" x="3776"/>
        <item m="1" x="2392"/>
        <item m="1" x="2436"/>
        <item m="1" x="2571"/>
        <item m="1" x="2668"/>
        <item m="1" x="7851"/>
        <item m="1" x="7900"/>
        <item m="1" x="5231"/>
        <item m="1" x="5239"/>
        <item m="1" x="5250"/>
        <item m="1" x="3384"/>
        <item m="1" x="3400"/>
        <item m="1" x="3410"/>
        <item m="1" x="3422"/>
        <item m="1" x="3436"/>
        <item m="1" x="3482"/>
        <item m="1" x="3584"/>
        <item m="1" x="3604"/>
        <item m="1" x="3661"/>
        <item m="1" x="3769"/>
        <item m="1" x="3780"/>
        <item m="1" x="3822"/>
        <item m="1" x="3838"/>
        <item m="1" x="3850"/>
        <item m="1" x="3864"/>
        <item m="1" x="6135"/>
        <item m="1" x="1997"/>
        <item m="1" x="2008"/>
        <item m="1" x="2018"/>
        <item m="1" x="2076"/>
        <item m="1" x="2094"/>
        <item m="1" x="2104"/>
        <item m="1" x="2130"/>
        <item m="1" x="2150"/>
        <item m="1" x="268"/>
        <item m="1" x="468"/>
        <item m="1" x="7782"/>
        <item m="1" x="5128"/>
        <item m="1" x="5213"/>
        <item m="1" x="4834"/>
        <item m="1" x="4844"/>
        <item m="1" x="4950"/>
        <item m="1" x="4962"/>
        <item m="1" x="4992"/>
        <item m="1" x="5025"/>
        <item m="1" x="777"/>
        <item m="1" x="842"/>
        <item m="1" x="938"/>
        <item m="1" x="947"/>
        <item m="1" x="971"/>
        <item m="1" x="986"/>
        <item m="1" x="1142"/>
        <item m="1" x="7887"/>
        <item m="1" x="7933"/>
        <item m="1" x="6380"/>
        <item m="1" x="6454"/>
        <item m="1" x="6483"/>
        <item m="1" x="4973"/>
        <item x="12"/>
        <item m="1" x="5815"/>
        <item m="1" x="5927"/>
        <item m="1" x="5989"/>
        <item m="1" x="6010"/>
        <item m="1" x="4228"/>
        <item m="1" x="3205"/>
        <item m="1" x="3249"/>
        <item m="1" x="3272"/>
        <item m="1" x="1526"/>
        <item m="1" x="1540"/>
        <item m="1" x="1736"/>
        <item m="1" x="291"/>
        <item m="1" x="6762"/>
        <item m="1" x="6820"/>
        <item m="1" x="6875"/>
        <item m="1" x="6898"/>
        <item m="1" x="6918"/>
        <item m="1" x="5252"/>
        <item m="1" x="5424"/>
        <item m="1" x="5635"/>
        <item m="1" x="3781"/>
        <item m="1" x="3840"/>
        <item m="1" x="4142"/>
        <item m="1" x="4178"/>
        <item m="1" x="4213"/>
        <item m="1" x="1072"/>
        <item m="1" x="1087"/>
        <item m="1" x="1101"/>
        <item m="1" x="1170"/>
        <item m="1" x="1228"/>
        <item m="1" x="1264"/>
        <item m="1" x="1277"/>
        <item m="1" x="4445"/>
        <item m="1" x="4457"/>
        <item m="1" x="4493"/>
        <item m="1" x="4509"/>
        <item m="1" x="4611"/>
        <item m="1" x="4625"/>
        <item m="1" x="4633"/>
        <item m="1" x="4639"/>
        <item m="1" x="4672"/>
        <item m="1" x="4689"/>
        <item m="1" x="4702"/>
        <item m="1" x="4720"/>
        <item m="1" x="4733"/>
        <item m="1" x="4755"/>
        <item m="1" x="4771"/>
        <item m="1" x="4783"/>
        <item m="1" x="4812"/>
        <item m="1" x="4841"/>
        <item m="1" x="4896"/>
        <item m="1" x="5599"/>
        <item m="1" x="5631"/>
        <item m="1" x="5664"/>
        <item m="1" x="5671"/>
        <item m="1" x="3795"/>
        <item m="1" x="3809"/>
        <item m="1" x="3829"/>
        <item m="1" x="3968"/>
        <item m="1" x="3969"/>
        <item m="1" x="3983"/>
        <item m="1" x="3999"/>
        <item m="1" x="4014"/>
        <item m="1" x="4044"/>
        <item m="1" x="4064"/>
        <item m="1" x="4073"/>
        <item m="1" x="4097"/>
        <item m="1" x="4108"/>
        <item m="1" x="4125"/>
        <item m="1" x="4133"/>
        <item m="1" x="4154"/>
        <item m="1" x="4183"/>
        <item m="1" x="4190"/>
        <item m="1" x="4215"/>
        <item m="1" x="4245"/>
        <item m="1" x="4260"/>
        <item m="1" x="4269"/>
        <item m="1" x="2213"/>
        <item m="1" x="2269"/>
        <item m="1" x="2312"/>
        <item m="1" x="2396"/>
        <item m="1" x="537"/>
        <item m="1" x="3889"/>
        <item m="1" x="3971"/>
        <item m="1" x="4027"/>
        <item m="1" x="4075"/>
        <item m="1" x="4085"/>
        <item m="1" x="4145"/>
        <item m="1" x="2263"/>
        <item m="1" x="2285"/>
        <item m="1" x="2321"/>
        <item m="1" x="2342"/>
        <item m="1" x="2368"/>
        <item m="1" x="2484"/>
        <item m="1" x="2567"/>
        <item m="1" x="2612"/>
        <item m="1" x="2633"/>
        <item m="1" x="2660"/>
        <item m="1" x="2722"/>
        <item m="1" x="6806"/>
        <item m="1" x="7046"/>
        <item m="1" x="7062"/>
        <item m="1" x="3985"/>
        <item m="1" x="4001"/>
        <item m="1" x="4015"/>
        <item m="1" x="4028"/>
        <item m="1" x="4066"/>
        <item m="1" x="4067"/>
        <item m="1" x="4086"/>
        <item m="1" x="4135"/>
        <item m="1" x="4216"/>
        <item m="1" x="4264"/>
        <item m="1" x="3893"/>
        <item x="211"/>
        <item m="1" x="7054"/>
        <item m="1" x="3977"/>
        <item m="1" x="1786"/>
        <item m="1" x="7765"/>
        <item m="1" x="4597"/>
        <item m="1" x="4623"/>
        <item m="1" x="2852"/>
        <item m="1" x="3060"/>
        <item m="1" x="3133"/>
        <item m="1" x="3145"/>
        <item m="1" x="3156"/>
        <item m="1" x="3166"/>
        <item m="1" x="2322"/>
        <item m="1" x="2416"/>
        <item m="1" x="2429"/>
        <item m="1" x="2496"/>
        <item m="1" x="2515"/>
        <item m="1" x="2541"/>
        <item m="1" x="2589"/>
        <item m="1" x="1045"/>
        <item m="1" x="1088"/>
        <item m="1" x="1117"/>
        <item m="1" x="1145"/>
        <item m="1" x="1267"/>
        <item m="1" x="1298"/>
        <item m="1" x="7360"/>
        <item m="1" x="7426"/>
        <item m="1" x="7432"/>
        <item m="1" x="7447"/>
        <item m="1" x="7569"/>
        <item m="1" x="1846"/>
        <item m="1" x="1917"/>
        <item m="1" x="1930"/>
        <item m="1" x="1947"/>
        <item m="1" x="1950"/>
        <item m="1" x="1976"/>
        <item m="1" x="1968"/>
        <item m="1" x="2003"/>
        <item m="1" x="2013"/>
        <item m="1" x="2030"/>
        <item m="1" x="2042"/>
        <item m="1" x="2106"/>
        <item m="1" x="2098"/>
        <item m="1" x="538"/>
        <item m="1" x="1824"/>
        <item m="1" x="7878"/>
        <item m="1" x="309"/>
        <item m="1" x="331"/>
        <item m="1" x="4628"/>
        <item m="1" x="4634"/>
        <item m="1" x="4758"/>
        <item m="1" x="4832"/>
        <item m="1" x="3283"/>
        <item m="1" x="3290"/>
        <item m="1" x="3308"/>
        <item m="1" x="3320"/>
        <item m="1" x="3513"/>
        <item m="1" x="1684"/>
        <item m="1" x="1705"/>
        <item m="1" x="1717"/>
        <item m="1" x="1724"/>
        <item m="1" x="1886"/>
        <item m="1" x="1913"/>
        <item m="1" x="2020"/>
        <item m="1" x="281"/>
        <item m="1" x="524"/>
        <item m="1" x="561"/>
        <item m="1" x="562"/>
        <item m="1" x="569"/>
        <item m="1" x="592"/>
        <item m="1" x="614"/>
        <item m="1" x="639"/>
        <item m="1" x="6981"/>
        <item m="1" x="5484"/>
        <item m="1" x="5727"/>
        <item m="1" x="5736"/>
        <item m="1" x="5779"/>
        <item m="1" x="5792"/>
        <item m="1" x="5857"/>
        <item m="1" x="5901"/>
        <item m="1" x="5914"/>
        <item m="1" x="4241"/>
        <item m="1" x="4257"/>
        <item m="1" x="295"/>
        <item m="1" x="332"/>
        <item m="1" x="356"/>
        <item m="1" x="365"/>
        <item m="1" x="393"/>
        <item m="1" x="394"/>
        <item m="1" x="412"/>
        <item m="1" x="417"/>
        <item m="1" x="418"/>
        <item m="1" x="445"/>
        <item m="1" x="461"/>
        <item m="1" x="462"/>
        <item m="1" x="469"/>
        <item m="1" x="484"/>
        <item m="1" x="495"/>
        <item m="1" x="6614"/>
        <item m="1" x="6621"/>
        <item m="1" x="6652"/>
        <item m="1" x="6668"/>
        <item m="1" x="6683"/>
        <item m="1" x="5600"/>
        <item m="1" x="5652"/>
        <item m="1" x="5776"/>
        <item x="222"/>
        <item m="1" x="5821"/>
        <item x="43"/>
        <item m="1" x="5850"/>
        <item m="1" x="5864"/>
        <item m="1" x="5875"/>
        <item m="1" x="5887"/>
        <item m="1" x="5906"/>
        <item m="1" x="5940"/>
        <item m="1" x="1559"/>
        <item m="1" x="1566"/>
        <item m="1" x="1601"/>
        <item m="1" x="1677"/>
        <item m="1" x="7767"/>
        <item m="1" x="7776"/>
        <item m="1" x="7807"/>
        <item m="1" x="7816"/>
        <item m="1" x="7543"/>
        <item m="1" x="7649"/>
        <item m="1" x="7665"/>
        <item m="1" x="7680"/>
        <item m="1" x="7695"/>
        <item m="1" x="7759"/>
        <item m="1" x="7790"/>
        <item m="1" x="7793"/>
        <item m="1" x="7852"/>
        <item m="1" x="7902"/>
        <item m="1" x="7946"/>
        <item m="1" x="3664"/>
        <item m="1" x="3699"/>
        <item m="1" x="3745"/>
        <item m="1" x="3796"/>
        <item m="1" x="3810"/>
        <item m="1" x="3830"/>
        <item m="1" x="3857"/>
        <item m="1" x="3869"/>
        <item m="1" x="3888"/>
        <item m="1" x="3899"/>
        <item m="1" x="3900"/>
        <item m="1" x="3914"/>
        <item m="1" x="3944"/>
        <item m="1" x="3984"/>
        <item m="1" x="7083"/>
        <item m="1" x="7099"/>
        <item m="1" x="7106"/>
        <item m="1" x="7117"/>
        <item m="1" x="7145"/>
        <item m="1" x="7146"/>
        <item m="1" x="7157"/>
        <item m="1" x="7158"/>
        <item m="1" x="7183"/>
        <item m="1" x="7228"/>
        <item m="1" x="7229"/>
        <item m="1" x="7241"/>
        <item m="1" x="7253"/>
        <item m="1" x="7264"/>
        <item m="1" x="7265"/>
        <item m="1" x="7277"/>
        <item m="1" x="7313"/>
        <item m="1" x="7325"/>
        <item m="1" x="7345"/>
        <item m="1" x="2871"/>
        <item m="1" x="981"/>
        <item m="1" x="996"/>
        <item m="1" x="1009"/>
        <item m="1" x="1044"/>
        <item m="1" x="1178"/>
        <item m="1" x="1194"/>
        <item m="1" x="1211"/>
        <item m="1" x="1212"/>
        <item m="1" x="1241"/>
        <item m="1" x="1293"/>
        <item m="1" x="1308"/>
        <item m="1" x="1324"/>
        <item m="1" x="1347"/>
        <item m="1" x="1361"/>
        <item m="1" x="1376"/>
        <item m="1" x="1422"/>
        <item m="1" x="1455"/>
        <item m="1" x="1488"/>
        <item m="1" x="1509"/>
        <item m="1" x="1516"/>
        <item m="1" x="1541"/>
        <item m="1" x="4867"/>
        <item m="1" x="4227"/>
        <item m="1" x="4261"/>
        <item m="1" x="4290"/>
        <item m="1" x="4384"/>
        <item m="1" x="4391"/>
        <item m="1" x="4401"/>
        <item m="1" x="4414"/>
        <item m="1" x="4526"/>
        <item m="1" x="6825"/>
        <item m="1" x="6913"/>
        <item m="1" x="6929"/>
        <item m="1" x="6964"/>
        <item m="1" x="6974"/>
        <item m="1" x="5193"/>
        <item m="1" x="5397"/>
        <item m="1" x="5407"/>
        <item m="1" x="5622"/>
        <item m="1" x="5636"/>
        <item m="1" x="7720"/>
        <item m="1" x="3480"/>
        <item m="1" x="3493"/>
        <item m="1" x="3504"/>
        <item m="1" x="3523"/>
        <item m="1" x="3549"/>
        <item m="1" x="3568"/>
        <item m="1" x="3614"/>
        <item m="1" x="3625"/>
        <item m="1" x="3660"/>
        <item m="1" x="3670"/>
        <item m="1" x="2091"/>
        <item m="1" x="2111"/>
        <item m="1" x="398"/>
        <item m="1" x="422"/>
        <item m="1" x="435"/>
        <item m="1" x="463"/>
        <item m="1" x="506"/>
        <item m="1" x="516"/>
        <item m="1" x="529"/>
        <item m="1" x="530"/>
        <item m="1" x="545"/>
        <item m="1" x="607"/>
        <item m="1" x="616"/>
        <item m="1" x="657"/>
        <item m="1" x="6113"/>
        <item m="1" x="6130"/>
        <item m="1" x="4320"/>
        <item m="1" x="4332"/>
        <item m="1" x="4354"/>
        <item m="1" x="4367"/>
        <item m="1" x="4499"/>
        <item m="1" x="4518"/>
        <item m="1" x="4550"/>
        <item m="1" x="4561"/>
        <item m="1" x="4570"/>
        <item m="1" x="4580"/>
        <item m="1" x="4586"/>
        <item m="1" x="846"/>
        <item m="1" x="922"/>
        <item m="1" x="7094"/>
        <item m="1" x="7103"/>
        <item m="1" x="7125"/>
        <item m="1" x="7136"/>
        <item m="1" x="7353"/>
        <item m="1" x="7399"/>
        <item m="1" x="962"/>
        <item m="1" x="974"/>
        <item m="1" x="1022"/>
        <item m="1" x="1049"/>
        <item m="1" x="1039"/>
        <item m="1" x="1119"/>
        <item m="1" x="1109"/>
        <item m="1" x="1130"/>
        <item m="1" x="1159"/>
        <item m="1" x="1152"/>
        <item m="1" x="1177"/>
        <item m="1" x="1202"/>
        <item m="1" x="7335"/>
        <item m="1" x="7634"/>
        <item m="1" x="6716"/>
        <item m="1" x="4886"/>
        <item m="1" x="5054"/>
        <item m="1" x="5110"/>
        <item m="1" x="5140"/>
        <item m="1" x="5153"/>
        <item m="1" x="5229"/>
        <item m="1" x="5274"/>
        <item m="1" x="5310"/>
        <item m="1" x="3550"/>
        <item m="1" x="3742"/>
        <item m="1" x="3895"/>
        <item m="1" x="3927"/>
        <item m="1" x="2401"/>
        <item m="1" x="2530"/>
        <item m="1" x="2570"/>
        <item m="1" x="2583"/>
        <item m="1" x="637"/>
        <item m="1" x="894"/>
        <item m="1" x="939"/>
        <item m="1" x="950"/>
        <item m="1" x="1001"/>
        <item m="1" x="1017"/>
        <item m="1" x="1034"/>
        <item m="1" x="1046"/>
        <item m="1" x="1062"/>
        <item m="1" x="1095"/>
        <item m="1" x="1129"/>
        <item m="1" x="7417"/>
        <item m="1" x="7565"/>
        <item m="1" x="7593"/>
        <item m="1" x="7612"/>
        <item m="1" x="7640"/>
        <item m="1" x="6172"/>
        <item m="1" x="6267"/>
        <item m="1" x="4843"/>
        <item m="1" x="4911"/>
        <item m="1" x="4900"/>
        <item m="1" x="4936"/>
        <item m="1" x="4959"/>
        <item m="1" x="3121"/>
        <item m="1" x="3163"/>
        <item m="1" x="587"/>
        <item m="1" x="6700"/>
        <item m="1" x="6892"/>
        <item m="1" x="6893"/>
        <item m="1" x="6909"/>
        <item m="1" x="6926"/>
        <item m="1" x="7052"/>
        <item m="1" x="7065"/>
        <item m="1" x="7086"/>
        <item m="1" x="7108"/>
        <item m="1" x="7163"/>
        <item m="1" x="5061"/>
        <item m="1" x="5070"/>
        <item m="1" x="5081"/>
        <item m="1" x="5091"/>
        <item m="1" x="5248"/>
        <item m="1" x="5257"/>
        <item m="1" x="5283"/>
        <item m="1" x="5308"/>
        <item m="1" x="5321"/>
        <item m="1" x="7590"/>
        <item m="1" x="7838"/>
        <item m="1" x="7853"/>
        <item m="1" x="7870"/>
        <item m="1" x="7884"/>
        <item m="1" x="2695"/>
        <item m="1" x="2719"/>
        <item m="1" x="2754"/>
        <item m="1" x="2765"/>
        <item m="1" x="2926"/>
        <item m="1" x="2962"/>
        <item m="1" x="2972"/>
        <item m="1" x="2981"/>
        <item m="1" x="2998"/>
        <item m="1" x="7897"/>
        <item m="1" x="7930"/>
        <item m="1" x="7960"/>
        <item m="1" x="7973"/>
        <item m="1" x="7985"/>
        <item m="1" x="7990"/>
        <item m="1" x="6356"/>
        <item m="1" x="6427"/>
        <item m="1" x="6496"/>
        <item m="1" x="5329"/>
        <item m="1" x="5336"/>
        <item m="1" x="5361"/>
        <item m="1" x="5433"/>
        <item m="1" x="5456"/>
        <item m="1" x="5466"/>
        <item m="1" x="5538"/>
        <item m="1" x="5598"/>
        <item m="1" x="2766"/>
        <item m="1" x="2790"/>
        <item m="1" x="2820"/>
        <item m="1" x="3191"/>
        <item m="1" x="3201"/>
        <item m="1" x="3225"/>
        <item m="1" x="3214"/>
        <item m="1" x="3235"/>
        <item m="1" x="3266"/>
        <item m="1" x="3408"/>
        <item m="1" x="5306"/>
        <item m="1" x="5333"/>
        <item m="1" x="5359"/>
        <item m="1" x="5368"/>
        <item m="1" x="3703"/>
        <item m="1" x="3764"/>
        <item m="1" x="3798"/>
        <item m="1" x="3832"/>
        <item m="1" x="3843"/>
        <item m="1" x="3881"/>
        <item m="1" x="3891"/>
        <item m="1" x="3903"/>
        <item m="1" x="3934"/>
        <item m="1" x="3989"/>
        <item m="1" x="4003"/>
        <item m="1" x="4017"/>
        <item m="1" x="4018"/>
        <item m="1" x="4046"/>
        <item m="1" x="2165"/>
        <item m="1" x="2185"/>
        <item m="1" x="2195"/>
        <item m="1" x="2204"/>
        <item m="1" x="2208"/>
        <item m="1" x="2222"/>
        <item m="1" x="2232"/>
        <item m="1" x="2247"/>
        <item m="1" x="2254"/>
        <item m="1" x="2357"/>
        <item m="1" x="2371"/>
        <item m="1" x="1233"/>
        <item m="1" x="1248"/>
        <item m="1" x="7288"/>
        <item m="1" x="7297"/>
        <item m="1" x="7320"/>
        <item m="1" x="7351"/>
        <item m="1" x="7362"/>
        <item m="1" x="7475"/>
        <item m="1" x="7510"/>
        <item m="1" x="3287"/>
        <item m="1" x="3316"/>
        <item m="1" x="3432"/>
        <item m="1" x="3449"/>
        <item m="1" x="3462"/>
        <item m="1" x="3476"/>
        <item m="1" x="3512"/>
        <item m="1" x="3567"/>
        <item m="1" x="3582"/>
        <item m="1" x="3611"/>
        <item m="1" x="4708"/>
        <item m="1" x="5870"/>
        <item m="1" x="5895"/>
        <item m="1" x="4065"/>
        <item m="1" x="4074"/>
        <item m="1" x="4084"/>
        <item m="1" x="4098"/>
        <item m="1" x="4109"/>
        <item m="1" x="4270"/>
        <item m="1" x="4339"/>
        <item m="1" x="4385"/>
        <item m="1" x="4439"/>
        <item m="1" x="4458"/>
        <item m="1" x="4481"/>
        <item m="1" x="4495"/>
        <item m="1" x="4502"/>
        <item m="1" x="7664"/>
        <item x="138"/>
        <item m="1" x="7729"/>
        <item m="1" x="7741"/>
        <item m="1" x="7746"/>
        <item m="1" x="7789"/>
        <item m="1" x="6744"/>
        <item m="1" x="6904"/>
        <item m="1" x="6922"/>
        <item m="1" x="3130"/>
        <item m="1" x="3198"/>
        <item m="1" x="3279"/>
        <item m="1" x="3302"/>
        <item m="1" x="3306"/>
        <item m="1" x="3331"/>
        <item m="1" x="3396"/>
        <item m="1" x="3404"/>
        <item m="1" x="3415"/>
        <item m="1" x="3444"/>
        <item m="1" x="3460"/>
        <item m="1" x="3474"/>
        <item m="1" x="3520"/>
        <item m="1" x="3532"/>
        <item m="1" x="5515"/>
        <item m="1" x="5533"/>
        <item m="1" x="5612"/>
        <item m="1" x="5729"/>
        <item m="1" x="5742"/>
        <item m="1" x="5756"/>
        <item m="1" x="5770"/>
        <item m="1" x="5810"/>
        <item m="1" x="5818"/>
        <item m="1" x="6131"/>
        <item m="1" x="6296"/>
        <item m="1" x="6336"/>
        <item m="1" x="6368"/>
        <item m="1" x="6376"/>
        <item m="1" x="6397"/>
        <item m="1" x="6441"/>
        <item m="1" x="6453"/>
        <item m="1" x="7178"/>
        <item m="1" x="7195"/>
        <item m="1" x="7213"/>
        <item m="1" x="7249"/>
        <item m="1" x="5425"/>
        <item m="1" x="5449"/>
        <item m="1" x="5628"/>
        <item m="1" x="1635"/>
        <item m="1" x="1640"/>
        <item m="1" x="1651"/>
        <item m="1" x="1661"/>
        <item m="1" x="1678"/>
        <item m="1" x="2791"/>
        <item m="1" x="2841"/>
        <item m="1" x="2845"/>
        <item m="1" x="2868"/>
        <item m="1" x="2861"/>
        <item m="1" x="2901"/>
        <item m="1" x="2889"/>
        <item m="1" x="2907"/>
        <item m="1" x="2937"/>
        <item m="1" x="2946"/>
        <item m="1" x="2939"/>
        <item m="1" x="2959"/>
        <item m="1" x="3011"/>
        <item m="1" x="3028"/>
        <item m="1" x="3041"/>
        <item m="1" x="5648"/>
        <item m="1" x="5730"/>
        <item m="1" x="5731"/>
        <item m="1" x="5757"/>
        <item m="1" x="5771"/>
        <item m="1" x="5819"/>
        <item m="1" x="5860"/>
        <item m="1" x="5884"/>
        <item m="1" x="2284"/>
        <item m="1" x="2306"/>
        <item m="1" x="2317"/>
        <item m="1" x="2379"/>
        <item x="107"/>
        <item m="1" x="2422"/>
        <item m="1" x="2437"/>
        <item m="1" x="2453"/>
        <item m="1" x="3171"/>
        <item m="1" x="6139"/>
        <item m="1" x="6324"/>
        <item m="1" x="1984"/>
        <item m="1" x="2001"/>
        <item m="1" x="2053"/>
        <item m="1" x="2336"/>
        <item m="1" x="2397"/>
        <item m="1" x="6183"/>
        <item m="1" x="1185"/>
        <item m="1" x="1207"/>
        <item m="1" x="1221"/>
        <item m="1" x="1251"/>
        <item m="1" x="1360"/>
        <item m="1" x="1877"/>
        <item m="1" x="1898"/>
        <item m="1" x="2051"/>
        <item m="1" x="2078"/>
        <item m="1" x="2088"/>
        <item m="1" x="2139"/>
        <item m="1" x="2154"/>
        <item m="1" x="2168"/>
        <item m="1" x="3554"/>
        <item m="1" x="507"/>
        <item m="1" x="6636"/>
        <item m="1" x="6645"/>
        <item m="1" x="6672"/>
        <item m="1" x="6697"/>
        <item m="1" x="6726"/>
        <item m="1" x="6812"/>
        <item m="1" x="6859"/>
        <item m="1" x="6513"/>
        <item m="1" x="6524"/>
        <item m="1" x="6545"/>
        <item m="1" x="4710"/>
        <item m="1" x="4738"/>
        <item m="1" x="4775"/>
        <item m="1" x="4790"/>
        <item m="1" x="4906"/>
        <item m="1" x="321"/>
        <item m="1" x="7754"/>
        <item m="1" x="7849"/>
        <item m="1" x="7898"/>
        <item m="1" x="6094"/>
        <item m="1" x="7604"/>
        <item m="1" x="7625"/>
        <item m="1" x="7635"/>
        <item m="1" x="7681"/>
        <item m="1" x="7696"/>
        <item m="1" x="7731"/>
        <item m="1" x="7766"/>
        <item m="1" x="1188"/>
        <item m="1" x="7477"/>
        <item m="1" x="7490"/>
        <item m="1" x="7503"/>
        <item m="1" x="7531"/>
        <item m="1" x="491"/>
        <item m="1" x="5327"/>
        <item m="1" x="5355"/>
        <item m="1" x="5375"/>
        <item m="1" x="5387"/>
        <item m="1" x="5409"/>
        <item m="1" x="6384"/>
        <item m="1" x="6473"/>
        <item m="1" x="4747"/>
        <item m="1" x="4859"/>
        <item m="1" x="4932"/>
        <item m="1" x="5041"/>
        <item m="1" x="5204"/>
        <item m="1" x="5218"/>
        <item m="1" x="3341"/>
        <item m="1" x="3529"/>
        <item m="1" x="3562"/>
        <item m="1" x="3759"/>
        <item m="1" x="2070"/>
        <item m="1" x="2229"/>
        <item m="1" x="2231"/>
        <item m="1" x="2245"/>
        <item m="1" x="2318"/>
        <item m="1" x="715"/>
        <item m="1" x="725"/>
        <item m="1" x="7081"/>
        <item m="1" x="7280"/>
        <item m="1" x="7339"/>
        <item m="1" x="7507"/>
        <item m="1" x="5950"/>
        <item m="1" x="5968"/>
        <item m="1" x="5992"/>
        <item m="1" x="6013"/>
        <item m="1" x="6047"/>
        <item m="1" x="6093"/>
        <item m="1" x="6137"/>
        <item m="1" x="6161"/>
        <item m="1" x="4361"/>
        <item x="84"/>
        <item m="1" x="4606"/>
        <item m="1" x="4736"/>
        <item m="1" x="4788"/>
        <item m="1" x="4830"/>
        <item m="1" x="1666"/>
        <item m="1" x="2348"/>
        <item m="1" x="2361"/>
        <item m="1" x="2449"/>
        <item m="1" x="613"/>
        <item m="1" x="791"/>
        <item m="1" x="7135"/>
        <item m="1" x="7448"/>
        <item m="1" x="7461"/>
        <item m="1" x="7462"/>
        <item m="1" x="7541"/>
        <item m="1" x="6041"/>
        <item m="1" x="6117"/>
        <item m="1" x="6186"/>
        <item m="1" x="6190"/>
        <item m="1" x="6311"/>
        <item m="1" x="3209"/>
        <item m="1" x="3465"/>
        <item m="1" x="3563"/>
        <item m="1" x="1999"/>
        <item m="1" x="2038"/>
        <item m="1" x="2061"/>
        <item m="1" x="2073"/>
        <item m="1" x="2103"/>
        <item m="1" x="2124"/>
        <item m="1" x="2178"/>
        <item m="1" x="267"/>
        <item m="1" x="273"/>
        <item m="1" x="305"/>
        <item m="1" x="322"/>
        <item m="1" x="559"/>
        <item m="1" x="610"/>
        <item m="1" x="653"/>
        <item m="1" x="6941"/>
        <item m="1" x="6950"/>
        <item m="1" x="7042"/>
        <item m="1" x="7295"/>
        <item m="1" x="5203"/>
        <item m="1" x="5448"/>
        <item m="1" x="5459"/>
        <item m="1" x="823"/>
        <item m="1" x="831"/>
        <item m="1" x="865"/>
        <item m="1" x="880"/>
        <item m="1" x="6972"/>
        <item m="1" x="7007"/>
        <item m="1" x="7028"/>
        <item m="1" x="6345"/>
        <item m="1" x="3307"/>
        <item m="1" x="3364"/>
        <item m="1" x="3416"/>
        <item m="1" x="3475"/>
        <item m="1" x="3486"/>
        <item m="1" x="3521"/>
        <item m="1" x="3524"/>
        <item m="1" x="3545"/>
        <item m="1" x="3564"/>
        <item m="1" x="3587"/>
        <item m="1" x="1742"/>
        <item m="1" x="1754"/>
        <item m="1" x="7271"/>
        <item m="1" x="7298"/>
        <item m="1" x="7307"/>
        <item m="1" x="7321"/>
        <item m="1" x="7340"/>
        <item x="108"/>
        <item m="1" x="7348"/>
        <item m="1" x="7364"/>
        <item m="1" x="264"/>
        <item m="1" x="271"/>
        <item m="1" x="3963"/>
        <item m="1" x="3996"/>
        <item m="1" x="4024"/>
        <item m="1" x="6678"/>
        <item m="1" x="6720"/>
        <item m="1" x="6739"/>
        <item m="1" x="6754"/>
        <item m="1" x="7577"/>
        <item m="1" x="7801"/>
        <item m="1" x="6592"/>
        <item m="1" x="7504"/>
        <item m="1" x="7513"/>
        <item m="1" x="7532"/>
        <item m="1" x="7552"/>
        <item m="1" x="7568"/>
        <item m="1" x="7605"/>
        <item m="1" x="7650"/>
        <item m="1" x="5846"/>
        <item m="1" x="5859"/>
        <item x="85"/>
        <item m="1" x="5008"/>
        <item m="1" x="5018"/>
        <item m="1" x="7797"/>
        <item m="1" x="6370"/>
        <item m="1" x="6390"/>
        <item m="1" x="6410"/>
        <item m="1" x="6445"/>
        <item m="1" x="6126"/>
        <item m="1" x="6146"/>
        <item m="1" x="6196"/>
        <item m="1" x="6213"/>
        <item m="1" x="6247"/>
        <item m="1" x="4355"/>
        <item m="1" x="6788"/>
        <item m="1" x="6795"/>
        <item m="1" x="6936"/>
        <item m="1" x="6971"/>
        <item m="1" x="6977"/>
        <item m="1" x="6986"/>
        <item m="1" x="7025"/>
        <item m="1" x="4860"/>
        <item m="1" x="4869"/>
        <item m="1" x="4893"/>
        <item m="1" x="4968"/>
        <item m="1" x="4996"/>
        <item m="1" x="5022"/>
        <item m="1" x="5058"/>
        <item m="1" x="1792"/>
        <item m="1" x="1804"/>
        <item m="1" x="1957"/>
        <item m="1" x="1971"/>
        <item m="1" x="1995"/>
        <item m="1" x="2034"/>
        <item m="1" x="2060"/>
        <item m="1" x="6442"/>
        <item m="1" x="6462"/>
        <item m="1" x="6497"/>
        <item m="1" x="6541"/>
        <item m="1" x="836"/>
        <item m="1" x="851"/>
        <item m="1" x="871"/>
        <item m="1" x="919"/>
        <item m="1" x="940"/>
        <item m="1" x="961"/>
        <item m="1" x="972"/>
        <item m="1" x="1035"/>
        <item m="1" x="1047"/>
        <item m="1" x="1063"/>
        <item m="1" x="7169"/>
        <item m="1" x="7235"/>
        <item m="1" x="7247"/>
        <item m="1" x="4931"/>
        <item x="191"/>
        <item m="1" x="4982"/>
        <item m="1" x="5011"/>
        <item m="1" x="5020"/>
        <item m="1" x="4687"/>
        <item m="1" x="4701"/>
        <item m="1" x="5056"/>
        <item m="1" x="5068"/>
        <item m="1" x="5100"/>
        <item m="1" x="5113"/>
        <item m="1" x="5119"/>
        <item m="1" x="5132"/>
        <item m="1" x="5141"/>
        <item m="1" x="5159"/>
        <item m="1" x="5171"/>
        <item m="1" x="5180"/>
        <item m="1" x="5196"/>
        <item m="1" x="5210"/>
        <item m="1" x="3065"/>
        <item m="1" x="3079"/>
        <item m="1" x="3084"/>
        <item m="1" x="3139"/>
        <item m="1" x="3152"/>
        <item m="1" x="3161"/>
        <item m="1" x="3207"/>
        <item m="1" x="3233"/>
        <item x="181"/>
        <item m="1" x="4545"/>
        <item m="1" x="2674"/>
        <item m="1" x="2703"/>
        <item m="1" x="2893"/>
        <item m="1" x="2974"/>
        <item m="1" x="2988"/>
        <item m="1" x="3018"/>
        <item m="1" x="531"/>
        <item m="1" x="565"/>
        <item m="1" x="7296"/>
        <item m="1" x="7317"/>
        <item m="1" x="6067"/>
        <item m="1" x="6156"/>
        <item m="1" x="6167"/>
        <item m="1" x="6198"/>
        <item m="1" x="6217"/>
        <item m="1" x="6328"/>
        <item m="1" x="6532"/>
        <item m="1" x="7370"/>
        <item m="1" x="7419"/>
        <item m="1" x="7482"/>
        <item m="1" x="1698"/>
        <item m="1" x="4057"/>
        <item m="1" x="6728"/>
        <item m="1" x="6894"/>
        <item m="1" x="633"/>
        <item m="1" x="1506"/>
        <item m="1" x="3576"/>
        <item m="1" x="1855"/>
        <item m="1" x="7218"/>
        <item m="1" x="7740"/>
        <item m="1" x="6523"/>
        <item m="1" x="2899"/>
        <item m="1" x="6206"/>
        <item m="1" x="7050"/>
        <item m="1" x="5681"/>
        <item m="1" x="7090"/>
        <item m="1" x="4575"/>
        <item m="1" x="5808"/>
        <item m="1" x="6007"/>
        <item m="1" x="1160"/>
        <item m="1" x="2447"/>
        <item m="1" x="3029"/>
        <item m="1" x="7557"/>
        <item m="1" x="510"/>
        <item m="1" x="7998"/>
        <item m="1" x="2176"/>
        <item m="1" x="1433"/>
        <item m="1" x="7679"/>
        <item m="1" x="2297"/>
        <item m="1" x="7548"/>
        <item m="1" x="5149"/>
        <item m="1" x="7331"/>
        <item m="1" x="5798"/>
        <item m="1" x="1229"/>
        <item m="1" x="7717"/>
        <item m="1" x="7011"/>
        <item m="1" x="3877"/>
        <item m="1" x="2879"/>
        <item m="1" x="5903"/>
        <item m="1" x="828"/>
        <item m="1" x="1336"/>
        <item m="1" x="3470"/>
        <item m="1" x="1728"/>
        <item m="1" x="5838"/>
        <item m="1" x="3193"/>
        <item m="1" x="7881"/>
        <item m="1" x="6646"/>
        <item m="1" x="1916"/>
        <item m="1" x="1449"/>
        <item m="1" x="4913"/>
        <item m="1" x="7201"/>
        <item m="1" x="7374"/>
        <item m="1" x="6191"/>
        <item m="1" x="7936"/>
        <item m="1" x="314"/>
        <item m="1" x="1030"/>
        <item m="1" x="7458"/>
        <item m="1" x="6985"/>
        <item m="1" x="4863"/>
        <item m="1" x="6983"/>
        <item x="192"/>
        <item m="1" x="2656"/>
        <item m="1" x="395"/>
        <item m="1" x="1572"/>
        <item m="1" x="7127"/>
        <item m="1" x="4076"/>
        <item m="1" x="325"/>
        <item m="1" x="3922"/>
        <item m="1" x="2728"/>
        <item m="1" x="591"/>
        <item m="1" x="5765"/>
        <item m="1" x="5923"/>
        <item m="1" x="4476"/>
        <item m="1" x="1255"/>
        <item m="1" x="835"/>
        <item m="1" x="7152"/>
        <item m="1" x="7210"/>
        <item m="1" x="7341"/>
        <item m="1" x="7564"/>
        <item m="1" x="7589"/>
        <item m="1" x="5997"/>
        <item m="1" x="6016"/>
        <item m="1" x="6058"/>
        <item m="1" x="6087"/>
        <item m="1" x="6170"/>
        <item m="1" x="6225"/>
        <item m="1" x="4909"/>
        <item m="1" x="6102"/>
        <item m="1" x="6430"/>
        <item m="1" x="4497"/>
        <item m="1" x="7815"/>
        <item m="1" x="882"/>
        <item m="1" x="1011"/>
        <item m="1" x="5235"/>
        <item m="1" x="951"/>
        <item m="1" x="3842"/>
        <item m="1" x="5485"/>
        <item m="1" x="5150"/>
        <item m="1" x="618"/>
        <item m="1" x="742"/>
        <item m="1" x="4126"/>
        <item m="1" x="2381"/>
        <item m="1" x="1625"/>
        <item m="1" x="1482"/>
        <item m="1" x="7798"/>
        <item m="1" x="345"/>
        <item m="1" x="4282"/>
        <item m="1" x="6722"/>
        <item m="1" x="1910"/>
        <item m="1" x="2241"/>
        <item m="1" x="353"/>
        <item m="1" x="1342"/>
        <item m="1" x="5302"/>
        <item m="1" x="7828"/>
        <item m="1" x="1126"/>
        <item m="1" x="5178"/>
        <item m="1" x="5069"/>
        <item x="223"/>
        <item m="1" x="4280"/>
        <item m="1" x="4288"/>
        <item m="1" x="7942"/>
        <item m="1" x="829"/>
        <item m="1" x="656"/>
        <item x="44"/>
        <item m="1" x="2286"/>
        <item m="1" x="2717"/>
        <item m="1" x="2906"/>
        <item m="1" x="3483"/>
        <item m="1" x="3765"/>
        <item m="1" x="2968"/>
        <item m="1" x="7365"/>
        <item m="1" x="7533"/>
        <item m="1" x="2227"/>
        <item m="1" x="2705"/>
        <item m="1" x="5873"/>
        <item m="1" x="4184"/>
        <item m="1" x="4151"/>
        <item m="1" x="5909"/>
        <item m="1" x="1513"/>
        <item m="1" x="1641"/>
        <item m="1" x="769"/>
        <item m="1" x="5943"/>
        <item m="1" x="4407"/>
        <item m="1" x="4777"/>
        <item m="1" x="1335"/>
        <item m="1" x="5502"/>
        <item m="1" x="3844"/>
        <item m="1" x="1217"/>
        <item m="1" x="5580"/>
        <item m="1" x="5127"/>
        <item m="1" x="2004"/>
        <item m="1" x="6866"/>
        <item m="1" x="889"/>
        <item m="1" x="7840"/>
        <item m="1" x="1090"/>
        <item m="1" x="2302"/>
        <item m="1" x="5957"/>
        <item m="1" x="7957"/>
        <item m="1" x="7012"/>
        <item m="1" x="359"/>
        <item m="1" x="5806"/>
        <item m="1" x="5513"/>
        <item m="1" x="2009"/>
        <item m="1" x="7846"/>
        <item m="1" x="7938"/>
        <item m="1" x="3296"/>
        <item m="1" x="5220"/>
        <item m="1" x="5276"/>
        <item m="1" x="5428"/>
        <item m="1" x="3655"/>
        <item m="1" x="4675"/>
        <item m="1" x="1734"/>
        <item m="1" x="7500"/>
        <item m="1" x="699"/>
        <item m="1" x="7968"/>
        <item m="1" x="7979"/>
        <item m="1" x="3328"/>
        <item m="1" x="588"/>
        <item m="1" x="7509"/>
        <item m="1" x="2358"/>
        <item m="1" x="2417"/>
        <item m="1" x="2485"/>
        <item m="1" x="956"/>
        <item x="116"/>
        <item m="1" x="3558"/>
        <item m="1" x="2452"/>
        <item m="1" x="7737"/>
        <item m="1" x="1628"/>
        <item m="1" x="7983"/>
        <item m="1" x="1480"/>
        <item m="1" x="1871"/>
        <item m="1" x="5868"/>
        <item m="1" x="1714"/>
        <item m="1" x="838"/>
        <item m="1" x="7890"/>
        <item m="1" x="3954"/>
        <item m="1" x="2494"/>
        <item m="1" x="3360"/>
        <item m="1" x="2250"/>
        <item m="1" x="4635"/>
        <item m="1" x="2069"/>
        <item m="1" x="5089"/>
        <item m="1" x="7129"/>
        <item m="1" x="7185"/>
        <item m="1" x="6772"/>
        <item m="1" x="3541"/>
        <item m="1" x="1140"/>
        <item m="1" x="6488"/>
        <item m="1" x="6960"/>
        <item m="1" x="7270"/>
        <item m="1" x="5214"/>
        <item m="1" x="4697"/>
        <item m="1" x="7602"/>
        <item m="1" x="5007"/>
        <item m="1" x="6796"/>
        <item m="1" x="7066"/>
        <item m="1" x="6498"/>
        <item m="1" x="3607"/>
        <item m="1" x="5111"/>
        <item m="1" x="2862"/>
        <item m="1" x="4885"/>
        <item m="1" x="2521"/>
        <item m="1" x="7186"/>
        <item m="1" x="4692"/>
        <item m="1" x="6273"/>
        <item m="1" x="7379"/>
        <item m="1" x="988"/>
        <item m="1" x="485"/>
        <item m="1" x="7386"/>
        <item m="1" x="1268"/>
        <item m="1" x="1543"/>
        <item m="1" x="847"/>
        <item m="1" x="4101"/>
        <item m="1" x="6460"/>
        <item m="1" x="7843"/>
        <item m="1" x="6807"/>
        <item m="1" x="6465"/>
        <item m="1" x="3863"/>
        <item m="1" x="6346"/>
        <item m="1" x="723"/>
        <item m="1" x="3127"/>
        <item m="1" x="6761"/>
        <item m="1" x="5565"/>
        <item m="1" x="7517"/>
        <item m="1" x="5879"/>
        <item m="1" x="4927"/>
        <item m="1" x="2749"/>
        <item m="1" x="2987"/>
        <item m="1" x="1330"/>
        <item m="1" x="1554"/>
        <item m="1" x="6305"/>
        <item m="1" x="6707"/>
        <item m="1" x="2125"/>
        <item m="1" x="1722"/>
        <item m="1" x="5935"/>
        <item m="1" x="2724"/>
        <item m="1" x="772"/>
        <item m="1" x="923"/>
        <item m="1" x="647"/>
        <item m="1" x="2267"/>
        <item m="1" x="7944"/>
        <item m="1" x="3164"/>
        <item m="1" x="5222"/>
        <item m="1" x="2433"/>
        <item m="1" x="5781"/>
        <item m="1" x="4298"/>
        <item m="1" x="6408"/>
        <item m="1" x="6662"/>
        <item m="1" x="7581"/>
        <item m="1" x="3555"/>
        <item m="1" x="3675"/>
        <item m="1" x="7250"/>
        <item m="1" x="3854"/>
        <item m="1" x="3103"/>
        <item m="1" x="6061"/>
        <item m="1" x="3058"/>
        <item m="1" x="4821"/>
        <item m="1" x="2584"/>
        <item m="1" x="4619"/>
        <item m="1" x="6609"/>
        <item m="1" x="5348"/>
        <item m="1" x="5492"/>
        <item m="1" x="3803"/>
        <item m="1" x="7409"/>
        <item m="1" x="2973"/>
        <item m="1" x="6696"/>
        <item m="1" x="6942"/>
        <item m="1" x="3385"/>
        <item m="1" x="2040"/>
        <item m="1" x="7819"/>
        <item m="1" x="6556"/>
        <item m="1" x="5303"/>
        <item m="1" x="2646"/>
        <item m="1" x="671"/>
        <item m="1" x="707"/>
        <item m="1" x="6896"/>
        <item m="1" x="1748"/>
        <item m="1" x="7693"/>
        <item m="1" x="6075"/>
        <item m="1" x="4312"/>
        <item m="1" x="4609"/>
        <item m="1" x="794"/>
        <item m="1" x="4325"/>
        <item m="1" x="2054"/>
        <item m="1" x="2738"/>
        <item m="1" x="2636"/>
        <item m="1" x="2403"/>
        <item m="1" x="1203"/>
        <item m="1" x="4123"/>
        <item m="1" x="277"/>
        <item m="1" x="274"/>
        <item m="1" x="5003"/>
        <item m="1" x="3312"/>
        <item m="1" x="3627"/>
        <item m="1" x="1862"/>
        <item m="1" x="1415"/>
        <item m="1" x="2276"/>
        <item m="1" x="630"/>
        <item m="1" x="2236"/>
        <item m="1" x="4980"/>
        <item m="1" x="5275"/>
        <item m="1" x="5528"/>
        <item m="1" x="2218"/>
        <item m="1" x="5467"/>
        <item m="1" x="1457"/>
        <item m="1" x="3928"/>
        <item m="1" x="6180"/>
        <item m="1" x="4534"/>
        <item m="1" x="1288"/>
        <item m="1" x="4030"/>
        <item m="1" x="2675"/>
        <item m="1" x="3074"/>
        <item m="1" x="6290"/>
        <item m="1" x="6577"/>
        <item m="1" x="816"/>
        <item m="1" x="2131"/>
        <item m="1" x="5363"/>
        <item m="1" x="5571"/>
        <item m="1" x="3993"/>
        <item m="1" x="4289"/>
        <item m="1" x="3819"/>
        <item m="1" x="717"/>
        <item m="1" x="5031"/>
        <item m="1" x="897"/>
        <item m="1" x="5603"/>
        <item m="1" x="3197"/>
        <item m="1" x="7131"/>
        <item m="1" x="4338"/>
        <item m="1" x="2915"/>
        <item m="1" x="5272"/>
        <item m="1" x="4337"/>
        <item m="1" x="7974"/>
        <item m="1" x="6715"/>
        <item m="1" x="925"/>
        <item m="1" x="5925"/>
        <item m="1" x="2079"/>
        <item m="1" x="7109"/>
        <item m="1" x="6470"/>
        <item m="1" x="7927"/>
        <item m="1" x="7977"/>
        <item m="1" x="2770"/>
        <item m="1" x="465"/>
        <item m="1" x="5138"/>
        <item m="1" x="3912"/>
        <item m="1" x="5862"/>
        <item m="1" x="5882"/>
        <item m="1" x="5157"/>
        <item m="1" x="1025"/>
        <item m="1" x="3388"/>
        <item m="1" x="1238"/>
        <item m="1" x="4541"/>
        <item m="1" x="5858"/>
        <item m="1" x="3917"/>
        <item m="1" x="3016"/>
        <item m="1" x="1444"/>
        <item m="1" x="1107"/>
        <item m="1" x="7411"/>
        <item m="1" x="7919"/>
        <item m="1" x="5963"/>
        <item m="1" x="3217"/>
        <item m="1" x="6596"/>
        <item m="1" x="6565"/>
        <item m="1" x="6100"/>
        <item m="1" x="4129"/>
        <item m="1" x="7606"/>
        <item m="1" x="7464"/>
        <item m="1" x="4333"/>
        <item m="1" x="4810"/>
        <item m="1" x="1844"/>
        <item m="1" x="275"/>
        <item m="1" x="3455"/>
        <item m="1" x="3497"/>
        <item m="1" x="4564"/>
        <item m="1" x="6475"/>
        <item m="1" x="6876"/>
        <item m="1" x="6945"/>
        <item m="1" x="5305"/>
        <item m="1" x="6422"/>
        <item m="1" x="5938"/>
        <item m="1" x="1881"/>
        <item m="1" x="5294"/>
        <item m="1" x="4577"/>
        <item m="1" x="5677"/>
        <item m="1" x="3639"/>
        <item m="1" x="6599"/>
        <item m="1" x="6990"/>
        <item m="1" x="2975"/>
        <item m="1" x="5366"/>
        <item m="1" x="1967"/>
        <item m="1" x="5388"/>
        <item m="1" x="5535"/>
        <item m="1" x="6144"/>
        <item m="1" x="7755"/>
        <item m="1" x="1902"/>
        <item m="1" x="1623"/>
        <item m="1" x="310"/>
        <item m="1" x="2600"/>
        <item m="1" x="762"/>
        <item m="1" x="708"/>
        <item m="1" x="1359"/>
        <item m="1" x="701"/>
        <item m="1" x="6956"/>
        <item m="1" x="7428"/>
        <item m="1" x="5531"/>
        <item m="1" x="3929"/>
        <item m="1" x="2330"/>
        <item m="1" x="2730"/>
        <item m="1" x="942"/>
        <item m="1" x="3990"/>
        <item m="1" x="6484"/>
        <item m="1" x="1800"/>
        <item m="1" x="2678"/>
        <item m="1" x="6162"/>
        <item m="1" x="5981"/>
        <item m="1" x="980"/>
        <item m="1" x="4450"/>
        <item m="1" x="2159"/>
        <item m="1" x="6499"/>
        <item m="1" x="7366"/>
        <item m="1" x="6633"/>
        <item m="1" x="5037"/>
        <item m="1" x="1896"/>
        <item m="1" x="7614"/>
        <item m="1" x="7918"/>
        <item m="1" x="7156"/>
        <item m="1" x="4554"/>
        <item m="1" x="2115"/>
        <item m="1" x="2044"/>
        <item m="1" x="4159"/>
        <item m="1" x="3293"/>
        <item m="1" x="5307"/>
        <item m="1" x="619"/>
        <item m="1" x="2794"/>
        <item m="1" x="2537"/>
        <item m="1" x="2654"/>
        <item m="1" x="5786"/>
        <item m="1" x="4174"/>
        <item m="1" x="3344"/>
        <item m="1" x="2740"/>
        <item m="1" x="5880"/>
        <item m="1" x="4976"/>
        <item m="1" x="3687"/>
        <item m="1" x="3573"/>
        <item m="1" x="3686"/>
        <item m="1" x="4221"/>
        <item m="1" x="1023"/>
        <item m="1" x="2036"/>
        <item m="1" x="1895"/>
        <item m="1" x="4945"/>
        <item m="1" x="7219"/>
        <item m="1" x="4103"/>
        <item m="1" x="4547"/>
        <item m="1" x="7594"/>
        <item m="1" x="7255"/>
        <item m="1" x="5763"/>
        <item x="86"/>
        <item m="1" x="4402"/>
        <item m="1" x="6567"/>
        <item m="1" x="1673"/>
        <item m="1" x="2347"/>
        <item m="1" x="7387"/>
        <item m="1" x="6912"/>
        <item m="1" x="7560"/>
        <item m="1" x="6257"/>
        <item m="1" x="415"/>
        <item m="1" x="6046"/>
        <item m="1" x="6177"/>
        <item m="1" x="3437"/>
        <item m="1" x="2056"/>
        <item m="1" x="6914"/>
        <item m="1" x="3042"/>
        <item m="1" x="862"/>
        <item m="1" x="7258"/>
        <item m="1" x="7648"/>
        <item m="1" x="3766"/>
        <item m="1" x="2580"/>
        <item m="1" x="6059"/>
        <item m="1" x="5399"/>
        <item m="1" x="6589"/>
        <item m="1" x="7628"/>
        <item m="1" x="2179"/>
        <item m="1" x="783"/>
        <item m="1" x="5404"/>
        <item m="1" x="733"/>
        <item m="1" x="2983"/>
        <item m="1" x="2128"/>
        <item m="1" x="523"/>
        <item m="1" x="6312"/>
        <item x="61"/>
        <item m="1" x="1551"/>
        <item m="1" x="2746"/>
        <item m="1" x="2474"/>
        <item m="1" x="998"/>
        <item m="1" x="4704"/>
        <item m="1" x="3651"/>
        <item m="1" x="5205"/>
        <item m="1" x="3856"/>
        <item m="1" x="3508"/>
        <item m="1" x="578"/>
        <item m="1" x="6928"/>
        <item m="1" x="2621"/>
        <item m="1" x="1441"/>
        <item m="1" x="7877"/>
        <item m="1" x="6357"/>
        <item x="58"/>
        <item m="1" x="5986"/>
        <item x="60"/>
        <item m="1" x="3472"/>
        <item m="1" x="2035"/>
        <item m="1" x="6949"/>
        <item m="1" x="6101"/>
        <item m="1" x="2274"/>
        <item m="1" x="7545"/>
        <item m="1" x="1905"/>
        <item m="1" x="4032"/>
        <item m="1" x="1120"/>
        <item m="1" x="518"/>
        <item m="1" x="6860"/>
        <item m="1" x="7124"/>
        <item m="1" x="1675"/>
        <item m="1" x="1799"/>
        <item m="1" x="3593"/>
        <item m="1" x="5891"/>
        <item m="1" x="2174"/>
        <item m="1" x="4420"/>
        <item m="1" x="3631"/>
        <item m="1" x="7234"/>
        <item m="1" x="5937"/>
        <item m="1" x="6173"/>
        <item m="1" x="864"/>
        <item m="1" x="3373"/>
        <item m="1" x="482"/>
        <item m="1" x="7002"/>
        <item x="59"/>
        <item m="1" x="7574"/>
        <item m="1" x="4985"/>
        <item m="1" x="3547"/>
        <item m="1" x="3949"/>
        <item m="1" x="2337"/>
        <item m="1" x="4912"/>
        <item m="1" x="5030"/>
        <item m="1" x="1550"/>
        <item m="1" x="6018"/>
        <item m="1" x="6228"/>
        <item m="1" x="5854"/>
        <item m="1" x="2927"/>
        <item m="1" x="4754"/>
        <item m="1" x="5421"/>
        <item m="1" x="6235"/>
        <item m="1" x="6329"/>
        <item m="1" x="2883"/>
        <item m="1" x="3020"/>
        <item m="1" x="1793"/>
        <item m="1" x="5164"/>
        <item m="1" x="3343"/>
        <item m="1" x="3735"/>
        <item m="1" x="2278"/>
        <item m="1" x="2248"/>
        <item m="1" x="7674"/>
        <item m="1" x="6559"/>
        <item m="1" x="3420"/>
        <item m="1" x="3451"/>
        <item m="1" x="366"/>
        <item m="1" x="4117"/>
        <item m="1" x="960"/>
        <item m="1" x="7128"/>
        <item m="1" x="7193"/>
        <item m="1" x="3427"/>
        <item m="1" x="3560"/>
        <item m="1" x="6692"/>
        <item m="1" x="1571"/>
        <item m="1" x="3089"/>
        <item m="1" x="3250"/>
        <item m="1" x="3298"/>
        <item m="1" x="5637"/>
        <item m="1" x="2419"/>
        <item m="1" x="6153"/>
        <item m="1" x="3663"/>
        <item m="1" x="6084"/>
        <item m="1" x="2605"/>
        <item m="1" x="5165"/>
        <item m="1" x="2611"/>
        <item m="1" x="3006"/>
        <item m="1" x="2934"/>
        <item m="1" x="3799"/>
        <item m="1" x="2287"/>
        <item m="1" x="5326"/>
        <item m="1" x="2239"/>
        <item m="1" x="1634"/>
        <item m="1" x="6736"/>
        <item m="1" x="5536"/>
        <item m="1" x="1696"/>
        <item m="1" x="3873"/>
        <item m="1" x="2373"/>
        <item m="1" x="661"/>
        <item m="1" x="7138"/>
        <item m="1" x="2077"/>
        <item m="1" x="3515"/>
        <item m="1" x="6826"/>
        <item m="1" x="6202"/>
        <item m="1" x="6768"/>
        <item m="1" x="5615"/>
        <item m="1" x="1156"/>
        <item m="1" x="5674"/>
        <item m="1" x="5911"/>
        <item m="1" x="2450"/>
        <item m="1" x="7338"/>
        <item m="1" x="2809"/>
        <item m="1" x="3820"/>
        <item m="1" x="4930"/>
        <item m="1" x="317"/>
        <item m="1" x="7929"/>
        <item m="1" x="6849"/>
        <item m="1" x="2533"/>
        <item m="1" x="7505"/>
        <item m="1" x="7346"/>
        <item m="1" x="5701"/>
        <item m="1" x="2499"/>
        <item m="1" x="2554"/>
        <item m="1" x="1257"/>
        <item m="1" x="7082"/>
        <item m="1" x="7214"/>
        <item m="1" x="4833"/>
        <item m="1" x="7633"/>
        <item m="1" x="4939"/>
        <item m="1" x="3704"/>
        <item m="1" x="4237"/>
        <item m="1" x="5258"/>
        <item m="1" x="736"/>
        <item m="1" x="2799"/>
        <item m="1" x="2956"/>
        <item m="1" x="7834"/>
        <item m="1" x="3118"/>
        <item m="1" x="458"/>
        <item x="193"/>
        <item m="1" x="4258"/>
        <item m="1" x="6316"/>
        <item m="1" x="924"/>
        <item m="1" x="4124"/>
        <item m="1" x="7915"/>
        <item m="1" x="4571"/>
        <item m="1" x="3172"/>
        <item m="1" x="4510"/>
        <item x="40"/>
        <item m="1" x="7133"/>
        <item m="1" x="3732"/>
        <item m="1" x="4559"/>
        <item m="1" x="3336"/>
        <item m="1" x="4725"/>
        <item m="1" x="726"/>
        <item m="1" x="6661"/>
        <item m="1" x="5748"/>
        <item m="1" x="4719"/>
        <item m="1" x="3433"/>
        <item m="1" x="6954"/>
        <item m="1" x="4071"/>
        <item x="88"/>
        <item m="1" x="1966"/>
        <item m="1" x="5651"/>
        <item m="1" x="4200"/>
        <item m="1" x="700"/>
        <item m="1" x="6220"/>
        <item m="1" x="4752"/>
        <item m="1" x="2712"/>
        <item m="1" x="1935"/>
        <item m="1" x="5881"/>
        <item m="1" x="5271"/>
        <item m="1" x="6319"/>
        <item m="1" x="3811"/>
        <item x="117"/>
        <item m="1" x="878"/>
        <item m="1" x="6037"/>
        <item m="1" x="6698"/>
        <item m="1" x="6056"/>
        <item m="1" x="4388"/>
        <item m="1" x="963"/>
        <item m="1" x="5460"/>
        <item m="1" x="502"/>
        <item m="1" x="6315"/>
        <item m="1" x="336"/>
        <item m="1" x="3768"/>
        <item m="1" x="3033"/>
        <item m="1" x="5621"/>
        <item m="1" x="987"/>
        <item m="1" x="4753"/>
        <item m="1" x="4933"/>
        <item m="1" x="801"/>
        <item m="1" x="2405"/>
        <item m="1" x="1481"/>
        <item m="1" x="5788"/>
        <item x="245"/>
        <item m="1" x="7622"/>
        <item m="1" x="5999"/>
        <item m="1" x="3203"/>
        <item m="1" x="7406"/>
        <item m="1" x="5040"/>
        <item m="1" x="7812"/>
        <item x="87"/>
        <item m="1" x="3739"/>
        <item m="1" x="477"/>
        <item m="1" x="3035"/>
        <item m="1" x="467"/>
        <item m="1" x="1271"/>
        <item m="1" x="6504"/>
        <item m="1" x="6584"/>
        <item m="1" x="2193"/>
        <item m="1" x="779"/>
        <item m="1" x="1337"/>
        <item m="1" x="4503"/>
        <item m="1" x="6684"/>
        <item m="1" x="2083"/>
        <item m="1" x="5641"/>
        <item m="1" x="5357"/>
        <item m="1" x="1412"/>
        <item m="1" x="1511"/>
        <item m="1" x="4994"/>
        <item m="1" x="4956"/>
        <item m="1" x="3206"/>
        <item m="1" x="5529"/>
        <item m="1" x="2993"/>
        <item m="1" x="6150"/>
        <item m="1" x="7194"/>
        <item m="1" x="2900"/>
        <item m="1" x="5206"/>
        <item m="1" x="6975"/>
        <item m="1" x="3633"/>
        <item m="1" x="6185"/>
        <item m="1" x="7772"/>
        <item m="1" x="5979"/>
        <item m="1" x="6091"/>
        <item m="1" x="5532"/>
        <item m="1" x="4737"/>
        <item m="1" x="2783"/>
        <item m="1" x="7587"/>
        <item m="1" x="399"/>
        <item m="1" x="3530"/>
        <item m="1" x="5453"/>
        <item m="1" x="7783"/>
        <item m="1" x="292"/>
        <item m="1" x="4711"/>
        <item m="1" x="7104"/>
        <item m="1" x="1344"/>
        <item m="1" x="5191"/>
        <item m="1" x="6371"/>
        <item m="1" x="6908"/>
        <item m="1" x="2180"/>
        <item m="1" x="2374"/>
        <item m="1" x="2507"/>
        <item m="1" x="6902"/>
        <item m="1" x="4019"/>
        <item m="1" x="350"/>
        <item m="1" x="3589"/>
        <item m="1" x="5514"/>
        <item m="1" x="1776"/>
        <item m="1" x="5574"/>
        <item m="1" x="2684"/>
        <item m="1" x="7684"/>
        <item m="1" x="4897"/>
        <item m="1" x="3337"/>
        <item m="1" x="576"/>
        <item m="1" x="3506"/>
        <item m="1" x="6239"/>
        <item m="1" x="5861"/>
        <item m="1" x="6393"/>
        <item m="1" x="3511"/>
        <item m="1" x="6653"/>
        <item m="1" x="2851"/>
        <item m="1" x="1158"/>
        <item m="1" x="766"/>
        <item m="1" x="7176"/>
        <item m="1" x="3514"/>
        <item m="1" x="2624"/>
        <item m="1" x="710"/>
        <item m="1" x="7263"/>
        <item m="1" x="7302"/>
        <item m="1" x="5010"/>
        <item m="1" x="5112"/>
        <item m="1" x="5221"/>
        <item m="1" x="2367"/>
        <item m="1" x="784"/>
        <item m="1" x="6098"/>
        <item m="1" x="6164"/>
        <item m="1" x="2430"/>
        <item m="1" x="997"/>
        <item m="1" x="490"/>
        <item m="1" x="2461"/>
        <item m="1" x="4536"/>
        <item m="1" x="1883"/>
        <item m="1" x="4501"/>
        <item m="1" x="2234"/>
        <item m="1" x="6937"/>
        <item m="1" x="7669"/>
        <item m="1" x="4171"/>
        <item m="1" x="2203"/>
        <item m="1" x="4340"/>
        <item m="1" x="724"/>
        <item m="1" x="7047"/>
        <item m="1" x="1775"/>
        <item m="1" x="5330"/>
        <item m="1" x="5537"/>
        <item m="1" x="5116"/>
        <item m="1" x="7920"/>
        <item m="1" x="7909"/>
        <item m="1" x="6948"/>
        <item m="1" x="481"/>
        <item m="1" x="7879"/>
        <item m="1" x="7752"/>
        <item m="1" x="4951"/>
        <item m="1" x="652"/>
        <item m="1" x="1574"/>
        <item m="1" x="424"/>
        <item m="1" x="5698"/>
        <item m="1" x="4156"/>
        <item m="1" x="4275"/>
        <item m="1" x="381"/>
        <item m="1" x="1079"/>
        <item m="1" x="2081"/>
        <item m="1" x="6411"/>
        <item m="1" x="734"/>
        <item m="1" x="3531"/>
        <item m="1" x="6221"/>
        <item m="1" x="5115"/>
        <item m="1" x="1184"/>
        <item m="1" x="7010"/>
        <item m="1" x="5511"/>
        <item m="1" x="3992"/>
        <item m="1" x="4222"/>
        <item m="1" x="2694"/>
        <item m="1" x="1340"/>
        <item m="1" x="7856"/>
        <item m="1" x="6069"/>
        <item m="1" x="5595"/>
        <item m="1" x="546"/>
        <item m="1" x="839"/>
        <item m="1" x="1396"/>
        <item m="1" x="7450"/>
        <item m="1" x="6352"/>
        <item m="1" x="387"/>
        <item m="1" x="504"/>
        <item m="1" x="1026"/>
        <item m="1" x="2960"/>
        <item m="1" x="2524"/>
        <item m="1" x="5122"/>
        <item m="1" x="5318"/>
        <item m="1" x="6563"/>
        <item m="1" x="3749"/>
        <item m="1" x="7714"/>
        <item m="1" x="6396"/>
        <item m="1" x="3501"/>
        <item m="1" x="5146"/>
        <item m="1" x="2553"/>
        <item m="1" x="4395"/>
        <item m="1" x="4638"/>
        <item m="1" x="5101"/>
        <item m="1" x="5661"/>
        <item m="1" x="5969"/>
        <item m="1" x="597"/>
        <item m="1" x="7972"/>
        <item m="1" x="2762"/>
        <item m="1" x="5876"/>
        <item m="1" x="4543"/>
        <item m="1" x="3347"/>
        <item m="1" x="7917"/>
        <item m="1" x="3935"/>
        <item m="1" x="2443"/>
        <item m="1" x="691"/>
        <item m="1" x="7966"/>
        <item m="1" x="5951"/>
        <item m="1" x="6760"/>
        <item m="1" x="5472"/>
        <item m="1" x="7660"/>
        <item m="1" x="4712"/>
        <item x="109"/>
        <item m="1" x="6109"/>
        <item m="1" x="1567"/>
        <item m="1" x="3450"/>
        <item m="1" x="4664"/>
        <item m="1" x="3339"/>
        <item m="1" x="1865"/>
        <item m="1" x="1894"/>
        <item m="1" x="1903"/>
        <item m="1" x="4875"/>
        <item m="1" x="6890"/>
        <item m="1" x="669"/>
        <item m="1" x="3039"/>
        <item m="1" x="1693"/>
        <item m="1" x="6979"/>
        <item m="1" x="5339"/>
        <item m="1" x="3722"/>
        <item m="1" x="6440"/>
        <item m="1" x="5352"/>
        <item m="1" x="4504"/>
        <item m="1" x="2162"/>
        <item m="1" x="5284"/>
        <item m="1" x="4138"/>
        <item m="1" x="5151"/>
        <item m="1" x="1168"/>
        <item m="1" x="7421"/>
        <item m="1" x="6066"/>
        <item m="1" x="4921"/>
        <item m="1" x="7601"/>
        <item m="1" x="3113"/>
        <item m="1" x="1332"/>
        <item m="1" x="4977"/>
        <item m="1" x="1111"/>
        <item m="1" x="3466"/>
        <item m="1" x="7806"/>
        <item m="1" x="478"/>
        <item m="1" x="1097"/>
        <item m="1" x="2163"/>
        <item m="1" x="3852"/>
        <item m="1" x="1349"/>
        <item m="1" x="1320"/>
        <item m="1" x="1074"/>
        <item m="1" x="521"/>
        <item m="1" x="3821"/>
        <item m="1" x="4372"/>
        <item m="1" x="6412"/>
        <item m="1" x="6590"/>
        <item m="1" x="3377"/>
        <item m="1" x="7380"/>
        <item m="1" x="3585"/>
        <item m="1" x="5185"/>
        <item m="1" x="1075"/>
        <item m="1" x="2006"/>
        <item m="1" x="6019"/>
        <item m="1" x="1847"/>
        <item m="1" x="5845"/>
        <item m="1" x="6189"/>
        <item m="1" x="4842"/>
        <item m="1" x="2685"/>
        <item m="1" x="3730"/>
        <item m="1" x="7526"/>
        <item m="1" x="6280"/>
        <item m="1" x="6451"/>
        <item m="1" x="7378"/>
        <item m="1" x="3654"/>
        <item m="1" x="3288"/>
        <item m="1" x="1873"/>
        <item m="1" x="2509"/>
        <item m="1" x="6435"/>
        <item m="1" x="5264"/>
        <item m="1" x="4343"/>
        <item m="1" x="7014"/>
        <item m="1" x="4903"/>
        <item m="1" x="5223"/>
        <item m="1" x="2390"/>
        <item m="1" x="2476"/>
        <item m="1" x="457"/>
        <item m="1" x="7954"/>
        <item m="1" x="6204"/>
        <item m="1" x="1021"/>
        <item m="1" x="4011"/>
        <item m="1" x="7764"/>
        <item m="1" x="1575"/>
        <item m="1" x="1036"/>
        <item m="1" x="1735"/>
        <item m="1" x="2641"/>
        <item m="1" x="2744"/>
        <item m="1" x="911"/>
        <item m="1" x="1261"/>
        <item m="1" x="563"/>
        <item m="1" x="2924"/>
        <item m="1" x="285"/>
        <item m="1" x="499"/>
        <item m="1" x="574"/>
        <item m="1" x="3715"/>
        <item m="1" x="1112"/>
        <item m="1" x="934"/>
        <item m="1" x="958"/>
        <item m="1" x="4693"/>
        <item m="1" x="3637"/>
        <item m="1" x="7036"/>
        <item m="1" x="5743"/>
        <item m="1" x="3159"/>
        <item m="1" x="7661"/>
        <item m="1" x="4751"/>
        <item m="1" x="5004"/>
        <item m="1" x="833"/>
        <item m="1" x="879"/>
        <item m="1" x="2404"/>
        <item m="1" x="4557"/>
        <item m="1" x="7496"/>
        <item m="1" x="4185"/>
        <item x="194"/>
        <item m="1" x="2160"/>
        <item m="1" x="2552"/>
        <item m="1" x="2591"/>
        <item m="1" x="7278"/>
        <item m="1" x="6175"/>
        <item m="1" x="6458"/>
        <item m="1" x="496"/>
        <item m="1" x="6638"/>
        <item m="1" x="5373"/>
        <item m="1" x="564"/>
        <item m="1" x="3304"/>
        <item m="1" x="1077"/>
        <item m="1" x="2156"/>
        <item m="1" x="3552"/>
        <item m="1" x="7845"/>
        <item m="1" x="4953"/>
        <item m="1" x="982"/>
        <item m="1" x="3599"/>
        <item m="1" x="1147"/>
        <item m="1" x="4969"/>
        <item m="1" x="3535"/>
        <item m="1" x="4661"/>
        <item m="1" x="431"/>
        <item m="1" x="6165"/>
        <item m="1" x="4576"/>
        <item m="1" x="6314"/>
        <item m="1" x="6455"/>
        <item m="1" x="3241"/>
        <item m="1" x="3425"/>
        <item m="1" x="3556"/>
        <item m="1" x="2110"/>
        <item m="1" x="643"/>
        <item m="1" x="686"/>
        <item m="1" x="3238"/>
        <item m="1" x="5438"/>
        <item m="1" x="4878"/>
        <item m="1" x="7762"/>
        <item m="1" x="2354"/>
        <item m="1" x="3707"/>
        <item m="1" x="5831"/>
        <item m="1" x="5947"/>
        <item m="1" x="622"/>
        <item m="1" x="4739"/>
        <item m="1" x="4592"/>
        <item m="1" x="4766"/>
        <item m="1" x="3438"/>
        <item m="1" x="5829"/>
        <item m="1" x="579"/>
        <item m="1" x="7445"/>
        <item m="1" x="873"/>
        <item m="1" x="6035"/>
        <item m="1" x="7032"/>
        <item m="1" x="433"/>
        <item m="1" x="7034"/>
        <item m="1" x="5705"/>
        <item m="1" x="5752"/>
        <item m="1" x="3426"/>
        <item m="1" x="5734"/>
        <item m="1" x="4864"/>
        <item m="1" x="492"/>
        <item m="1" x="5447"/>
        <item m="1" x="290"/>
        <item m="1" x="7174"/>
        <item m="1" x="604"/>
        <item m="1" x="6398"/>
        <item m="1" x="3533"/>
        <item m="1" x="4369"/>
        <item m="1" x="3643"/>
        <item m="1" x="2307"/>
        <item m="1" x="5046"/>
        <item m="1" x="6818"/>
        <item m="1" x="4292"/>
        <item m="1" x="3091"/>
        <item m="1" x="6550"/>
        <item m="1" x="7826"/>
        <item m="1" x="6230"/>
        <item m="1" x="2892"/>
        <item m="1" x="5856"/>
        <item m="1" x="4519"/>
        <item m="1" x="276"/>
        <item m="1" x="6737"/>
        <item m="1" x="685"/>
        <item m="1" x="4394"/>
        <item m="1" x="4824"/>
        <item m="1" x="1436"/>
        <item m="1" x="2468"/>
        <item m="1" x="4786"/>
        <item m="1" x="989"/>
        <item m="1" x="7204"/>
        <item m="1" x="7004"/>
        <item m="1" x="402"/>
        <item m="1" x="6597"/>
        <item m="1" x="6624"/>
        <item m="1" x="2568"/>
        <item m="1" x="2662"/>
        <item m="1" x="1105"/>
        <item m="1" x="2216"/>
        <item m="1" x="4479"/>
        <item m="1" x="1448"/>
        <item m="1" x="1192"/>
        <item m="1" x="6623"/>
        <item m="1" x="3218"/>
        <item m="1" x="2253"/>
        <item m="1" x="342"/>
        <item m="1" x="2840"/>
        <item m="1" x="2835"/>
        <item m="1" x="1830"/>
        <item m="1" x="3537"/>
        <item m="1" x="7184"/>
        <item m="1" x="6699"/>
        <item m="1" x="6540"/>
        <item m="1" x="6798"/>
        <item m="1" x="2848"/>
        <item m="1" x="3662"/>
        <item m="1" x="2288"/>
        <item m="1" x="3259"/>
        <item m="1" x="7361"/>
        <item x="149"/>
        <item m="1" x="6828"/>
        <item m="1" x="1815"/>
        <item m="1" x="7171"/>
        <item m="1" x="2961"/>
        <item m="1" x="1530"/>
        <item m="1" x="6538"/>
        <item m="1" x="6377"/>
        <item m="1" x="3629"/>
        <item m="1" x="2349"/>
        <item m="1" x="973"/>
        <item m="1" x="3382"/>
        <item m="1" x="2027"/>
        <item m="1" x="7506"/>
        <item m="1" x="5975"/>
        <item m="1" x="2966"/>
        <item m="1" x="3025"/>
        <item m="1" x="2526"/>
        <item m="1" x="5970"/>
        <item m="1" x="2235"/>
        <item m="1" x="2387"/>
        <item m="1" x="6721"/>
        <item m="1" x="396"/>
        <item m="1" x="4021"/>
        <item m="1" x="7030"/>
        <item m="1" x="3354"/>
        <item m="1" x="7487"/>
        <item m="1" x="3184"/>
        <item m="1" x="4004"/>
        <item m="1" x="3001"/>
        <item m="1" x="7323"/>
        <item m="1" x="5282"/>
        <item m="1" x="2718"/>
        <item m="1" x="3268"/>
        <item m="1" x="6275"/>
        <item m="1" x="7882"/>
        <item m="1" x="2856"/>
        <item m="1" x="7875"/>
        <item m="1" x="4861"/>
        <item m="1" x="2876"/>
        <item m="1" x="4811"/>
        <item m="1" x="3787"/>
        <item m="1" x="3794"/>
        <item m="1" x="500"/>
        <item m="1" x="2413"/>
        <item m="1" x="598"/>
        <item m="1" x="4462"/>
        <item m="1" x="2555"/>
        <item m="1" x="3658"/>
        <item m="1" x="300"/>
        <item m="1" x="1582"/>
        <item m="1" x="5996"/>
        <item m="1" x="5198"/>
        <item m="1" x="6333"/>
        <item m="1" x="7698"/>
        <item m="1" x="2885"/>
        <item m="1" x="4749"/>
        <item m="1" x="404"/>
        <item m="1" x="4093"/>
        <item m="1" x="5356"/>
        <item m="1" x="3919"/>
        <item m="1" x="2849"/>
        <item m="1" x="3772"/>
        <item m="1" x="2145"/>
        <item m="1" x="1617"/>
        <item m="1" x="1205"/>
        <item m="1" x="6212"/>
        <item m="1" x="3489"/>
        <item m="1" x="611"/>
        <item m="1" x="6931"/>
        <item m="1" x="1691"/>
        <item m="1" x="990"/>
        <item m="1" x="6568"/>
        <item m="1" x="7029"/>
        <item m="1" x="5682"/>
        <item m="1" x="5749"/>
        <item m="1" x="4404"/>
        <item m="1" x="6694"/>
        <item m="1" x="3837"/>
        <item m="1" x="1028"/>
        <item m="1" x="2095"/>
        <item m="1" x="7092"/>
        <item m="1" x="3679"/>
        <item m="1" x="888"/>
        <item x="182"/>
        <item m="1" x="6740"/>
        <item m="1" x="1289"/>
        <item m="1" x="1405"/>
        <item m="1" x="7469"/>
        <item m="1" x="7689"/>
        <item m="1" x="7841"/>
        <item m="1" x="4490"/>
        <item m="1" x="4482"/>
        <item m="1" x="2913"/>
        <item m="1" x="6681"/>
        <item m="1" x="2803"/>
        <item m="1" x="5962"/>
        <item m="1" x="6469"/>
        <item m="1" x="5883"/>
        <item m="1" x="5855"/>
        <item m="1" x="6479"/>
        <item m="1" x="640"/>
        <item m="1" x="7412"/>
        <item m="1" x="5907"/>
        <item m="1" x="7443"/>
        <item m="1" x="437"/>
        <item m="1" x="2380"/>
        <item m="1" x="2482"/>
        <item m="1" x="4430"/>
        <item m="1" x="2838"/>
        <item m="1" x="5434"/>
        <item m="1" x="1989"/>
        <item m="1" x="4081"/>
        <item m="1" x="1216"/>
        <item m="1" x="798"/>
        <item m="1" x="7623"/>
        <item m="1" x="6418"/>
        <item m="1" x="6452"/>
        <item m="1" x="1294"/>
        <item m="1" x="7948"/>
        <item m="1" x="6525"/>
        <item m="1" x="3221"/>
        <item m="1" x="3606"/>
        <item m="1" x="279"/>
        <item m="1" x="6924"/>
        <item m="1" x="2313"/>
        <item m="1" x="778"/>
        <item m="1" x="6300"/>
        <item m="1" x="4889"/>
        <item m="1" x="3779"/>
        <item m="1" x="2016"/>
        <item m="1" x="2772"/>
        <item m="1" x="1357"/>
        <item m="1" x="4846"/>
        <item m="1" x="3816"/>
        <item m="1" x="7527"/>
        <item m="1" x="7645"/>
        <item m="1" x="7712"/>
        <item m="1" x="7923"/>
        <item m="1" x="7811"/>
        <item m="1" x="1133"/>
        <item m="1" x="7630"/>
        <item m="1" x="3878"/>
        <item m="1" x="5768"/>
        <item m="1" x="7686"/>
        <item m="1" x="5311"/>
        <item m="1" x="4035"/>
        <item m="1" x="4393"/>
        <item m="1" x="1104"/>
        <item m="1" x="5720"/>
        <item m="1" x="4091"/>
        <item m="1" x="5509"/>
        <item m="1" x="2725"/>
        <item m="1" x="2853"/>
        <item m="1" x="3088"/>
        <item m="1" x="625"/>
        <item m="1" x="6472"/>
        <item m="1" x="6854"/>
        <item m="1" x="406"/>
        <item m="1" x="2800"/>
        <item m="1" x="2916"/>
        <item m="1" x="1514"/>
        <item m="1" x="5915"/>
        <item m="1" x="7976"/>
        <item m="1" x="1171"/>
        <item m="1" x="3737"/>
        <item m="1" x="501"/>
        <item m="1" x="848"/>
        <item m="1" x="3546"/>
        <item m="1" x="2005"/>
        <item m="1" x="312"/>
        <item m="1" x="7480"/>
        <item m="1" x="7699"/>
        <item m="1" x="7857"/>
        <item m="1" x="3390"/>
        <item m="1" x="3271"/>
        <item m="1" x="5725"/>
        <item m="1" x="6323"/>
        <item m="1" x="948"/>
        <item m="1" x="6676"/>
        <item m="1" x="3157"/>
        <item m="1" x="2755"/>
        <item m="1" x="428"/>
        <item m="1" x="6675"/>
        <item m="1" x="284"/>
        <item m="1" x="4942"/>
        <item m="1" x="3507"/>
        <item m="1" x="1940"/>
        <item m="1" x="2592"/>
        <item m="1" x="6276"/>
        <item m="1" x="3057"/>
        <item m="1" x="5201"/>
        <item m="1" x="4610"/>
        <item m="1" x="7722"/>
        <item m="1" x="5139"/>
        <item m="1" x="5377"/>
        <item m="1" x="5737"/>
        <item m="1" x="2958"/>
        <item m="1" x="900"/>
        <item m="1" x="4680"/>
        <item m="1" x="6769"/>
        <item m="1" x="4041"/>
        <item m="1" x="4262"/>
        <item m="1" x="6690"/>
        <item m="1" x="2865"/>
        <item m="1" x="3817"/>
        <item m="1" x="5629"/>
        <item m="1" x="6214"/>
        <item m="1" x="3628"/>
        <item m="1" x="4621"/>
        <item m="1" x="5534"/>
        <item m="1" x="1942"/>
        <item m="1" x="6490"/>
        <item m="1" x="5102"/>
        <item m="1" x="3762"/>
        <item m="1" x="3858"/>
        <item m="1" x="2136"/>
        <item x="195"/>
        <item m="1" x="262"/>
        <item m="1" x="6993"/>
        <item m="1" x="4581"/>
        <item m="1" x="1138"/>
        <item m="1" x="3140"/>
        <item x="224"/>
        <item m="1" x="6934"/>
        <item x="67"/>
        <item m="1" x="5050"/>
        <item m="1" x="6286"/>
        <item m="1" x="3281"/>
        <item m="1" x="1353"/>
        <item m="1" x="4049"/>
        <item m="1" x="1316"/>
        <item m="1" x="6667"/>
        <item m="1" x="6543"/>
        <item m="1" x="5152"/>
        <item m="1" x="3430"/>
        <item m="1" x="6514"/>
        <item m="1" x="6438"/>
        <item m="1" x="6501"/>
        <item m="1" x="5085"/>
        <item m="1" x="1007"/>
        <item m="1" x="3109"/>
        <item m="1" x="4250"/>
        <item m="1" x="4667"/>
        <item m="1" x="4062"/>
        <item m="1" x="6134"/>
        <item m="1" x="6201"/>
        <item m="1" x="5902"/>
        <item m="1" x="721"/>
        <item m="1" x="5964"/>
        <item m="1" x="3950"/>
        <item m="1" x="5553"/>
        <item x="66"/>
        <item m="1" x="2445"/>
        <item m="1" x="6869"/>
        <item m="1" x="6997"/>
        <item m="1" x="7829"/>
        <item m="1" x="1409"/>
        <item m="1" x="1660"/>
        <item m="1" x="1539"/>
        <item m="1" x="3890"/>
        <item m="1" x="2773"/>
        <item m="1" x="5174"/>
        <item m="1" x="7521"/>
        <item m="1" x="3478"/>
        <item m="1" x="7203"/>
        <item m="1" x="1868"/>
        <item m="1" x="5606"/>
        <item m="1" x="5261"/>
        <item m="1" x="5840"/>
        <item m="1" x="4598"/>
        <item m="1" x="1520"/>
        <item m="1" x="6689"/>
        <item m="1" x="7457"/>
        <item m="1" x="849"/>
        <item m="1" x="6925"/>
        <item m="1" x="5418"/>
        <item m="1" x="3938"/>
        <item m="1" x="3314"/>
        <item m="1" x="6835"/>
        <item m="1" x="1366"/>
        <item m="1" x="2545"/>
        <item m="1" x="2415"/>
        <item m="1" x="5006"/>
        <item m="1" x="659"/>
        <item m="1" x="782"/>
        <item m="1" x="6043"/>
        <item m="1" x="1946"/>
        <item m="1" x="1857"/>
        <item m="1" x="7967"/>
        <item m="1" x="5885"/>
        <item m="1" x="3496"/>
        <item m="1" x="3040"/>
        <item m="1" x="3204"/>
        <item m="1" x="2183"/>
        <item m="1" x="7621"/>
        <item m="1" x="1245"/>
        <item m="1" x="1746"/>
        <item m="1" x="7824"/>
        <item m="1" x="3711"/>
        <item m="1" x="2320"/>
        <item m="1" x="3114"/>
        <item m="1" x="5021"/>
        <item m="1" x="4036"/>
        <item m="1" x="5372"/>
        <item m="1" x="2763"/>
        <item m="1" x="2582"/>
        <item m="1" x="5573"/>
        <item m="1" x="4251"/>
        <item m="1" x="2542"/>
        <item m="1" x="5369"/>
        <item m="1" x="3612"/>
        <item m="1" x="6158"/>
        <item m="1" x="3338"/>
        <item m="1" x="2859"/>
        <item m="1" x="2964"/>
        <item m="1" x="3061"/>
        <item m="1" x="2690"/>
        <item m="1" x="2750"/>
        <item m="1" x="2784"/>
        <item x="17"/>
        <item m="1" x="1854"/>
        <item m="1" x="5064"/>
        <item m="1" x="4235"/>
        <item m="1" x="1965"/>
        <item m="1" x="429"/>
        <item m="1" x="3955"/>
        <item m="1" x="2565"/>
        <item m="1" x="2601"/>
        <item m="1" x="3251"/>
        <item m="1" x="757"/>
        <item x="68"/>
        <item x="225"/>
        <item m="1" x="2911"/>
        <item m="1" x="4306"/>
        <item m="1" x="4505"/>
        <item m="1" x="3019"/>
        <item m="1" x="1050"/>
        <item m="1" x="926"/>
        <item m="1" x="1840"/>
        <item m="1" x="7071"/>
        <item m="1" x="6803"/>
        <item m="1" x="2854"/>
        <item m="1" x="4826"/>
        <item m="1" x="6409"/>
        <item m="1" x="2813"/>
        <item x="119"/>
        <item m="1" x="2074"/>
        <item m="1" x="6571"/>
        <item m="1" x="3731"/>
        <item m="1" x="7611"/>
        <item m="1" x="2351"/>
        <item m="1" x="7730"/>
        <item m="1" x="5251"/>
        <item m="1" x="5032"/>
        <item m="1" x="443"/>
        <item m="1" x="570"/>
        <item m="1" x="901"/>
        <item x="118"/>
        <item m="1" x="4957"/>
        <item m="1" x="3223"/>
        <item m="1" x="1428"/>
        <item m="1" x="1751"/>
        <item m="1" x="282"/>
        <item m="1" x="7562"/>
        <item m="1" x="2187"/>
        <item m="1" x="5215"/>
        <item m="1" x="534"/>
        <item m="1" x="905"/>
        <item m="1" x="7359"/>
        <item m="1" x="2976"/>
        <item m="1" x="1631"/>
        <item m="1" x="4341"/>
        <item m="1" x="4728"/>
        <item m="1" x="6883"/>
        <item m="1" x="5175"/>
        <item m="1" x="5928"/>
        <item m="1" x="1927"/>
        <item m="1" x="1040"/>
        <item m="1" x="6231"/>
        <item m="1" x="6419"/>
        <item m="1" x="2217"/>
        <item m="1" x="5657"/>
        <item m="1" x="2657"/>
        <item m="1" x="693"/>
        <item m="1" x="3931"/>
        <item m="1" x="2912"/>
        <item m="1" x="3264"/>
        <item m="1" x="7394"/>
        <item m="1" x="3375"/>
        <item m="1" x="6679"/>
        <item m="1" x="3177"/>
        <item m="1" x="7595"/>
        <item m="1" x="3370"/>
        <item m="1" x="1667"/>
        <item m="1" x="6394"/>
        <item m="1" x="3239"/>
        <item m="1" x="3274"/>
        <item m="1" x="5109"/>
        <item m="1" x="1485"/>
        <item m="1" x="1538"/>
        <item m="1" x="473"/>
        <item m="1" x="4279"/>
        <item m="1" x="4345"/>
        <item m="1" x="6627"/>
        <item m="1" x="2512"/>
        <item m="1" x="3688"/>
        <item m="1" x="3037"/>
        <item m="1" x="1204"/>
        <item m="1" x="3898"/>
        <item m="1" x="7687"/>
        <item m="1" x="3402"/>
        <item x="196"/>
        <item m="1" x="7275"/>
        <item m="1" x="7961"/>
        <item m="1" x="4442"/>
        <item m="1" x="2866"/>
        <item m="1" x="2637"/>
        <item m="1" x="6036"/>
        <item m="1" x="3350"/>
        <item m="1" x="7732"/>
        <item m="1" x="3761"/>
        <item m="1" x="5972"/>
        <item m="1" x="741"/>
        <item m="1" x="6575"/>
        <item m="1" x="6669"/>
        <item m="1" x="2810"/>
        <item m="1" x="2625"/>
        <item m="1" x="4419"/>
        <item m="1" x="5676"/>
        <item m="1" x="3565"/>
        <item m="1" x="1417"/>
        <item m="1" x="3538"/>
        <item m="1" x="4161"/>
        <item m="1" x="1801"/>
        <item m="1" x="2655"/>
        <item m="1" x="4837"/>
        <item m="1" x="1959"/>
        <item m="1" x="2015"/>
        <item m="1" x="3756"/>
        <item m="1" x="3901"/>
        <item m="1" x="1612"/>
        <item m="1" x="3527"/>
        <item x="7"/>
        <item m="1" x="7164"/>
        <item m="1" x="5362"/>
        <item m="1" x="2590"/>
        <item m="1" x="3868"/>
        <item m="1" x="272"/>
        <item m="1" x="5173"/>
        <item m="1" x="6622"/>
        <item m="1" x="6862"/>
        <item m="1" x="7035"/>
        <item m="1" x="3569"/>
        <item m="1" x="5893"/>
        <item m="1" x="3991"/>
        <item m="1" x="4665"/>
        <item m="1" x="1544"/>
        <item m="1" x="7940"/>
        <item m="1" x="3705"/>
        <item m="1" x="7774"/>
        <item m="1" x="552"/>
        <item m="1" x="1429"/>
        <item m="1" x="5458"/>
        <item m="1" x="4971"/>
        <item m="1" x="3974"/>
        <item m="1" x="4212"/>
        <item m="1" x="5071"/>
        <item m="1" x="5244"/>
        <item m="1" x="7261"/>
        <item m="1" x="6607"/>
        <item m="1" x="5889"/>
        <item m="1" x="323"/>
        <item m="1" x="5546"/>
        <item m="1" x="7017"/>
        <item m="1" x="7395"/>
        <item m="1" x="6024"/>
        <item m="1" x="2393"/>
        <item m="1" x="7701"/>
        <item m="1" x="7749"/>
        <item m="1" x="7832"/>
        <item m="1" x="6756"/>
        <item m="1" x="720"/>
        <item m="1" x="2832"/>
        <item m="1" x="1209"/>
        <item m="1" x="1466"/>
        <item m="1" x="1573"/>
        <item m="1" x="450"/>
        <item m="1" x="3401"/>
        <item m="1" x="580"/>
        <item m="1" x="3325"/>
        <item m="1" x="3689"/>
        <item m="1" x="895"/>
        <item m="1" x="1460"/>
        <item m="1" x="7653"/>
        <item m="1" x="5849"/>
        <item m="1" x="7939"/>
        <item m="1" x="7702"/>
        <item m="1" x="3595"/>
        <item m="1" x="7206"/>
        <item m="1" x="952"/>
        <item m="1" x="5005"/>
        <item m="1" x="7449"/>
        <item m="1" x="2362"/>
        <item m="1" x="558"/>
        <item m="1" x="2118"/>
        <item m="1" x="748"/>
        <item m="1" x="4141"/>
        <item m="1" x="7459"/>
        <item x="69"/>
        <item m="1" x="7501"/>
        <item m="1" x="5299"/>
        <item m="1" x="749"/>
        <item m="1" x="5783"/>
        <item m="1" x="5987"/>
        <item m="1" x="4574"/>
        <item m="1" x="6861"/>
        <item m="1" x="5187"/>
        <item m="1" x="4624"/>
        <item m="1" x="1358"/>
        <item m="1" x="7867"/>
        <item m="1" x="6585"/>
        <item m="1" x="2138"/>
        <item m="1" x="999"/>
        <item m="1" x="3634"/>
        <item m="1" x="2220"/>
        <item m="1" x="313"/>
        <item m="1" x="535"/>
        <item m="1" x="585"/>
        <item m="1" x="6503"/>
        <item m="1" x="3619"/>
        <item m="1" x="3648"/>
        <item m="1" x="3257"/>
        <item m="1" x="3181"/>
        <item m="1" x="1215"/>
        <item m="1" x="1279"/>
        <item m="1" x="7522"/>
        <item m="1" x="7739"/>
        <item m="1" x="7005"/>
        <item m="1" x="7033"/>
        <item m="1" x="1670"/>
        <item m="1" x="5195"/>
        <item m="1" x="2400"/>
        <item m="1" x="2469"/>
        <item m="1" x="2535"/>
        <item m="1" x="2596"/>
        <item m="1" x="1707"/>
        <item m="1" x="4412"/>
        <item m="1" x="1440"/>
        <item m="1" x="550"/>
        <item m="1" x="751"/>
        <item m="1" x="813"/>
        <item m="1" x="904"/>
        <item m="1" x="4805"/>
        <item m="1" x="5809"/>
        <item m="1" x="5993"/>
        <item m="1" x="6342"/>
        <item m="1" x="6391"/>
        <item m="1" x="7248"/>
        <item m="1" x="1223"/>
        <item m="1" x="7641"/>
        <item m="1" x="7768"/>
        <item m="1" x="1501"/>
        <item m="1" x="5118"/>
        <item m="1" x="4206"/>
        <item m="1" x="4446"/>
        <item m="1" x="6741"/>
        <item m="1" x="4972"/>
        <item m="1" x="3406"/>
        <item m="1" x="2039"/>
        <item m="1" x="623"/>
        <item m="1" x="2462"/>
        <item m="1" x="1000"/>
        <item m="1" x="1200"/>
        <item m="1" x="1462"/>
        <item m="1" x="7284"/>
        <item m="1" x="5133"/>
        <item m="1" x="6160"/>
        <item m="1" x="7150"/>
        <item m="1" x="2917"/>
        <item m="1" x="6940"/>
        <item m="1" x="5322"/>
        <item m="1" x="5822"/>
        <item m="1" x="4023"/>
        <item m="1" x="2272"/>
        <item m="1" x="4760"/>
        <item m="1" x="1769"/>
        <item m="1" x="5297"/>
        <item m="1" x="4862"/>
        <item m="1" x="1738"/>
        <item m="1" x="2549"/>
        <item m="1" x="2608"/>
        <item m="1" x="6253"/>
        <item m="1" x="6285"/>
        <item m="1" x="7292"/>
        <item m="1" x="7300"/>
        <item m="1" x="1430"/>
        <item m="1" x="6057"/>
        <item m="1" x="7060"/>
        <item m="1" x="5194"/>
        <item m="1" x="1041"/>
        <item m="1" x="4379"/>
        <item m="1" x="2874"/>
        <item m="1" x="4421"/>
        <item m="1" x="3208"/>
        <item m="1" x="1715"/>
        <item m="1" x="5584"/>
        <item m="1" x="5445"/>
        <item m="1" x="2407"/>
        <item m="1" x="2811"/>
        <item m="1" x="6790"/>
        <item m="1" x="5542"/>
        <item m="1" x="2822"/>
        <item m="1" x="7690"/>
        <item m="1" x="7935"/>
        <item x="70"/>
        <item m="1" x="799"/>
        <item m="1" x="4803"/>
        <item m="1" x="3071"/>
        <item m="1" x="1563"/>
        <item m="1" x="1619"/>
        <item m="1" x="702"/>
        <item m="1" x="7091"/>
        <item m="1" x="5143"/>
        <item m="1" x="5461"/>
        <item m="1" x="5694"/>
        <item m="1" x="6829"/>
        <item m="1" x="2360"/>
        <item m="1" x="4520"/>
        <item m="1" x="7945"/>
        <item m="1" x="5554"/>
        <item m="1" x="4851"/>
        <item m="1" x="3575"/>
        <item m="1" x="6358"/>
        <item m="1" x="2113"/>
        <item m="1" x="4840"/>
        <item m="1" x="1089"/>
        <item m="1" x="7473"/>
        <item m="1" x="6083"/>
        <item m="1" x="7895"/>
        <item m="1" x="5491"/>
        <item m="1" x="7165"/>
        <item m="1" x="7544"/>
        <item m="1" x="7530"/>
        <item m="1" x="3481"/>
        <item m="1" x="636"/>
        <item m="1" x="5942"/>
        <item m="1" x="1749"/>
        <item m="1" x="1671"/>
        <item m="1" x="263"/>
        <item m="1" x="7118"/>
        <item m="1" x="7322"/>
        <item m="1" x="3959"/>
        <item m="1" x="4443"/>
        <item m="1" x="3286"/>
        <item m="1" x="2999"/>
        <item m="1" x="2731"/>
        <item m="1" x="2500"/>
        <item m="1" x="3671"/>
        <item m="1" x="6863"/>
        <item m="1" x="1473"/>
        <item m="1" x="6570"/>
        <item m="1" x="4248"/>
        <item m="1" x="7847"/>
        <item m="1" x="6386"/>
        <item m="1" x="6147"/>
        <item m="1" x="6515"/>
        <item m="1" x="4376"/>
        <item m="1" x="1272"/>
        <item m="1" x="4683"/>
        <item m="1" x="620"/>
        <item m="1" x="1447"/>
        <item m="1" x="536"/>
        <item m="1" x="796"/>
        <item m="1" x="3626"/>
        <item m="1" x="3621"/>
        <item m="1" x="2025"/>
        <item m="1" x="4233"/>
        <item m="1" x="4329"/>
        <item m="1" x="4307"/>
        <item m="1" x="5034"/>
        <item m="1" x="6582"/>
        <item m="1" x="2878"/>
        <item m="1" x="3261"/>
        <item m="1" x="4013"/>
        <item m="1" x="979"/>
        <item m="1" x="4778"/>
        <item m="1" x="3055"/>
        <item m="1" x="2439"/>
        <item m="1" x="3986"/>
        <item m="1" x="2807"/>
        <item m="1" x="617"/>
        <item m="1" x="7252"/>
        <item m="1" x="7599"/>
        <item m="1" x="6313"/>
        <item m="1" x="7142"/>
        <item m="1" x="6034"/>
        <item m="1" x="3174"/>
        <item m="1" x="2989"/>
        <item m="1" x="3812"/>
        <item m="1" x="731"/>
        <item x="140"/>
        <item m="1" x="5422"/>
        <item m="1" x="3380"/>
        <item m="1" x="4500"/>
        <item m="1" x="269"/>
        <item m="1" x="5555"/>
        <item m="1" x="2977"/>
        <item m="1" x="6845"/>
        <item m="1" x="4591"/>
        <item m="1" x="5084"/>
        <item m="1" x="7245"/>
        <item x="120"/>
        <item m="1" x="4854"/>
        <item m="1" x="1636"/>
        <item m="1" x="1498"/>
        <item m="1" x="3723"/>
        <item m="1" x="4565"/>
        <item m="1" x="4603"/>
        <item m="1" x="2618"/>
        <item m="1" x="6841"/>
        <item m="1" x="7658"/>
        <item m="1" x="4295"/>
        <item m="1" x="4357"/>
        <item m="1" x="2513"/>
        <item m="1" x="4399"/>
        <item m="1" x="5589"/>
        <item m="1" x="2300"/>
        <item m="1" x="2639"/>
        <item m="1" x="7293"/>
        <item m="1" x="7215"/>
        <item m="1" x="1837"/>
        <item m="1" x="3536"/>
        <item m="1" x="6178"/>
        <item m="1" x="3355"/>
        <item m="1" x="3319"/>
        <item m="1" x="7995"/>
        <item m="1" x="1198"/>
        <item m="1" x="7662"/>
        <item m="1" x="3413"/>
        <item m="1" x="1973"/>
        <item m="1" x="5392"/>
        <item m="1" x="4087"/>
        <item m="1" x="6549"/>
        <item m="1" x="6425"/>
        <item m="1" x="6176"/>
        <item m="1" x="746"/>
        <item m="1" x="1333"/>
        <item m="1" x="1413"/>
        <item m="1" x="7627"/>
        <item m="1" x="1928"/>
        <item m="1" x="2116"/>
        <item m="1" x="1070"/>
        <item m="1" x="4127"/>
        <item m="1" x="642"/>
        <item m="1" x="770"/>
        <item m="1" x="4418"/>
        <item m="1" x="6168"/>
        <item m="1" x="3801"/>
        <item m="1" x="2412"/>
        <item m="1" x="7291"/>
        <item m="1" x="2978"/>
        <item m="1" x="1918"/>
        <item m="1" x="5323"/>
        <item m="1" x="5383"/>
        <item x="1"/>
        <item m="1" x="400"/>
        <item m="1" x="921"/>
        <item m="1" x="1944"/>
        <item m="1" x="4400"/>
        <item m="1" x="3597"/>
        <item m="1" x="6127"/>
        <item m="1" x="6576"/>
        <item m="1" x="5045"/>
        <item m="1" x="5300"/>
        <item x="71"/>
        <item m="1" x="6840"/>
        <item m="1" x="3771"/>
        <item m="1" x="912"/>
        <item m="1" x="3096"/>
        <item m="1" x="1273"/>
        <item m="1" x="3301"/>
        <item m="1" x="4405"/>
        <item m="1" x="6373"/>
        <item m="1" x="4083"/>
        <item m="1" x="1834"/>
        <item x="72"/>
        <item m="1" x="5985"/>
        <item m="1" x="7654"/>
        <item m="1" x="7494"/>
        <item m="1" x="5687"/>
        <item m="1" x="4901"/>
        <item m="1" x="3407"/>
        <item m="1" x="7196"/>
        <item m="1" x="2026"/>
        <item m="1" x="7578"/>
        <item m="1" x="4958"/>
        <item m="1" x="4052"/>
        <item m="1" x="6520"/>
        <item m="1" x="1876"/>
        <item m="1" x="6773"/>
        <item m="1" x="4988"/>
        <item m="1" x="414"/>
        <item m="1" x="5556"/>
        <item m="1" x="1607"/>
        <item x="62"/>
        <item m="1" x="380"/>
        <item m="1" x="817"/>
        <item m="1" x="6163"/>
        <item m="1" x="2850"/>
        <item m="1" x="1033"/>
        <item m="1" x="1282"/>
        <item m="1" x="7738"/>
        <item m="1" x="1225"/>
        <item m="1" x="2002"/>
        <item m="1" x="787"/>
        <item m="1" x="5247"/>
        <item m="1" x="3243"/>
        <item m="1" x="6554"/>
        <item m="1" x="4047"/>
        <item m="1" x="3649"/>
        <item m="1" x="5267"/>
        <item m="1" x="7787"/>
        <item m="1" x="4226"/>
        <item m="1" x="494"/>
        <item m="1" x="3092"/>
        <item m="1" x="1697"/>
        <item m="1" x="4618"/>
        <item m="1" x="346"/>
        <item m="1" x="4874"/>
        <item m="1" x="1589"/>
        <item m="1" x="4403"/>
        <item m="1" x="513"/>
        <item m="1" x="3119"/>
        <item x="73"/>
        <item m="1" x="850"/>
        <item m="1" x="1534"/>
        <item m="1" x="7179"/>
        <item m="1" x="3393"/>
        <item m="1" x="2426"/>
        <item m="1" x="967"/>
        <item m="1" x="7075"/>
        <item m="1" x="1618"/>
        <item m="1" x="1672"/>
        <item m="1" x="834"/>
        <item m="1" x="7326"/>
        <item m="1" x="2944"/>
        <item m="1" x="1008"/>
        <item m="1" x="902"/>
        <item m="1" x="1798"/>
        <item m="1" x="6686"/>
        <item m="1" x="3892"/>
        <item m="1" x="6330"/>
        <item m="1" x="4852"/>
        <item m="1" x="2886"/>
        <item m="1" x="7575"/>
        <item m="1" x="6901"/>
        <item m="1" x="6507"/>
        <item m="1" x="566"/>
        <item m="1" x="7518"/>
        <item m="1" x="1432"/>
        <item m="1" x="2045"/>
        <item m="1" x="2148"/>
        <item m="1" x="4433"/>
        <item m="1" x="2146"/>
        <item m="1" x="5211"/>
        <item x="141"/>
        <item m="1" x="1015"/>
        <item m="1" x="5610"/>
        <item m="1" x="6374"/>
        <item m="1" x="6423"/>
        <item m="1" x="5023"/>
        <item m="1" x="7638"/>
        <item m="1" x="7993"/>
        <item x="121"/>
        <item m="1" x="4326"/>
        <item m="1" x="4588"/>
        <item m="1" x="4717"/>
        <item m="1" x="6610"/>
        <item m="1" x="2101"/>
        <item m="1" x="5454"/>
        <item m="1" x="2158"/>
        <item m="1" x="4196"/>
        <item m="1" x="7694"/>
        <item m="1" x="3672"/>
        <item m="1" x="3269"/>
        <item m="1" x="5036"/>
        <item m="1" x="1644"/>
        <item m="1" x="6338"/>
        <item m="1" x="1954"/>
        <item m="1" x="4146"/>
        <item m="1" x="265"/>
        <item m="1" x="6605"/>
        <item m="1" x="2628"/>
        <item m="1" x="2733"/>
        <item m="1" x="2921"/>
        <item m="1" x="3754"/>
        <item m="1" x="4415"/>
        <item m="1" x="7318"/>
        <item m="1" x="1400"/>
        <item m="1" x="4789"/>
        <item m="1" x="3452"/>
        <item m="1" x="5365"/>
        <item m="1" x="4915"/>
        <item m="1" x="3138"/>
        <item m="1" x="5351"/>
        <item m="1" x="5718"/>
        <item m="1" x="1632"/>
        <item m="1" x="6428"/>
        <item m="1" x="2441"/>
        <item m="1" x="3067"/>
        <item m="1" x="7566"/>
        <item m="1" x="382"/>
        <item m="1" x="5799"/>
        <item m="1" x="933"/>
        <item m="1" x="2458"/>
        <item x="28"/>
        <item m="1" x="660"/>
        <item m="1" x="5480"/>
        <item m="1" x="1442"/>
        <item m="1" x="1467"/>
        <item m="1" x="7726"/>
        <item m="1" x="7955"/>
        <item m="1" x="5219"/>
        <item m="1" x="3578"/>
        <item m="1" x="3784"/>
        <item m="1" x="7453"/>
        <item m="1" x="1782"/>
        <item m="1" x="5464"/>
        <item x="89"/>
        <item m="1" x="5280"/>
        <item m="1" x="7707"/>
        <item m="1" x="5059"/>
        <item m="1" x="4255"/>
        <item x="57"/>
        <item m="1" x="5123"/>
        <item m="1" x="5226"/>
        <item m="1" x="3167"/>
        <item m="1" x="3265"/>
        <item m="1" x="3321"/>
        <item m="1" x="1882"/>
        <item m="1" x="7928"/>
        <item m="1" x="3879"/>
        <item m="1" x="7170"/>
        <item m="1" x="5490"/>
        <item m="1" x="1262"/>
        <item m="1" x="3684"/>
        <item m="1" x="7048"/>
        <item m="1" x="5094"/>
        <item m="1" x="5960"/>
        <item m="1" x="4654"/>
        <item m="1" x="549"/>
        <item m="1" x="4631"/>
        <item m="1" x="5817"/>
        <item m="1" x="6096"/>
        <item m="1" x="4884"/>
        <item m="1" x="3473"/>
        <item m="1" x="7329"/>
        <item m="1" x="4920"/>
        <item m="1" x="805"/>
        <item m="1" x="448"/>
        <item m="1" x="2473"/>
        <item m="1" x="2444"/>
        <item m="1" x="2289"/>
        <item m="1" x="5254"/>
        <item m="1" x="3282"/>
        <item m="1" x="3107"/>
        <item m="1" x="7225"/>
        <item m="1" x="326"/>
        <item m="1" x="1483"/>
        <item m="1" x="1054"/>
        <item m="1" x="1146"/>
        <item m="1" x="662"/>
        <item m="1" x="5594"/>
        <item m="1" x="3334"/>
        <item m="1" x="5754"/>
        <item m="1" x="1143"/>
        <item m="1" x="2230"/>
        <item m="1" x="383"/>
        <item m="1" x="2261"/>
        <item m="1" x="6085"/>
        <item m="1" x="5035"/>
        <item m="1" x="1038"/>
        <item m="1" x="7410"/>
        <item m="1" x="3698"/>
        <item m="1" x="1174"/>
        <item m="1" x="4858"/>
        <item m="1" x="7285"/>
        <item m="1" x="2520"/>
        <item m="1" x="6844"/>
        <item m="1" x="5848"/>
        <item m="1" x="1699"/>
        <item m="1" x="6832"/>
        <item m="1" x="4118"/>
        <item m="1" x="3379"/>
        <item m="1" x="3173"/>
        <item m="1" x="3322"/>
        <item m="1" x="298"/>
        <item m="1" x="5624"/>
        <item m="1" x="6005"/>
        <item m="1" x="3636"/>
        <item m="1" x="7492"/>
        <item m="1" x="6149"/>
        <item m="1" x="1556"/>
        <item m="1" x="6114"/>
        <item m="1" x="6159"/>
        <item m="1" x="6294"/>
        <item m="1" x="4507"/>
        <item m="1" x="4637"/>
        <item m="1" x="4698"/>
        <item x="29"/>
        <item m="1" x="7190"/>
        <item m="1" x="357"/>
        <item m="1" x="7068"/>
        <item m="1" x="5289"/>
        <item m="1" x="1469"/>
        <item m="1" x="887"/>
        <item m="1" x="6670"/>
        <item m="1" x="6732"/>
        <item m="1" x="7802"/>
        <item m="1" x="7231"/>
        <item m="1" x="7436"/>
        <item m="1" x="6759"/>
        <item m="1" x="6878"/>
        <item m="1" x="4198"/>
        <item m="1" x="2127"/>
        <item m="1" x="3010"/>
        <item m="1" x="5234"/>
        <item m="1" x="5291"/>
        <item m="1" x="5416"/>
        <item m="1" x="5984"/>
        <item m="1" x="4296"/>
        <item m="1" x="5183"/>
        <item m="1" x="3743"/>
        <item m="1" x="7061"/>
        <item m="1" x="6601"/>
        <item m="1" x="4944"/>
        <item m="1" x="3757"/>
        <item m="1" x="7139"/>
        <item m="1" x="3031"/>
        <item m="1" x="3998"/>
        <item m="1" x="4779"/>
        <item x="197"/>
        <item m="1" x="6984"/>
        <item m="1" x="600"/>
        <item m="1" x="6606"/>
        <item m="1" x="2268"/>
        <item m="1" x="5504"/>
        <item m="1" x="6208"/>
        <item m="1" x="2298"/>
        <item m="1" x="6917"/>
        <item m="1" x="1737"/>
        <item m="1" x="3468"/>
        <item m="1" x="2147"/>
        <item m="1" x="1904"/>
        <item m="1" x="1085"/>
        <item m="1" x="1114"/>
        <item m="1" x="3800"/>
        <item m="1" x="5350"/>
        <item m="1" x="1150"/>
        <item m="1" x="1410"/>
        <item m="1" x="2411"/>
        <item m="1" x="826"/>
        <item m="1" x="7026"/>
        <item m="1" x="5965"/>
        <item m="1" x="6775"/>
        <item x="246"/>
        <item m="1" x="3440"/>
        <item m="1" x="7396"/>
        <item m="1" x="1591"/>
        <item m="1" x="5077"/>
        <item m="1" x="3624"/>
        <item m="1" x="7813"/>
        <item m="1" x="4620"/>
        <item x="226"/>
        <item m="1" x="7398"/>
        <item m="1" x="3371"/>
        <item m="1" x="1162"/>
        <item m="1" x="1190"/>
        <item m="1" x="2100"/>
        <item m="1" x="4078"/>
        <item m="1" x="7429"/>
        <item m="1" x="2640"/>
        <item x="30"/>
        <item m="1" x="4845"/>
        <item m="1" x="1820"/>
        <item m="1" x="2994"/>
        <item m="1" x="1295"/>
        <item m="1" x="1301"/>
        <item m="1" x="743"/>
        <item m="1" x="3542"/>
        <item m="1" x="5398"/>
        <item m="1" x="5451"/>
        <item m="1" x="4483"/>
        <item m="1" x="1987"/>
        <item m="1" x="3034"/>
        <item m="1" x="1224"/>
        <item m="1" x="4967"/>
        <item m="1" x="6881"/>
        <item x="51"/>
        <item m="1" x="6851"/>
        <item m="1" x="1378"/>
        <item x="150"/>
        <item x="227"/>
        <item m="1" x="5807"/>
        <item m="1" x="6770"/>
        <item m="1" x="6321"/>
        <item m="1" x="4748"/>
        <item m="1" x="4978"/>
        <item m="1" x="4112"/>
        <item m="1" x="296"/>
        <item m="1" x="1080"/>
        <item m="1" x="1758"/>
        <item m="1" x="6657"/>
        <item m="1" x="5394"/>
        <item m="1" x="2603"/>
        <item m="1" x="1778"/>
        <item m="1" x="1899"/>
        <item m="1" x="6049"/>
        <item m="1" x="4838"/>
        <item m="1" x="1242"/>
        <item m="1" x="1313"/>
        <item m="1" x="5242"/>
        <item m="1" x="5124"/>
        <item m="1" x="5131"/>
        <item m="1" x="5662"/>
        <item m="1" x="3479"/>
        <item m="1" x="7724"/>
        <item m="1" x="4484"/>
        <item m="1" x="5051"/>
        <item m="1" x="5160"/>
        <item m="1" x="7558"/>
        <item m="1" x="7582"/>
        <item m="1" x="7615"/>
        <item m="1" x="7644"/>
        <item m="1" x="7709"/>
        <item m="1" x="7949"/>
        <item m="1" x="5370"/>
        <item m="1" x="584"/>
        <item m="1" x="7415"/>
        <item m="1" x="3063"/>
        <item m="1" x="4042"/>
        <item m="1" x="3185"/>
        <item m="1" x="870"/>
        <item m="1" x="7202"/>
        <item m="1" x="1602"/>
        <item m="1" x="6685"/>
        <item m="1" x="3097"/>
        <item m="1" x="3085"/>
        <item m="1" x="3315"/>
        <item m="1" x="1592"/>
        <item m="1" x="430"/>
        <item m="1" x="2226"/>
        <item m="1" x="3004"/>
        <item m="1" x="6938"/>
        <item m="1" x="5324"/>
        <item m="1" x="3880"/>
        <item m="1" x="2365"/>
        <item m="1" x="4033"/>
        <item m="1" x="1297"/>
        <item m="1" x="4599"/>
        <item m="1" x="5929"/>
        <item m="1" x="1195"/>
        <item m="1" x="5843"/>
        <item m="1" x="3262"/>
        <item m="1" x="4808"/>
        <item m="1" x="4983"/>
        <item m="1" x="4513"/>
        <item m="1" x="4848"/>
        <item m="1" x="436"/>
        <item m="1" x="5824"/>
        <item m="1" x="1985"/>
        <item m="1" x="3087"/>
        <item m="1" x="3908"/>
        <item m="1" x="2424"/>
        <item m="1" x="6612"/>
        <item m="1" x="1688"/>
        <item m="1" x="1729"/>
        <item m="1" x="6712"/>
        <item m="1" x="5494"/>
        <item m="1" x="3038"/>
        <item m="1" x="4762"/>
        <item m="1" x="7437"/>
        <item m="1" x="6256"/>
        <item m="1" x="2929"/>
        <item m="1" x="4784"/>
        <item m="1" x="3376"/>
        <item m="1" x="6553"/>
        <item m="1" x="6140"/>
        <item m="1" x="5403"/>
        <item m="1" x="5948"/>
        <item m="1" x="1555"/>
        <item m="1" x="1173"/>
        <item m="1" x="6309"/>
        <item m="1" x="3458"/>
        <item m="1" x="5455"/>
        <item m="1" x="7143"/>
        <item m="1" x="3032"/>
        <item m="1" x="7349"/>
        <item m="1" x="5158"/>
        <item m="1" x="7859"/>
        <item x="100"/>
        <item m="1" x="4898"/>
        <item m="1" x="3229"/>
        <item m="1" x="2425"/>
        <item m="1" x="2492"/>
        <item m="1" x="2301"/>
        <item m="1" x="4492"/>
        <item m="1" x="2919"/>
        <item m="1" x="4849"/>
        <item m="1" x="4947"/>
        <item m="1" x="612"/>
        <item m="1" x="6800"/>
        <item m="1" x="339"/>
        <item m="1" x="4088"/>
        <item m="1" x="7941"/>
        <item m="1" x="3491"/>
        <item m="1" x="7107"/>
        <item m="1" x="2423"/>
        <item m="1" x="3499"/>
        <item m="1" x="6466"/>
        <item m="1" x="5793"/>
        <item m="1" x="1732"/>
        <item m="1" x="5761"/>
        <item m="1" x="3365"/>
        <item m="1" x="315"/>
        <item m="1" x="3105"/>
        <item m="1" x="3859"/>
        <item m="1" x="1645"/>
        <item m="1" x="5837"/>
        <item m="1" x="3958"/>
        <item m="1" x="1963"/>
        <item m="1" x="5721"/>
        <item m="1" x="1982"/>
        <item m="1" x="6048"/>
        <item m="1" x="3570"/>
        <item m="1" x="6375"/>
        <item m="1" x="3210"/>
        <item m="1" x="3275"/>
        <item m="1" x="4053"/>
        <item m="1" x="1091"/>
        <item x="247"/>
        <item m="1" x="5029"/>
        <item m="1" x="7914"/>
        <item m="1" x="2157"/>
        <item m="1" x="2314"/>
        <item m="1" x="1733"/>
        <item m="1" x="3117"/>
        <item m="1" x="6846"/>
        <item m="1" x="7332"/>
        <item m="1" x="2760"/>
        <item m="1" x="4948"/>
        <item m="1" x="7668"/>
        <item m="1" x="7484"/>
        <item m="1" x="4209"/>
        <item m="1" x="5342"/>
        <item m="1" x="4823"/>
        <item m="1" x="1373"/>
        <item m="1" x="6593"/>
        <item m="1" x="684"/>
        <item m="1" x="7617"/>
        <item m="1" x="1998"/>
        <item m="1" x="4817"/>
        <item m="1" x="1331"/>
        <item m="1" x="953"/>
        <item m="1" x="1552"/>
        <item m="1" x="6704"/>
        <item m="1" x="5437"/>
        <item m="1" x="2602"/>
        <item m="1" x="2586"/>
        <item m="1" x="7572"/>
        <item m="1" x="7700"/>
        <item m="1" x="1321"/>
        <item m="1" x="2990"/>
        <item m="1" x="4964"/>
        <item m="1" x="754"/>
        <item m="1" x="7470"/>
        <item m="1" x="2402"/>
        <item m="1" x="5470"/>
        <item m="1" x="2539"/>
        <item m="1" x="5627"/>
        <item m="1" x="6304"/>
        <item m="1" x="6709"/>
        <item m="1" x="2448"/>
        <item m="1" x="2483"/>
        <item m="1" x="3017"/>
        <item m="1" x="1624"/>
        <item m="1" x="1759"/>
        <item m="1" x="375"/>
        <item m="1" x="1819"/>
        <item m="1" x="5430"/>
        <item m="1" x="4365"/>
        <item m="1" x="7233"/>
        <item m="1" x="2569"/>
        <item m="1" x="5092"/>
        <item m="1" x="7876"/>
        <item m="1" x="5225"/>
        <item m="1" x="4358"/>
        <item m="1" x="837"/>
        <item m="1" x="6491"/>
        <item m="1" x="7175"/>
        <item m="1" x="594"/>
        <item m="1" x="7439"/>
        <item m="1" x="728"/>
        <item m="1" x="5270"/>
        <item m="1" x="3434"/>
        <item m="1" x="3503"/>
        <item x="248"/>
        <item m="1" x="5735"/>
        <item m="1" x="1258"/>
        <item m="1" x="6224"/>
        <item m="1" x="6939"/>
        <item x="228"/>
        <item m="1" x="5744"/>
        <item m="1" x="2309"/>
        <item m="1" x="2502"/>
        <item m="1" x="2594"/>
        <item m="1" x="2649"/>
        <item m="1" x="5216"/>
        <item x="90"/>
        <item x="198"/>
        <item m="1" x="7305"/>
        <item m="1" x="6414"/>
        <item m="1" x="2428"/>
        <item m="1" x="4276"/>
        <item x="199"/>
        <item m="1" x="6625"/>
        <item m="1" x="5811"/>
        <item m="1" x="389"/>
        <item m="1" x="929"/>
        <item m="1" x="5525"/>
        <item m="1" x="1384"/>
        <item m="1" x="5568"/>
        <item m="1" x="3697"/>
        <item m="1" x="2954"/>
        <item m="1" x="7151"/>
        <item m="1" x="6969"/>
        <item m="1" x="1979"/>
        <item m="1" x="6581"/>
        <item m="1" x="621"/>
        <item m="1" x="7281"/>
        <item m="1" x="6269"/>
        <item m="1" x="5766"/>
        <item m="1" x="5277"/>
        <item m="1" x="5896"/>
        <item m="1" x="3260"/>
        <item m="1" x="5645"/>
        <item m="1" x="7191"/>
        <item m="1" x="6248"/>
        <item m="1" x="6998"/>
        <item m="1" x="7309"/>
        <item m="1" x="5120"/>
        <item m="1" x="7779"/>
        <item m="1" x="6534"/>
        <item m="1" x="3077"/>
        <item m="1" x="1685"/>
        <item m="1" x="6784"/>
        <item m="1" x="3066"/>
        <item m="1" x="6548"/>
        <item m="1" x="6680"/>
        <item m="1" x="1668"/>
        <item m="1" x="5994"/>
        <item m="1" x="3728"/>
        <item m="1" x="3276"/>
        <item m="1" x="666"/>
        <item m="1" x="7835"/>
        <item m="1" x="6635"/>
        <item m="1" x="2704"/>
        <item m="1" x="3194"/>
        <item m="1" x="5269"/>
        <item m="1" x="4512"/>
        <item m="1" x="6987"/>
        <item m="1" x="2529"/>
        <item m="1" x="7220"/>
        <item m="1" x="6216"/>
        <item m="1" x="4607"/>
        <item m="1" x="7950"/>
        <item m="1" x="1781"/>
        <item m="1" x="3349"/>
        <item m="1" x="4617"/>
        <item m="1" x="4890"/>
        <item m="1" x="4162"/>
        <item m="1" x="2225"/>
        <item m="1" x="349"/>
        <item m="1" x="7894"/>
        <item m="1" x="6359"/>
        <item m="1" x="1650"/>
        <item m="1" x="4853"/>
        <item m="1" x="4214"/>
        <item m="1" x="2466"/>
        <item m="1" x="4423"/>
        <item m="1" x="487"/>
        <item m="1" x="603"/>
        <item m="1" x="679"/>
        <item m="1" x="4563"/>
        <item m="1" x="7478"/>
        <item m="1" x="2867"/>
        <item m="1" x="1103"/>
        <item m="1" x="7579"/>
        <item x="91"/>
        <item m="1" x="5866"/>
        <item m="1" x="4470"/>
        <item m="1" x="452"/>
        <item m="1" x="5683"/>
        <item m="1" x="4655"/>
        <item m="1" x="1474"/>
        <item m="1" x="455"/>
        <item m="1" x="786"/>
        <item m="1" x="840"/>
        <item m="1" x="7675"/>
        <item m="1" x="2344"/>
        <item m="1" x="4940"/>
        <item m="1" x="5410"/>
        <item m="1" x="1287"/>
        <item m="1" x="3115"/>
        <item m="1" x="6717"/>
        <item m="1" x="3056"/>
        <item m="1" x="5278"/>
        <item m="1" x="1418"/>
        <item m="1" x="7098"/>
        <item m="1" x="7116"/>
        <item m="1" x="3833"/>
        <item m="1" x="7685"/>
        <item m="1" x="809"/>
        <item m="1" x="6120"/>
        <item m="1" x="3522"/>
        <item m="1" x="2742"/>
        <item m="1" x="3741"/>
        <item m="1" x="6050"/>
        <item m="1" x="7240"/>
        <item m="1" x="4039"/>
        <item m="1" x="5334"/>
        <item m="1" x="4005"/>
        <item m="1" x="943"/>
        <item m="1" x="3134"/>
        <item x="92"/>
        <item m="1" x="1387"/>
        <item m="1" x="5386"/>
        <item m="1" x="2167"/>
        <item x="155"/>
        <item m="1" x="1484"/>
        <item m="1" x="5767"/>
        <item m="1" x="4119"/>
        <item m="1" x="7771"/>
        <item m="1" x="7823"/>
        <item m="1" x="927"/>
        <item m="1" x="2632"/>
        <item m="1" x="5082"/>
        <item x="151"/>
        <item m="1" x="3997"/>
        <item m="1" x="7704"/>
        <item m="1" x="3346"/>
        <item m="1" x="7402"/>
        <item m="1" x="6505"/>
        <item m="1" x="7596"/>
        <item m="1" x="7259"/>
        <item m="1" x="4434"/>
        <item m="1" x="2828"/>
        <item m="1" x="993"/>
        <item m="1" x="1838"/>
        <item m="1" x="7512"/>
        <item m="1" x="4743"/>
        <item m="1" x="4616"/>
        <item m="1" x="4887"/>
        <item x="229"/>
        <item m="1" x="3916"/>
        <item m="1" x="2566"/>
        <item m="1" x="5894"/>
        <item m="1" x="4989"/>
        <item m="1" x="3602"/>
        <item m="1" x="5512"/>
        <item m="1" x="5426"/>
        <item m="1" x="318"/>
        <item m="1" x="348"/>
        <item m="1" x="6322"/>
        <item m="1" x="5601"/>
        <item m="1" x="1453"/>
        <item m="1" x="910"/>
        <item m="1" x="4899"/>
        <item m="1" x="590"/>
        <item m="1" x="270"/>
        <item m="1" x="4179"/>
        <item m="1" x="5686"/>
        <item m="1" x="6395"/>
        <item m="1" x="5016"/>
        <item m="1" x="5518"/>
        <item m="1" x="1191"/>
        <item m="1" x="7751"/>
        <item m="1" x="4381"/>
        <item m="1" x="2504"/>
        <item m="1" x="4022"/>
        <item m="1" x="470"/>
        <item m="1" x="4793"/>
        <item m="1" x="2434"/>
        <item m="1" x="1425"/>
        <item m="1" x="7805"/>
        <item m="1" x="920"/>
        <item m="1" x="2581"/>
        <item m="1" x="3956"/>
        <item m="1" x="7456"/>
        <item m="1" x="7497"/>
        <item m="1" x="5832"/>
        <item m="1" x="1669"/>
        <item m="1" x="6271"/>
        <item m="1" x="3692"/>
        <item m="1" x="1136"/>
        <item m="1" x="6518"/>
        <item m="1" x="5142"/>
        <item m="1" x="3813"/>
        <item m="1" x="713"/>
        <item m="1" x="3849"/>
        <item m="1" x="1193"/>
        <item m="1" x="7254"/>
        <item m="1" x="6776"/>
        <item m="1" x="7310"/>
        <item m="1" x="6891"/>
        <item m="1" x="2202"/>
        <item m="1" x="6944"/>
        <item x="230"/>
        <item m="1" x="3945"/>
        <item m="1" x="2196"/>
        <item m="1" x="6012"/>
        <item m="1" x="3509"/>
        <item m="1" x="6354"/>
        <item m="1" x="3526"/>
        <item m="1" x="7015"/>
        <item m="1" x="2951"/>
        <item m="1" x="3044"/>
        <item m="1" x="7003"/>
        <item m="1" x="7330"/>
        <item m="1" x="3591"/>
        <item m="1" x="1454"/>
        <item m="1" x="2090"/>
        <item m="1" x="2715"/>
        <item m="1" x="7785"/>
        <item m="1" x="512"/>
        <item m="1" x="7539"/>
        <item m="1" x="329"/>
        <item m="1" x="1265"/>
        <item m="1" x="4548"/>
        <item m="1" x="6218"/>
        <item m="1" x="3168"/>
        <item x="157"/>
        <item m="1" x="3566"/>
        <item m="1" x="5557"/>
        <item m="1" x="5076"/>
        <item m="1" x="7027"/>
        <item m="1" x="4593"/>
        <item x="158"/>
        <item m="1" x="1770"/>
        <item m="1" x="2517"/>
        <item m="1" x="4684"/>
        <item m="1" x="3834"/>
        <item m="1" x="4795"/>
        <item m="1" x="5060"/>
        <item m="1" x="6223"/>
        <item m="1" x="2560"/>
        <item m="1" x="1568"/>
        <item m="1" x="5841"/>
        <item m="1" x="4111"/>
        <item m="1" x="3725"/>
        <item m="1" x="1766"/>
        <item m="1" x="4304"/>
        <item m="1" x="4319"/>
        <item m="1" x="5266"/>
        <item m="1" x="3378"/>
        <item m="1" x="7301"/>
        <item m="1" x="3940"/>
        <item m="1" x="7392"/>
        <item m="1" x="5991"/>
        <item m="1" x="7037"/>
        <item m="1" x="5468"/>
        <item m="1" x="7020"/>
        <item m="1" x="5526"/>
        <item m="1" x="5899"/>
        <item m="1" x="2243"/>
        <item m="1" x="5440"/>
        <item m="1" x="4168"/>
        <item m="1" x="2699"/>
        <item m="1" x="7080"/>
        <item m="1" x="5161"/>
        <item m="1" x="1791"/>
        <item m="1" x="807"/>
        <item m="1" x="4594"/>
        <item m="1" x="3090"/>
        <item m="1" x="4128"/>
        <item m="1" x="7440"/>
        <item m="1" x="4131"/>
        <item m="1" x="1510"/>
        <item x="159"/>
        <item m="1" x="7226"/>
        <item m="1" x="2950"/>
        <item m="1" x="7795"/>
        <item m="1" x="5804"/>
        <item m="1" x="6910"/>
        <item m="1" x="5596"/>
        <item m="1" x="3295"/>
        <item m="1" x="758"/>
        <item m="1" x="5519"/>
        <item m="1" x="3650"/>
        <item m="1" x="3195"/>
        <item m="1" x="4176"/>
        <item m="1" x="1256"/>
        <item m="1" x="5823"/>
        <item m="1" x="1528"/>
        <item m="1" x="6802"/>
        <item m="1" x="355"/>
        <item x="183"/>
        <item m="1" x="1981"/>
        <item m="1" x="4383"/>
        <item m="1" x="1456"/>
        <item m="1" x="7055"/>
        <item m="1" x="4560"/>
        <item m="1" x="479"/>
        <item x="122"/>
        <item m="1" x="5285"/>
        <item m="1" x="4566"/>
        <item m="1" x="5585"/>
        <item m="1" x="567"/>
        <item m="1" x="7735"/>
        <item m="1" x="1811"/>
        <item m="1" x="608"/>
        <item m="1" x="5886"/>
        <item m="1" x="1438"/>
        <item m="1" x="5309"/>
        <item m="1" x="4204"/>
        <item m="1" x="3136"/>
        <item m="1" x="4314"/>
        <item m="1" x="2012"/>
        <item m="1" x="6486"/>
        <item m="1" x="6640"/>
        <item m="1" x="954"/>
        <item m="1" x="4197"/>
        <item m="1" x="2063"/>
        <item x="8"/>
        <item m="1" x="6517"/>
        <item m="1" x="1889"/>
        <item m="1" x="2562"/>
        <item m="1" x="2658"/>
        <item m="1" x="3727"/>
        <item m="1" x="706"/>
        <item m="1" x="1122"/>
        <item m="1" x="5680"/>
        <item m="1" x="4835"/>
        <item m="1" x="5385"/>
        <item m="1" x="6731"/>
        <item m="1" x="4165"/>
        <item m="1" x="7119"/>
        <item m="1" x="3000"/>
        <item m="1" x="454"/>
        <item m="1" x="5477"/>
        <item m="1" x="2710"/>
        <item m="1" x="7438"/>
        <item m="1" x="7161"/>
        <item x="123"/>
        <item m="1" x="3219"/>
        <item m="1" x="1128"/>
        <item m="1" x="3644"/>
        <item m="1" x="7999"/>
        <item m="1" x="3361"/>
        <item m="1" x="4527"/>
        <item m="1" x="1805"/>
        <item m="1" x="7085"/>
        <item m="1" x="2327"/>
        <item m="1" x="2388"/>
        <item m="1" x="7041"/>
        <item m="1" x="4177"/>
        <item m="1" x="1936"/>
        <item m="1" x="5049"/>
        <item m="1" x="3253"/>
        <item m="1" x="2909"/>
        <item m="1" x="7814"/>
        <item m="1" x="6980"/>
        <item m="1" x="6372"/>
        <item m="1" x="6723"/>
        <item m="1" x="3980"/>
        <item m="1" x="3002"/>
        <item m="1" x="3054"/>
        <item m="1" x="5952"/>
        <item m="1" x="6611"/>
        <item m="1" x="1285"/>
        <item m="1" x="4370"/>
        <item m="1" x="7953"/>
        <item m="1" x="522"/>
        <item m="1" x="3763"/>
        <item m="1" x="3933"/>
        <item m="1" x="2984"/>
        <item m="1" x="3188"/>
        <item m="1" x="7491"/>
        <item m="1" x="4800"/>
        <item x="249"/>
        <item m="1" x="6920"/>
        <item m="1" x="6641"/>
        <item m="1" x="955"/>
        <item m="1" x="1083"/>
        <item m="1" x="6174"/>
        <item m="1" x="6852"/>
        <item m="1" x="5706"/>
        <item m="1" x="5498"/>
        <item m="1" x="5709"/>
        <item m="1" x="7087"/>
        <item m="1" x="7166"/>
        <item m="1" x="7217"/>
        <item m="1" x="3905"/>
        <item m="1" x="4252"/>
        <item m="1" x="4377"/>
        <item m="1" x="4918"/>
        <item m="1" x="5097"/>
        <item m="1" x="5130"/>
        <item m="1" x="3292"/>
        <item m="1" x="3505"/>
        <item m="1" x="3635"/>
        <item m="1" x="1983"/>
        <item m="1" x="2140"/>
        <item m="1" x="2171"/>
        <item m="1" x="2304"/>
        <item m="1" x="2363"/>
        <item m="1" x="2847"/>
        <item m="1" x="6535"/>
        <item m="1" x="2979"/>
        <item m="1" x="875"/>
        <item m="1" x="1189"/>
        <item m="1" x="1711"/>
        <item m="1" x="6399"/>
        <item m="1" x="6456"/>
        <item m="1" x="2758"/>
        <item m="1" x="3358"/>
        <item m="1" x="5436"/>
        <item m="1" x="6263"/>
        <item m="1" x="6053"/>
        <item m="1" x="6195"/>
        <item m="1" x="4866"/>
        <item m="1" x="6649"/>
        <item m="1" x="1172"/>
        <item m="1" x="3059"/>
        <item m="1" x="4553"/>
        <item m="1" x="1181"/>
        <item m="1" x="5579"/>
        <item m="1" x="4055"/>
        <item m="1" x="5052"/>
        <item m="1" x="526"/>
        <item m="1" x="866"/>
        <item m="1" x="7804"/>
        <item m="1" x="2869"/>
        <item m="1" x="7964"/>
        <item m="1" x="3445"/>
        <item m="1" x="4514"/>
        <item m="1" x="4965"/>
        <item m="1" x="6426"/>
        <item m="1" x="2119"/>
        <item m="1" x="6000"/>
        <item m="1" x="6382"/>
        <item m="1" x="6817"/>
        <item m="1" x="2683"/>
        <item m="1" x="1076"/>
        <item m="1" x="2048"/>
        <item m="1" x="977"/>
        <item m="1" x="1487"/>
        <item m="1" x="4651"/>
        <item m="1" x="6805"/>
        <item m="1" x="7488"/>
        <item m="1" x="6297"/>
        <item m="1" x="983"/>
        <item m="1" x="3263"/>
        <item m="1" x="6583"/>
        <item m="1" x="4629"/>
        <item m="1" x="4847"/>
        <item m="1" x="2384"/>
        <item m="1" x="6432"/>
        <item m="1" x="3411"/>
        <item m="1" x="340"/>
        <item x="74"/>
        <item m="1" x="5078"/>
        <item m="1" x="6842"/>
        <item m="1" x="946"/>
        <item m="1" x="5569"/>
        <item m="1" x="5558"/>
        <item m="1" x="5199"/>
        <item m="1" x="1951"/>
        <item m="1" x="6959"/>
        <item m="1" x="6996"/>
        <item m="1" x="5719"/>
        <item m="1" x="7989"/>
        <item m="1" x="3553"/>
        <item m="1" x="4317"/>
        <item m="1" x="6145"/>
        <item m="1" x="4876"/>
        <item m="1" x="4895"/>
        <item m="1" x="5074"/>
        <item m="1" x="373"/>
        <item m="1" x="7067"/>
        <item m="1" x="5287"/>
        <item m="1" x="2394"/>
        <item m="1" x="2786"/>
        <item m="1" x="6299"/>
        <item m="1" x="407"/>
        <item m="1" x="6192"/>
        <item m="1" x="4614"/>
        <item m="1" x="4801"/>
        <item m="1" x="421"/>
        <item m="1" x="6123"/>
        <item m="1" x="4960"/>
        <item m="1" x="4263"/>
        <item m="1" x="7725"/>
        <item m="1" x="5616"/>
        <item m="1" x="601"/>
        <item m="1" x="931"/>
        <item x="32"/>
        <item m="1" x="3539"/>
        <item m="1" x="2356"/>
        <item m="1" x="7588"/>
        <item m="1" x="1071"/>
        <item m="1" x="3806"/>
        <item m="1" x="582"/>
        <item m="1" x="7540"/>
        <item m="1" x="2315"/>
        <item m="1" x="1922"/>
        <item m="1" x="7780"/>
        <item m="1" x="4750"/>
        <item m="1" x="4818"/>
        <item m="1" x="2066"/>
        <item m="1" x="1214"/>
        <item m="1" x="7063"/>
        <item m="1" x="7384"/>
        <item m="1" x="5444"/>
        <item m="1" x="5496"/>
        <item m="1" x="7056"/>
        <item m="1" x="2029"/>
        <item m="1" x="7283"/>
        <item m="1" x="7529"/>
        <item m="1" x="1767"/>
        <item m="1" x="1507"/>
        <item m="1" x="7114"/>
        <item m="1" x="2382"/>
        <item m="1" x="316"/>
        <item m="1" x="6724"/>
        <item m="1" x="7390"/>
        <item m="1" x="3785"/>
        <item m="1" x="1250"/>
        <item m="1" x="6199"/>
        <item m="1" x="5738"/>
        <item m="1" x="2295"/>
        <item x="231"/>
        <item m="1" x="2711"/>
        <item m="1" x="6244"/>
        <item m="1" x="3183"/>
        <item m="1" x="4485"/>
        <item m="1" x="3726"/>
        <item m="1" x="5154"/>
        <item m="1" x="5166"/>
        <item m="1" x="899"/>
        <item m="1" x="2887"/>
        <item m="1" x="2947"/>
        <item m="1" x="5659"/>
        <item m="1" x="5665"/>
        <item m="1" x="7382"/>
        <item m="1" x="2465"/>
        <item m="1" x="2189"/>
        <item m="1" x="6626"/>
        <item x="93"/>
        <item m="1" x="2955"/>
        <item m="1" x="6420"/>
        <item m="1" x="4467"/>
        <item m="1" x="7913"/>
        <item m="1" x="7937"/>
        <item m="1" x="4584"/>
        <item m="1" x="764"/>
        <item m="1" x="5073"/>
        <item m="1" x="2385"/>
        <item m="1" x="4432"/>
        <item m="1" x="2606"/>
        <item m="1" x="2785"/>
        <item m="1" x="2779"/>
        <item m="1" x="2842"/>
        <item m="1" x="2902"/>
        <item m="1" x="3884"/>
        <item m="1" x="1234"/>
        <item m="1" x="7667"/>
        <item m="1" x="368"/>
        <item m="1" x="4627"/>
        <item m="1" x="6209"/>
        <item m="1" x="4787"/>
        <item m="1" x="280"/>
        <item m="1" x="1709"/>
        <item m="1" x="6279"/>
        <item m="1" x="7369"/>
        <item m="1" x="1186"/>
        <item m="1" x="6850"/>
        <item m="1" x="319"/>
        <item m="1" x="3150"/>
        <item m="1" x="497"/>
        <item m="1" x="6819"/>
        <item m="1" x="6872"/>
        <item m="1" x="7880"/>
        <item m="1" x="4707"/>
        <item m="1" x="3372"/>
        <item m="1" x="3149"/>
        <item m="1" x="5038"/>
        <item m="1" x="5493"/>
        <item m="1" x="5667"/>
        <item m="1" x="1065"/>
        <item m="1" x="3487"/>
        <item m="1" x="3952"/>
        <item m="1" x="3456"/>
        <item m="1" x="1322"/>
        <item m="1" x="5232"/>
        <item m="1" x="6205"/>
        <item m="1" x="2303"/>
        <item m="1" x="6107"/>
        <item m="1" x="5605"/>
        <item m="1" x="1519"/>
        <item m="1" x="1990"/>
        <item m="1" x="5695"/>
        <item m="1" x="1434"/>
        <item m="1" x="4281"/>
        <item m="1" x="2812"/>
        <item m="1" x="1381"/>
        <item m="1" x="6431"/>
        <item m="1" x="1230"/>
        <item m="1" x="1491"/>
        <item m="1" x="5354"/>
        <item m="1" x="1859"/>
        <item m="1" x="7268"/>
        <item m="1" x="1283"/>
        <item m="1" x="1369"/>
        <item m="1" x="6141"/>
        <item m="1" x="6529"/>
        <item m="1" x="6951"/>
        <item m="1" x="6233"/>
        <item m="1" x="6400"/>
        <item m="1" x="841"/>
        <item m="1" x="7199"/>
        <item m="1" x="7573"/>
        <item m="1" x="7758"/>
        <item m="1" x="5298"/>
        <item m="1" x="3332"/>
        <item m="1" x="5435"/>
        <item m="1" x="4186"/>
        <item m="1" x="6332"/>
        <item m="1" x="6148"/>
        <item m="1" x="6026"/>
        <item m="1" x="1042"/>
        <item m="1" x="2806"/>
        <item m="1" x="6122"/>
        <item m="1" x="3994"/>
        <item m="1" x="7559"/>
        <item m="1" x="7903"/>
        <item x="251"/>
        <item m="1" x="1531"/>
        <item x="250"/>
        <item m="1" x="5292"/>
        <item m="1" x="3605"/>
        <item m="1" x="4447"/>
        <item m="1" x="7651"/>
        <item m="1" x="3215"/>
        <item m="1" x="975"/>
        <item m="1" x="6095"/>
        <item m="1" x="6115"/>
        <item m="1" x="7356"/>
        <item m="1" x="810"/>
        <item m="1" x="867"/>
        <item m="1" x="5617"/>
        <item m="1" x="3719"/>
        <item m="1" x="3786"/>
        <item m="1" x="4031"/>
        <item m="1" x="4353"/>
        <item m="1" x="6038"/>
        <item m="1" x="3500"/>
        <item m="1" x="696"/>
        <item m="1" x="6551"/>
        <item m="1" x="6246"/>
        <item m="1" x="5423"/>
        <item m="1" x="2898"/>
        <item m="1" x="6121"/>
        <item m="1" x="1690"/>
        <item m="1" x="6277"/>
        <item m="1" x="6360"/>
        <item m="1" x="3680"/>
        <item m="1" x="3896"/>
        <item m="1" x="4647"/>
        <item m="1" x="4723"/>
        <item x="94"/>
        <item m="1" x="408"/>
        <item m="1" x="1843"/>
        <item m="1" x="4410"/>
        <item m="1" x="1002"/>
        <item m="1" x="1407"/>
        <item m="1" x="3125"/>
        <item m="1" x="6873"/>
        <item m="1" x="7211"/>
        <item m="1" x="1010"/>
        <item m="1" x="7609"/>
        <item m="1" x="4926"/>
        <item m="1" x="2092"/>
        <item m="1" x="2120"/>
        <item m="1" x="6494"/>
        <item m="1" x="3047"/>
        <item m="1" x="1611"/>
        <item m="1" x="7315"/>
        <item m="1" x="6578"/>
        <item m="1" x="2062"/>
        <item m="1" x="1280"/>
        <item m="1" x="4722"/>
        <item m="1" x="2692"/>
        <item m="1" x="4323"/>
        <item m="1" x="7405"/>
        <item m="1" x="517"/>
        <item m="1" x="392"/>
        <item m="1" x="3112"/>
        <item m="1" x="5560"/>
        <item m="1" x="6348"/>
        <item m="1" x="7931"/>
        <item m="1" x="2107"/>
        <item m="1" x="1960"/>
        <item m="1" x="6766"/>
        <item m="1" x="5043"/>
        <item m="1" x="4223"/>
        <item m="1" x="2707"/>
        <item m="1" x="7045"/>
        <item m="1" x="1892"/>
        <item m="1" x="3124"/>
        <item m="1" x="5408"/>
        <item m="1" x="7375"/>
        <item x="52"/>
        <item m="1" x="7676"/>
        <item m="1" x="6970"/>
        <item m="1" x="7781"/>
        <item m="1" x="4451"/>
        <item m="1" x="3120"/>
        <item m="1" x="638"/>
        <item m="1" x="6874"/>
        <item m="1" x="1397"/>
        <item m="1" x="7021"/>
        <item m="1" x="5353"/>
        <item m="1" x="5575"/>
        <item m="1" x="5602"/>
        <item m="1" x="2616"/>
        <item m="1" x="2123"/>
        <item m="1" x="2200"/>
        <item m="1" x="1363"/>
        <item m="1" x="644"/>
        <item m="1" x="1620"/>
        <item m="1" x="1931"/>
        <item m="1" x="5224"/>
        <item m="1" x="1218"/>
        <item m="1" x="1914"/>
        <item m="1" x="780"/>
        <item m="1" x="1536"/>
        <item m="1" x="4703"/>
        <item m="1" x="5497"/>
        <item m="1" x="7827"/>
        <item m="1" x="6385"/>
        <item m="1" x="915"/>
        <item m="1" x="3045"/>
        <item m="1" x="7584"/>
        <item m="1" x="3469"/>
        <item m="1" x="5900"/>
        <item m="1" x="5290"/>
        <item m="1" x="7657"/>
        <item m="1" x="5930"/>
        <item m="1" x="3012"/>
        <item m="1" x="4362"/>
        <item m="1" x="5017"/>
        <item m="1" x="5516"/>
        <item m="1" x="4170"/>
        <item m="1" x="4363"/>
        <item m="1" x="4578"/>
        <item m="1" x="3076"/>
        <item m="1" x="2804"/>
        <item m="1" x="6392"/>
        <item m="1" x="6401"/>
        <item m="1" x="2935"/>
        <item m="1" x="5155"/>
        <item m="1" x="5207"/>
        <item m="1" x="5262"/>
        <item m="1" x="3710"/>
        <item m="1" x="665"/>
        <item m="1" x="682"/>
        <item m="1" x="2688"/>
        <item m="1" x="2714"/>
        <item m="1" x="2768"/>
        <item m="1" x="2805"/>
        <item m="1" x="2872"/>
        <item m="1" x="2880"/>
        <item m="1" x="2890"/>
        <item m="1" x="1274"/>
        <item m="1" x="1364"/>
        <item m="1" x="1439"/>
        <item m="1" x="1477"/>
        <item m="1" x="1499"/>
        <item m="1" x="1553"/>
        <item m="1" x="1585"/>
        <item m="1" x="1609"/>
        <item m="1" x="7672"/>
        <item m="1" x="2823"/>
        <item m="1" x="2833"/>
        <item m="1" x="2764"/>
        <item m="1" x="4444"/>
        <item m="1" x="5527"/>
        <item x="95"/>
        <item m="1" x="6448"/>
        <item m="1" x="6492"/>
        <item m="1" x="4934"/>
        <item m="1" x="5042"/>
        <item m="1" x="5144"/>
        <item m="1" x="6864"/>
        <item m="1" x="5245"/>
        <item m="1" x="5281"/>
        <item m="1" x="6958"/>
        <item m="1" x="6976"/>
        <item m="1" x="7200"/>
        <item m="1" x="5380"/>
        <item m="1" x="5678"/>
        <item m="1" x="5769"/>
        <item m="1" x="4374"/>
        <item m="1" x="2908"/>
        <item m="1" x="2963"/>
        <item m="1" x="4139"/>
        <item m="1" x="1988"/>
        <item m="1" x="2166"/>
        <item m="1" x="7319"/>
        <item m="1" x="7343"/>
        <item m="1" x="6604"/>
        <item m="1" x="2671"/>
        <item m="1" x="3175"/>
        <item m="1" x="1725"/>
        <item m="1" x="6900"/>
        <item m="1" x="3713"/>
        <item m="1" x="7516"/>
        <item m="1" x="4364"/>
        <item m="1" x="5389"/>
        <item m="1" x="5650"/>
        <item m="1" x="5129"/>
        <item m="1" x="3154"/>
        <item m="1" x="1532"/>
        <item m="1" x="1806"/>
        <item m="1" x="4147"/>
        <item m="1" x="4328"/>
        <item m="1" x="2759"/>
        <item m="1" x="5296"/>
        <item m="1" x="667"/>
        <item m="1" x="7093"/>
        <item m="1" x="7236"/>
        <item m="1" x="6660"/>
        <item m="1" x="6702"/>
        <item m="1" x="6151"/>
        <item m="1" x="6207"/>
        <item m="1" x="7243"/>
        <item m="1" x="6243"/>
        <item m="1" x="4872"/>
        <item m="1" x="3367"/>
        <item m="1" x="755"/>
        <item m="1" x="3036"/>
        <item m="1" x="337"/>
        <item m="1" x="5549"/>
        <item m="1" x="2882"/>
        <item m="1" x="3003"/>
        <item m="1" x="7187"/>
        <item m="1" x="5487"/>
        <item m="1" x="5699"/>
        <item m="1" x="2873"/>
        <item x="33"/>
        <item m="1" x="6921"/>
        <item m="1" x="5646"/>
        <item m="1" x="4272"/>
        <item m="1" x="2925"/>
        <item m="1" x="1452"/>
        <item m="1" x="7162"/>
        <item m="1" x="5613"/>
        <item m="1" x="4449"/>
        <item m="1" x="260"/>
        <item m="1" x="2627"/>
        <item m="1" x="1557"/>
        <item m="1" x="3617"/>
        <item m="1" x="3716"/>
        <item m="1" x="2277"/>
        <item m="1" x="5217"/>
        <item m="1" x="2572"/>
        <item m="1" x="6774"/>
        <item m="1" x="7096"/>
        <item m="1" x="7354"/>
        <item m="1" x="464"/>
        <item m="1" x="2335"/>
        <item m="1" x="2345"/>
        <item m="1" x="6200"/>
        <item m="1" x="4685"/>
        <item m="1" x="503"/>
        <item m="1" x="1375"/>
        <item m="1" x="1390"/>
        <item m="1" x="3676"/>
        <item m="1" x="4658"/>
        <item m="1" x="2858"/>
        <item m="1" x="7141"/>
        <item m="1" x="3600"/>
        <item m="1" x="6591"/>
        <item m="1" x="1061"/>
        <item m="1" x="5505"/>
        <item x="34"/>
        <item m="1" x="5632"/>
        <item m="1" x="7403"/>
        <item m="1" x="7076"/>
        <item m="1" x="266"/>
        <item m="1" x="7239"/>
        <item m="1" x="2305"/>
        <item m="1" x="2891"/>
        <item m="1" x="2281"/>
        <item m="1" x="2291"/>
        <item m="1" x="460"/>
        <item m="1" x="4562"/>
        <item x="125"/>
        <item m="1" x="4166"/>
        <item m="1" x="1924"/>
        <item m="1" x="822"/>
        <item m="1" x="1848"/>
        <item m="1" x="5000"/>
        <item m="1" x="1302"/>
        <item m="1" x="6989"/>
        <item m="1" x="7803"/>
        <item m="1" x="3330"/>
        <item m="1" x="3146"/>
        <item m="1" x="5293"/>
        <item m="1" x="1066"/>
        <item m="1" x="7869"/>
        <item m="1" x="1578"/>
        <item m="1" x="4473"/>
        <item m="1" x="7796"/>
        <item m="1" x="7810"/>
        <item x="75"/>
        <item m="1" x="7334"/>
        <item m="1" x="4569"/>
        <item m="1" x="4791"/>
        <item m="1" x="4804"/>
        <item m="1" x="327"/>
        <item m="1" x="341"/>
        <item m="1" x="351"/>
        <item m="1" x="456"/>
        <item m="1" x="5400"/>
        <item m="1" x="6511"/>
        <item m="1" x="1163"/>
        <item m="1" x="4149"/>
        <item m="1" x="4437"/>
        <item m="1" x="1208"/>
        <item m="1" x="1222"/>
        <item m="1" x="1502"/>
        <item m="1" x="3492"/>
        <item x="162"/>
        <item m="1" x="6270"/>
        <item m="1" x="403"/>
        <item m="1" x="7603"/>
        <item m="1" x="6236"/>
        <item m="1" x="6347"/>
        <item m="1" x="4880"/>
        <item m="1" x="3075"/>
        <item m="1" x="1689"/>
        <item m="1" x="1706"/>
        <item m="1" x="6255"/>
        <item m="1" x="6600"/>
        <item m="1" x="7197"/>
        <item m="1" x="4299"/>
        <item m="1" x="6831"/>
        <item m="1" x="1232"/>
        <item m="1" x="6424"/>
        <item m="1" x="2464"/>
        <item m="1" x="2258"/>
        <item m="1" x="4850"/>
        <item m="1" x="2761"/>
        <item m="1" x="2775"/>
        <item m="1" x="1583"/>
        <item m="1" x="711"/>
        <item m="1" x="7181"/>
        <item m="1" x="4668"/>
        <item m="1" x="7053"/>
        <item m="1" x="3814"/>
        <item m="1" x="4820"/>
        <item m="1" x="4836"/>
        <item m="1" x="4855"/>
        <item m="1" x="4868"/>
        <item m="1" x="4879"/>
        <item m="1" x="4883"/>
        <item m="1" x="4602"/>
        <item m="1" x="459"/>
        <item m="1" x="5026"/>
        <item m="1" x="6905"/>
        <item m="1" x="3101"/>
        <item m="1" x="5655"/>
        <item m="1" x="4408"/>
        <item m="1" x="3230"/>
        <item m="1" x="2970"/>
        <item m="1" x="6730"/>
        <item m="1" x="4059"/>
        <item x="124"/>
        <item m="1" x="6254"/>
        <item m="1" x="6366"/>
        <item m="1" x="4769"/>
        <item m="1" x="5953"/>
        <item m="1" x="944"/>
        <item m="1" x="7514"/>
        <item m="1" x="2459"/>
        <item m="1" x="1497"/>
        <item m="1" x="4424"/>
        <item m="1" x="2969"/>
        <item m="1" x="7808"/>
        <item m="1" x="7817"/>
        <item m="1" x="7567"/>
        <item m="1" x="2223"/>
        <item m="1" x="857"/>
        <item m="1" x="6011"/>
        <item m="1" x="4368"/>
        <item m="1" x="4311"/>
        <item m="1" x="6655"/>
        <item m="1" x="6725"/>
        <item m="1" x="7120"/>
        <item m="1" x="1383"/>
        <item m="1" x="7728"/>
        <item m="1" x="3064"/>
        <item m="1" x="6340"/>
        <item m="1" x="3874"/>
        <item m="1" x="3399"/>
        <item m="1" x="1626"/>
        <item m="1" x="5802"/>
        <item m="1" x="4819"/>
        <item m="1" x="7871"/>
        <item m="1" x="7911"/>
        <item m="1" x="5586"/>
        <item m="1" x="2132"/>
        <item m="1" x="2137"/>
        <item m="1" x="7748"/>
        <item m="1" x="5384"/>
        <item m="1" x="6763"/>
        <item m="1" x="3861"/>
        <item m="1" x="5442"/>
        <item m="1" x="1014"/>
        <item m="1" x="5753"/>
        <item m="1" x="4352"/>
        <item m="1" x="4463"/>
        <item m="1" x="680"/>
        <item m="1" x="2843"/>
        <item m="1" x="444"/>
        <item m="1" x="4422"/>
        <item m="1" x="4163"/>
        <item m="1" x="4180"/>
        <item m="1" x="7788"/>
        <item m="1" x="7969"/>
        <item m="1" x="7147"/>
        <item m="1" x="732"/>
        <item m="1" x="5839"/>
        <item m="1" x="3412"/>
        <item m="1" x="6865"/>
        <item m="1" x="2311"/>
        <item m="1" x="3022"/>
        <item m="1" x="5973"/>
        <item m="1" x="4380"/>
        <item m="1" x="6546"/>
        <item m="1" x="6124"/>
        <item m="1" x="1537"/>
        <item m="1" x="6782"/>
        <item m="1" x="4517"/>
        <item m="1" x="6617"/>
        <item m="1" x="6070"/>
        <item m="1" x="6467"/>
        <item m="1" x="4984"/>
        <item m="1" x="5260"/>
        <item m="1" x="4487"/>
        <item m="1" x="3232"/>
        <item m="1" x="2108"/>
        <item m="1" x="5406"/>
        <item m="1" x="5820"/>
        <item m="1" x="7860"/>
        <item m="1" x="572"/>
        <item m="1" x="5136"/>
        <item m="1" x="2164"/>
        <item m="1" x="1073"/>
        <item m="1" x="3080"/>
        <item m="1" x="2821"/>
        <item m="1" x="5328"/>
        <item m="1" x="5343"/>
        <item m="1" x="6025"/>
        <item m="1" x="4986"/>
        <item m="1" x="1796"/>
        <item m="1" x="7715"/>
        <item m="1" x="853"/>
        <item m="1" x="6416"/>
        <item m="1" x="2995"/>
        <item m="1" x="4291"/>
        <item m="1" x="5304"/>
        <item m="1" x="678"/>
        <item m="1" x="2700"/>
        <item m="1" x="7624"/>
        <item m="1" x="2075"/>
        <item m="1" x="5346"/>
        <item m="1" x="3192"/>
        <item m="1" x="3409"/>
        <item m="1" x="3240"/>
        <item m="1" x="907"/>
        <item m="1" x="6362"/>
        <item m="1" x="5087"/>
        <item m="1" x="385"/>
        <item m="1" x="3421"/>
        <item m="1" x="3435"/>
        <item m="1" x="5949"/>
        <item m="1" x="6973"/>
        <item m="1" x="2795"/>
        <item m="1" x="3702"/>
        <item m="1" x="7682"/>
        <item m="1" x="7691"/>
        <item m="1" x="4397"/>
        <item m="1" x="3790"/>
        <item m="1" x="1489"/>
        <item m="1" x="3818"/>
        <item m="1" x="3946"/>
        <item m="1" x="6157"/>
        <item m="1" x="3673"/>
        <item m="1" x="2486"/>
        <item m="1" x="1239"/>
        <item m="1" x="1253"/>
        <item m="1" x="7906"/>
        <item m="1" x="533"/>
        <item m="1" x="547"/>
        <item m="1" x="908"/>
        <item m="1" x="6870"/>
        <item m="1" x="6616"/>
        <item m="1" x="7546"/>
        <item m="1" x="391"/>
        <item m="1" x="7747"/>
        <item m="1" x="7947"/>
        <item m="1" x="5825"/>
        <item m="1" x="3220"/>
        <item m="1" x="3561"/>
        <item m="1" x="3571"/>
        <item m="1" x="2489"/>
        <item m="1" x="4305"/>
        <item m="1" x="4815"/>
        <item m="1" x="1704"/>
        <item m="1" x="4916"/>
        <item m="1" x="4929"/>
        <item m="1" x="519"/>
        <item m="1" x="7148"/>
        <item m="1" x="4763"/>
        <item m="1" x="2299"/>
        <item m="1" x="7786"/>
        <item m="1" x="5169"/>
        <item m="1" x="5551"/>
        <item m="1" x="6054"/>
        <item m="1" x="6099"/>
        <item m="1" x="6106"/>
        <item m="1" x="6265"/>
        <item m="1" x="3457"/>
        <item m="1" x="4464"/>
        <item m="1" x="2691"/>
        <item m="1" x="1795"/>
        <item m="1" x="1807"/>
        <item m="1" x="1822"/>
        <item m="1" x="1833"/>
        <item m="1" x="2558"/>
        <item m="1" x="4300"/>
        <item m="1" x="7760"/>
        <item m="1" x="2175"/>
        <item m="1" x="6014"/>
        <item m="1" x="5039"/>
        <item m="1" x="5349"/>
        <item m="1" x="2389"/>
        <item m="1" x="2836"/>
        <item m="1" x="2743"/>
        <item m="1" x="632"/>
        <item m="1" x="7149"/>
        <item m="1" x="854"/>
        <item m="1" x="4686"/>
        <item m="1" x="4981"/>
        <item m="1" x="6751"/>
        <item m="1" x="2739"/>
        <item m="1" x="4277"/>
        <item m="1" x="5341"/>
        <item m="1" x="4585"/>
        <item m="1" x="3160"/>
        <item m="1" x="3310"/>
        <item m="1" x="7854"/>
        <item m="1" x="1362"/>
        <item m="1" x="615"/>
        <item m="1" x="2215"/>
        <item m="1" x="1760"/>
        <item m="1" x="1060"/>
        <item m="1" x="4673"/>
        <item m="1" x="1247"/>
        <item m="1" x="740"/>
        <item m="1" x="5620"/>
        <item m="1" x="5764"/>
        <item m="1" x="6155"/>
        <item m="1" x="6293"/>
        <item m="1" x="4865"/>
        <item m="1" x="4877"/>
        <item m="1" x="3111"/>
        <item m="1" x="1367"/>
        <item m="1" x="1478"/>
        <item m="1" x="3988"/>
        <item m="1" x="5746"/>
        <item m="1" x="4157"/>
        <item m="1" x="5475"/>
        <item m="1" x="1468"/>
        <item m="1" x="2834"/>
        <item m="1" x="2751"/>
        <item m="1" x="628"/>
        <item m="1" x="5539"/>
        <item m="1" x="599"/>
        <item m="1" x="3976"/>
        <item m="1" x="4690"/>
        <item m="1" x="3300"/>
        <item m="1" x="5338"/>
        <item m="1" x="6493"/>
        <item m="1" x="1102"/>
        <item m="1" x="5871"/>
        <item m="1" x="2256"/>
        <item m="1" x="4440"/>
        <item m="1" x="7422"/>
        <item m="1" x="6797"/>
        <item m="1" x="4706"/>
        <item m="1" x="7820"/>
        <item m="1" x="6631"/>
        <item m="1" x="6809"/>
        <item m="1" x="2723"/>
        <item m="1" x="1314"/>
        <item m="1" x="5669"/>
        <item m="1" x="6836"/>
        <item m="1" x="7049"/>
        <item m="1" x="6533"/>
        <item m="1" x="5611"/>
        <item m="1" x="483"/>
        <item m="1" x="7629"/>
        <item m="1" x="6757"/>
        <item m="1" x="4301"/>
        <item m="1" x="308"/>
        <item m="1" x="3615"/>
        <item m="1" x="2651"/>
        <item m="1" x="6446"/>
        <item m="1" x="2903"/>
        <item m="1" x="949"/>
        <item m="1" x="1864"/>
        <item m="1" x="1752"/>
        <item m="1" x="7613"/>
        <item m="1" x="4426"/>
        <item m="1" x="1813"/>
        <item m="1" x="3783"/>
        <item m="1" x="449"/>
        <item m="1" x="4043"/>
        <item m="1" x="6743"/>
        <item m="1" x="1398"/>
        <item m="1" x="1653"/>
        <item m="1" x="419"/>
        <item x="35"/>
        <item m="1" x="3911"/>
        <item m="1" x="4321"/>
        <item m="1" x="2708"/>
        <item m="1" x="976"/>
        <item m="1" x="278"/>
        <item m="1" x="288"/>
        <item m="1" x="306"/>
        <item m="1" x="6447"/>
        <item m="1" x="6457"/>
        <item m="1" x="6464"/>
        <item m="1" x="6471"/>
        <item m="1" x="6485"/>
        <item m="1" x="6500"/>
        <item m="1" x="6508"/>
        <item m="1" x="6522"/>
        <item m="1" x="6530"/>
        <item m="1" x="6544"/>
        <item m="1" x="6618"/>
        <item m="1" x="6628"/>
        <item m="1" x="6639"/>
        <item m="1" x="6650"/>
        <item m="1" x="6664"/>
        <item m="1" x="6677"/>
        <item m="1" x="6691"/>
        <item m="1" x="6706"/>
        <item m="1" x="6718"/>
        <item m="1" x="6729"/>
        <item m="1" x="6738"/>
        <item m="1" x="6753"/>
        <item m="1" x="1580"/>
        <item m="1" x="4825"/>
        <item m="1" x="7260"/>
        <item m="1" x="7274"/>
        <item m="1" x="4744"/>
        <item m="1" x="6555"/>
        <item m="1" x="6603"/>
        <item m="1" x="5834"/>
        <item x="96"/>
        <item m="1" x="3165"/>
        <item m="1" x="6839"/>
        <item m="1" x="2904"/>
        <item m="1" x="2914"/>
        <item m="1" x="7580"/>
        <item x="126"/>
        <item m="1" x="7279"/>
        <item m="1" x="5897"/>
        <item m="1" x="3381"/>
        <item m="1" x="1505"/>
        <item m="1" x="2479"/>
        <item m="1" x="7692"/>
        <item m="1" x="1906"/>
        <item m="1" x="542"/>
        <item m="1" x="7769"/>
        <item m="1" x="3078"/>
        <item m="1" x="6780"/>
        <item m="1" x="2681"/>
        <item m="1" x="6365"/>
        <item x="184"/>
        <item m="1" x="4025"/>
        <item m="1" x="5053"/>
        <item x="233"/>
        <item m="1" x="2682"/>
        <item m="1" x="2664"/>
        <item m="1" x="7525"/>
        <item m="1" x="1875"/>
        <item m="1" x="7556"/>
        <item m="1" x="6104"/>
        <item m="1" x="3069"/>
        <item m="1" x="7153"/>
        <item m="1" x="5966"/>
        <item m="1" x="7471"/>
        <item m="1" x="2789"/>
        <item m="1" x="7238"/>
        <item m="1" x="1852"/>
        <item m="1" x="4359"/>
        <item m="1" x="2421"/>
        <item m="1" x="6637"/>
        <item m="1" x="6648"/>
        <item m="1" x="6659"/>
        <item m="1" x="6853"/>
        <item m="1" x="5958"/>
        <item m="1" x="928"/>
        <item m="1" x="3116"/>
        <item m="1" x="4234"/>
        <item x="212"/>
        <item m="1" x="5441"/>
        <item m="1" x="5919"/>
        <item m="1" x="4232"/>
        <item m="1" x="3579"/>
        <item m="1" x="1682"/>
        <item m="1" x="5836"/>
        <item x="161"/>
        <item m="1" x="1753"/>
        <item m="1" x="2219"/>
        <item m="1" x="5974"/>
        <item m="1" x="3860"/>
        <item m="1" x="1703"/>
        <item m="1" x="3882"/>
        <item m="1" x="6663"/>
        <item m="1" x="1579"/>
        <item m="1" x="5830"/>
        <item m="1" x="568"/>
        <item m="1" x="575"/>
        <item m="1" x="508"/>
        <item m="1" x="6272"/>
        <item m="1" x="7637"/>
        <item m="1" x="5826"/>
        <item m="1" x="5168"/>
        <item m="1" x="4961"/>
        <item m="1" x="3957"/>
        <item m="1" x="6682"/>
        <item m="1" x="358"/>
        <item m="1" x="6779"/>
        <item m="1" x="7404"/>
        <item m="1" x="7515"/>
        <item m="1" x="2547"/>
        <item m="1" x="2559"/>
        <item m="1" x="6079"/>
        <item m="1" x="2017"/>
        <item m="1" x="3528"/>
        <item m="1" x="5684"/>
        <item m="1" x="409"/>
        <item m="1" x="7666"/>
        <item m="1" x="2598"/>
        <item m="1" x="2610"/>
        <item m="1" x="555"/>
        <item m="1" x="1841"/>
        <item m="1" x="6747"/>
        <item m="1" x="825"/>
        <item m="1" x="6642"/>
        <item m="1" x="6693"/>
        <item m="1" x="6552"/>
        <item m="1" x="4002"/>
        <item m="1" x="5344"/>
        <item m="1" x="1794"/>
        <item m="1" x="7750"/>
        <item x="232"/>
        <item m="1" x="7761"/>
        <item m="1" x="3865"/>
        <item m="1" x="7256"/>
        <item m="1" x="7177"/>
        <item m="1" x="6749"/>
        <item m="1" x="2663"/>
        <item m="1" x="7542"/>
        <item m="1" x="2622"/>
        <item m="1" x="2290"/>
        <item m="1" x="6222"/>
        <item m="1" x="6477"/>
        <item m="1" x="3359"/>
        <item m="1" x="3758"/>
        <item m="1" x="6574"/>
        <item m="1" x="2182"/>
        <item m="1" x="514"/>
        <item m="1" x="3363"/>
        <item m="1" x="6417"/>
        <item m="1" x="1948"/>
        <item m="1" x="1642"/>
        <item m="1" x="6833"/>
        <item m="1" x="4366"/>
        <item m="1" x="7908"/>
        <item m="1" x="5954"/>
        <item m="1" x="1426"/>
        <item m="1" x="6108"/>
        <item m="1" x="7273"/>
        <item m="1" x="2491"/>
        <item m="1" x="3973"/>
        <item m="1" x="2769"/>
        <item x="36"/>
        <item m="1" x="2414"/>
        <item m="1" x="4114"/>
        <item m="1" x="4056"/>
        <item m="1" x="5411"/>
        <item m="1" x="658"/>
        <item m="1" x="2922"/>
        <item m="1" x="4220"/>
        <item m="1" x="673"/>
        <item m="1" x="2472"/>
        <item m="1" x="3559"/>
        <item m="1" x="3285"/>
        <item m="1" x="6489"/>
        <item m="1" x="7763"/>
        <item m="1" x="3872"/>
        <item m="1" x="1814"/>
        <item m="1" x="1828"/>
        <item m="1" x="7100"/>
        <item m="1" x="1164"/>
        <item m="1" x="7391"/>
        <item m="1" x="1823"/>
        <item m="1" x="7479"/>
        <item m="1" x="6381"/>
        <item m="1" x="4792"/>
        <item m="1" x="4244"/>
        <item m="1" x="5758"/>
        <item m="1" x="5774"/>
        <item m="1" x="3141"/>
        <item m="1" x="374"/>
        <item m="1" x="6193"/>
        <item m="1" x="3299"/>
        <item x="101"/>
        <item m="1" x="3048"/>
        <item m="1" x="6194"/>
        <item m="1" x="4158"/>
        <item m="1" x="4740"/>
        <item m="1" x="1657"/>
        <item m="1" x="3923"/>
        <item m="1" x="2260"/>
        <item m="1" x="735"/>
        <item x="102"/>
        <item m="1" x="6536"/>
        <item m="1" x="1471"/>
        <item m="1" x="5086"/>
        <item m="1" x="6572"/>
        <item m="1" x="3222"/>
        <item m="1" x="7112"/>
        <item m="1" x="1431"/>
        <item m="1" x="4873"/>
        <item m="1" x="677"/>
        <item m="1" x="692"/>
        <item m="1" x="698"/>
        <item m="1" x="411"/>
        <item m="1" x="1869"/>
        <item m="1" x="7013"/>
        <item m="1" x="554"/>
        <item m="1" x="6957"/>
        <item m="1" x="7483"/>
        <item m="1" x="7499"/>
        <item m="1" x="1291"/>
        <item m="1" x="6073"/>
        <item m="1" x="343"/>
        <item m="1" x="4247"/>
        <item m="1" x="6656"/>
        <item m="1" x="6671"/>
        <item m="1" x="4029"/>
        <item m="1" x="5562"/>
        <item m="1" x="4605"/>
        <item m="1" x="821"/>
        <item m="1" x="1676"/>
        <item m="1" x="1874"/>
        <item m="1" x="553"/>
        <item m="1" x="941"/>
        <item m="1" x="3094"/>
        <item m="1" x="4644"/>
        <item m="1" x="493"/>
        <item m="1" x="985"/>
        <item m="1" x="4058"/>
        <item m="1" x="6132"/>
        <item m="1" x="2826"/>
        <item m="1" x="2427"/>
        <item m="1" x="4529"/>
        <item m="1" x="6444"/>
        <item m="1" x="6711"/>
        <item m="1" x="4431"/>
        <item m="1" x="6260"/>
        <item m="1" x="1278"/>
        <item m="1" x="4409"/>
        <item m="1" x="1183"/>
        <item m="1" x="3317"/>
        <item m="1" x="7836"/>
        <item m="1" x="7883"/>
        <item m="1" x="7441"/>
        <item m="1" x="6086"/>
        <item m="1" x="1863"/>
        <item m="1" x="1810"/>
        <item m="1" x="1827"/>
        <item m="1" x="1836"/>
        <item m="1" x="1849"/>
        <item m="1" x="1878"/>
        <item m="1" x="1953"/>
        <item m="1" x="1969"/>
        <item m="1" x="1986"/>
        <item m="1" x="3721"/>
        <item m="1" x="3738"/>
        <item m="1" x="3755"/>
        <item m="1" x="7893"/>
        <item m="1" x="4478"/>
        <item m="1" x="1108"/>
        <item m="1" x="1124"/>
        <item m="1" x="1135"/>
        <item m="1" x="1260"/>
        <item m="1" x="7511"/>
        <item m="1" x="3021"/>
        <item m="1" x="5197"/>
        <item m="1" x="845"/>
        <item m="1" x="852"/>
        <item m="1" x="872"/>
        <item m="1" x="3577"/>
        <item m="1" x="6227"/>
        <item m="1" x="2670"/>
        <item x="97"/>
        <item m="1" x="4254"/>
        <item m="1" x="4268"/>
        <item m="1" x="2931"/>
        <item m="1" x="6318"/>
        <item m="1" x="5237"/>
        <item m="1" x="5256"/>
        <item m="1" x="5265"/>
        <item m="1" x="5279"/>
        <item m="1" x="5315"/>
        <item m="1" x="5331"/>
        <item m="1" x="5358"/>
        <item m="1" x="5367"/>
        <item m="1" x="5379"/>
        <item m="1" x="5393"/>
        <item m="1" x="5402"/>
        <item m="1" x="5415"/>
        <item m="1" x="3353"/>
        <item m="1" x="2332"/>
        <item m="1" x="2952"/>
        <item m="1" x="5934"/>
        <item m="1" x="5946"/>
        <item m="1" x="5961"/>
        <item m="1" x="5977"/>
        <item m="1" x="5700"/>
        <item m="1" x="5713"/>
        <item m="1" x="5723"/>
        <item m="1" x="5733"/>
        <item m="1" x="5747"/>
        <item m="1" x="5760"/>
        <item m="1" x="5777"/>
        <item m="1" x="5801"/>
        <item m="1" x="5813"/>
        <item m="1" x="5835"/>
        <item m="1" x="5844"/>
        <item m="1" x="5851"/>
        <item m="1" x="5865"/>
        <item m="1" x="2418"/>
        <item m="1" x="5591"/>
        <item m="1" x="3656"/>
        <item m="1" x="5545"/>
        <item m="1" x="5564"/>
        <item m="1" x="5581"/>
        <item m="1" x="3667"/>
        <item m="1" x="3683"/>
        <item m="1" x="3694"/>
        <item m="1" x="3701"/>
        <item m="1" x="3714"/>
        <item m="1" x="3729"/>
        <item m="1" x="3747"/>
        <item m="1" x="3760"/>
        <item m="1" x="3773"/>
        <item m="1" x="2778"/>
        <item m="1" x="2642"/>
        <item m="1" x="3234"/>
        <item m="1" x="3245"/>
        <item m="1" x="1319"/>
        <item m="1" x="6619"/>
        <item m="1" x="3083"/>
        <item m="1" x="3093"/>
        <item m="1" x="3104"/>
        <item m="1" x="883"/>
        <item m="1" x="7373"/>
        <item m="1" x="301"/>
        <item m="1" x="3775"/>
        <item m="1" x="7064"/>
        <item m="1" x="714"/>
        <item m="1" x="2673"/>
        <item m="1" x="2055"/>
        <item m="1" x="802"/>
        <item m="1" x="6363"/>
        <item m="1" x="6387"/>
        <item x="152"/>
        <item m="1" x="540"/>
        <item m="1" x="3836"/>
        <item m="1" x="4774"/>
        <item m="1" x="6965"/>
        <item m="1" x="6076"/>
        <item x="200"/>
        <item m="1" x="6654"/>
        <item m="1" x="4460"/>
        <item m="1" x="5739"/>
        <item m="1" x="5048"/>
        <item m="1" x="5163"/>
        <item m="1" x="5103"/>
        <item m="1" x="3592"/>
        <item m="1" x="6526"/>
        <item m="1" x="3608"/>
        <item m="1" x="3572"/>
        <item m="1" x="4946"/>
        <item m="1" x="4797"/>
        <item m="1" x="4732"/>
        <item m="1" x="6407"/>
        <item m="1" x="4925"/>
        <item m="1" x="1131"/>
        <item m="1" x="7074"/>
        <item m="1" x="2249"/>
        <item m="1" x="4582"/>
        <item m="1" x="6325"/>
        <item m="1" x="3280"/>
        <item m="1" x="7400"/>
        <item x="253"/>
        <item m="1" x="2503"/>
        <item m="1" x="1784"/>
        <item m="1" x="7016"/>
        <item m="1" x="6569"/>
        <item m="1" x="7077"/>
        <item m="1" x="2238"/>
        <item m="1" x="855"/>
        <item m="1" x="843"/>
        <item x="98"/>
        <item m="1" x="7009"/>
        <item m="1" x="4351"/>
        <item m="1" x="7223"/>
        <item m="1" x="4048"/>
        <item m="1" x="6547"/>
        <item m="1" x="7777"/>
        <item m="1" x="6433"/>
        <item m="1" x="1325"/>
        <item m="1" x="5773"/>
        <item m="1" x="1856"/>
        <item m="1" x="7778"/>
        <item m="1" x="885"/>
        <item m="1" x="874"/>
        <item m="1" x="6064"/>
        <item m="1" x="832"/>
        <item m="1" x="5259"/>
        <item m="1" x="4396"/>
        <item m="1" x="1921"/>
        <item m="1" x="5559"/>
        <item m="1" x="2967"/>
        <item m="1" x="2817"/>
        <item m="1" x="6643"/>
        <item m="1" x="5912"/>
        <item m="1" x="3311"/>
        <item m="1" x="4998"/>
        <item m="1" x="5117"/>
        <item m="1" x="7290"/>
        <item m="1" x="5176"/>
        <item m="1" x="3902"/>
        <item m="1" x="2617"/>
        <item m="1" x="3072"/>
        <item m="1" x="5675"/>
        <item m="1" x="4461"/>
        <item m="1" x="442"/>
        <item m="1" x="6777"/>
        <item m="1" x="5939"/>
        <item m="1" x="670"/>
        <item m="1" x="4910"/>
        <item m="1" x="3557"/>
        <item m="1" x="4413"/>
        <item m="1" x="5227"/>
        <item m="1" x="5795"/>
        <item m="1" x="3108"/>
        <item m="1" x="3123"/>
        <item m="1" x="6210"/>
        <item m="1" x="520"/>
        <item m="1" x="1345"/>
        <item m="1" x="1615"/>
        <item m="1" x="4935"/>
        <item m="1" x="2881"/>
        <item m="1" x="2910"/>
        <item m="1" x="390"/>
        <item m="1" x="5268"/>
        <item m="1" x="438"/>
        <item m="1" x="7388"/>
        <item m="1" x="7008"/>
        <item m="1" x="3802"/>
        <item m="1" x="7232"/>
        <item m="1" x="4726"/>
        <item m="1" x="5313"/>
        <item m="1" x="5577"/>
        <item m="1" x="2270"/>
        <item m="1" x="2493"/>
        <item m="1" x="7167"/>
        <item m="1" x="6647"/>
        <item m="1" x="5583"/>
        <item m="1" x="7155"/>
        <item m="1" x="4155"/>
        <item m="1" x="4106"/>
        <item m="1" x="2643"/>
        <item m="1" x="4515"/>
        <item m="1" x="3227"/>
        <item m="1" x="1629"/>
        <item m="1" x="1408"/>
        <item m="1" x="1420"/>
        <item m="1" x="7105"/>
        <item m="1" x="6789"/>
        <item m="1" x="773"/>
        <item m="1" x="4026"/>
        <item m="1" x="2895"/>
        <item m="1" x="2265"/>
        <item m="1" x="5057"/>
        <item m="1" x="730"/>
        <item m="1" x="4344"/>
        <item m="1" x="328"/>
        <item m="1" x="2652"/>
        <item m="1" x="2343"/>
        <item m="1" x="4827"/>
        <item m="1" x="4813"/>
        <item m="1" x="1900"/>
        <item m="1" x="3200"/>
        <item m="1" x="3190"/>
        <item m="1" x="6632"/>
        <item m="1" x="5182"/>
        <item m="1" x="2129"/>
        <item m="1" x="6658"/>
        <item m="1" x="7316"/>
        <item m="1" x="5079"/>
        <item m="1" x="5666"/>
        <item m="1" x="2339"/>
        <item m="1" x="4316"/>
        <item m="1" x="4303"/>
        <item m="1" x="5697"/>
        <item m="1" x="1596"/>
        <item m="1" x="1610"/>
        <item m="1" x="2049"/>
        <item m="1" x="4870"/>
        <item m="1" x="3548"/>
        <item m="1" x="1597"/>
        <item m="1" x="3712"/>
        <item m="1" x="3596"/>
        <item m="1" x="3102"/>
        <item m="1" x="4816"/>
        <item m="1" x="361"/>
        <item m="1" x="324"/>
        <item m="1" x="338"/>
        <item m="1" x="3846"/>
        <item m="1" x="3270"/>
        <item m="1" x="7924"/>
        <item m="1" x="4382"/>
        <item m="1" x="4390"/>
        <item m="1" x="1196"/>
        <item m="1" x="2398"/>
        <item m="1" x="5065"/>
        <item m="1" x="6961"/>
        <item m="1" x="4140"/>
        <item m="1" x="5941"/>
        <item m="1" x="4406"/>
        <item m="1" x="2014"/>
        <item m="1" x="7244"/>
        <item m="1" x="6307"/>
        <item m="1" x="6179"/>
        <item m="1" x="916"/>
        <item m="1" x="1747"/>
        <item m="1" x="6843"/>
        <item m="1" x="3246"/>
        <item m="1" x="5325"/>
        <item m="1" x="4009"/>
        <item m="1" x="4676"/>
        <item m="1" x="6092"/>
        <item m="1" x="7600"/>
        <item m="1" x="7466"/>
        <item m="1" x="6999"/>
        <item m="1" x="3583"/>
        <item m="1" x="903"/>
        <item m="1" x="7089"/>
        <item m="1" x="1020"/>
        <item m="1" x="2152"/>
        <item m="1" x="3960"/>
        <item m="1" x="6282"/>
        <item m="1" x="5506"/>
        <item m="1" x="1941"/>
        <item m="1" x="2099"/>
        <item m="1" x="2117"/>
        <item m="1" x="3471"/>
        <item m="1" x="4917"/>
        <item m="1" x="5134"/>
        <item m="1" x="6602"/>
        <item m="1" x="7269"/>
        <item m="1" x="4249"/>
        <item m="1" x="3442"/>
        <item m="1" x="3948"/>
        <item m="1" x="2945"/>
        <item m="1" x="1078"/>
        <item m="1" x="1056"/>
        <item m="1" x="6072"/>
        <item m="1" x="7519"/>
        <item m="1" x="6080"/>
        <item m="1" x="2102"/>
        <item m="1" x="3366"/>
        <item m="1" x="4894"/>
        <item m="1" x="5803"/>
        <item m="1" x="6090"/>
        <item m="1" x="1558"/>
        <item m="1" x="362"/>
        <item m="1" x="6811"/>
        <item m="1" x="3717"/>
        <item m="1" x="7576"/>
        <item m="1" x="6719"/>
        <item m="1" x="4486"/>
        <item m="1" x="7314"/>
        <item m="1" x="7371"/>
        <item m="1" x="7327"/>
        <item m="1" x="1850"/>
        <item m="1" x="3666"/>
        <item m="1" x="4471"/>
        <item m="1" x="6888"/>
        <item m="1" x="287"/>
        <item m="1" x="347"/>
        <item m="1" x="4745"/>
        <item m="1" x="3068"/>
        <item m="1" x="3291"/>
        <item m="1" x="781"/>
        <item m="1" x="4330"/>
        <item m="1" x="6673"/>
        <item m="1" x="5998"/>
        <item m="1" x="2816"/>
        <item m="1" x="5772"/>
        <item m="1" x="6476"/>
        <item m="1" x="3706"/>
        <item m="1" x="6808"/>
        <item m="1" x="5381"/>
        <item m="1" x="1132"/>
        <item m="1" x="3199"/>
        <item m="1" x="7208"/>
        <item m="1" x="1546"/>
        <item m="1" x="6978"/>
        <item m="1" x="2082"/>
        <item m="1" x="4521"/>
        <item m="1" x="7121"/>
        <item m="1" x="1679"/>
        <item m="1" x="6450"/>
        <item m="1" x="3202"/>
        <item m="1" x="2046"/>
        <item m="1" x="2613"/>
        <item m="1" x="2716"/>
        <item m="1" x="3645"/>
        <item m="1" x="7536"/>
        <item m="1" x="6813"/>
        <item m="1" x="6930"/>
        <item m="1" x="3423"/>
        <item m="1" x="5785"/>
        <item m="1" x="5582"/>
        <item m="1" x="2957"/>
        <item m="1" x="6449"/>
        <item m="1" x="2369"/>
        <item m="1" x="3356"/>
        <item m="1" x="4888"/>
        <item m="1" x="5588"/>
        <item m="1" x="3774"/>
        <item m="1" x="2666"/>
        <item m="1" x="6758"/>
        <item m="1" x="7713"/>
        <item m="1" x="7896"/>
        <item m="1" x="4356"/>
        <item m="1" x="3122"/>
        <item m="1" x="4839"/>
        <item m="1" x="5503"/>
        <item m="1" x="5473"/>
        <item m="1" x="2221"/>
        <item m="1" x="6857"/>
        <item m="1" x="6871"/>
        <item m="1" x="6884"/>
        <item m="1" x="7299"/>
        <item m="1" x="4937"/>
        <item m="1" x="3736"/>
        <item m="1" x="756"/>
        <item m="1" x="7355"/>
        <item m="1" x="7372"/>
        <item m="1" x="7381"/>
        <item m="1" x="7393"/>
        <item m="1" x="7401"/>
        <item m="1" x="5090"/>
        <item m="1" x="4278"/>
        <item m="1" x="5630"/>
        <item m="1" x="6078"/>
        <item m="1" x="7227"/>
        <item m="1" x="3351"/>
        <item m="1" x="4522"/>
        <item m="1" x="4674"/>
        <item m="1" x="5106"/>
        <item m="1" x="6988"/>
        <item m="1" x="2399"/>
        <item m="1" x="2408"/>
        <item m="1" x="2420"/>
        <item m="1" x="4601"/>
        <item m="1" x="4218"/>
        <item m="1" x="4590"/>
        <item m="1" x="3391"/>
        <item m="1" x="3598"/>
        <item m="1" x="3424"/>
        <item m="1" x="6781"/>
        <item m="1" x="1879"/>
        <item m="1" x="649"/>
        <item m="1" x="486"/>
        <item m="1" x="299"/>
        <item m="1" x="5787"/>
        <item m="1" x="1977"/>
        <item m="1" x="5028"/>
        <item m="1" x="4987"/>
        <item m="1" x="4919"/>
        <item m="1" x="6955"/>
        <item m="1" x="4907"/>
        <item m="1" x="3815"/>
        <item m="1" x="4688"/>
        <item m="1" x="543"/>
        <item m="1" x="4144"/>
        <item m="1" x="5098"/>
        <item m="1" x="2370"/>
        <item m="1" x="2386"/>
        <item m="1" x="3126"/>
        <item m="1" x="4283"/>
        <item m="1" x="3446"/>
        <item m="1" x="7868"/>
        <item m="1" x="2943"/>
        <item m="1" x="6615"/>
        <item m="1" x="3845"/>
        <item m="1" x="2647"/>
        <item m="1" x="6791"/>
        <item m="1" x="3137"/>
        <item m="1" x="4871"/>
        <item m="1" x="2143"/>
        <item m="1" x="7858"/>
        <item m="1" x="2798"/>
        <item m="1" x="1311"/>
        <item m="1" x="6308"/>
        <item m="1" x="6531"/>
        <item m="1" x="4050"/>
        <item m="1" x="7598"/>
        <item m="1" x="1993"/>
        <item m="1" x="1351"/>
        <item m="1" x="7659"/>
        <item m="1" x="957"/>
        <item m="1" x="6566"/>
        <item m="1" x="1299"/>
        <item m="1" x="5510"/>
        <item m="1" x="3485"/>
        <item m="1" x="3498"/>
        <item m="1" x="668"/>
        <item m="1" x="1082"/>
        <item m="1" x="6403"/>
        <item m="1" x="5888"/>
        <item m="1" x="7242"/>
        <item m="1" x="4274"/>
        <item m="1" x="2233"/>
        <item m="1" x="6128"/>
        <item m="1" x="7493"/>
        <item m="1" x="1970"/>
        <item m="1" x="760"/>
        <item m="1" x="6303"/>
        <item x="110"/>
        <item m="1" x="2338"/>
        <item m="1" x="1598"/>
        <item m="1" x="3148"/>
        <item m="1" x="3135"/>
        <item m="1" x="6701"/>
        <item m="1" x="1399"/>
        <item m="1" x="3871"/>
        <item m="1" x="2487"/>
        <item m="1" x="5013"/>
        <item x="45"/>
        <item m="1" x="4199"/>
        <item m="1" x="4650"/>
        <item m="1" x="4375"/>
        <item m="1" x="5607"/>
        <item m="1" x="7294"/>
        <item m="1" x="634"/>
        <item m="1" x="2578"/>
        <item m="1" x="4143"/>
        <item m="1" x="6587"/>
        <item m="1" x="5446"/>
        <item m="1" x="4331"/>
        <item m="1" x="5936"/>
        <item m="1" x="7528"/>
        <item m="1" x="4573"/>
        <item m="1" x="2271"/>
        <item m="1" x="2308"/>
        <item m="1" x="627"/>
        <item m="1" x="1450"/>
        <item m="1" x="7563"/>
        <item m="1" x="5995"/>
        <item m="1" x="7043"/>
        <item m="1" x="5033"/>
        <item m="1" x="2209"/>
        <item m="1" x="7620"/>
        <item m="1" x="6031"/>
        <item m="1" x="7095"/>
        <item m="1" x="4472"/>
        <item m="1" x="370"/>
        <item m="1" x="1461"/>
        <item m="1" x="683"/>
        <item x="46"/>
        <item m="1" x="2953"/>
        <item m="1" x="4468"/>
        <item m="1" x="2242"/>
        <item m="1" x="695"/>
        <item m="1" x="4656"/>
        <item m="1" x="2264"/>
        <item m="1" x="3613"/>
        <item m="1" x="7336"/>
        <item m="1" x="978"/>
        <item m="1" x="6350"/>
        <item m="1" x="410"/>
        <item m="1" x="3623"/>
        <item x="201"/>
        <item m="1" x="3212"/>
        <item m="1" x="5625"/>
        <item m="1" x="718"/>
        <item x="111"/>
        <item m="1" x="5633"/>
        <item m="1" x="4389"/>
        <item m="1" x="4975"/>
        <item m="1" x="3132"/>
        <item m="1" x="5012"/>
        <item m="1" x="3143"/>
        <item m="1" x="6516"/>
        <item m="1" x="7368"/>
        <item m="1" x="819"/>
        <item x="168"/>
        <item m="1" x="7932"/>
        <item m="1" x="1115"/>
        <item m="1" x="3352"/>
        <item m="1" x="5263"/>
        <item m="1" x="5208"/>
        <item m="1" x="2669"/>
        <item m="1" x="3273"/>
        <item x="128"/>
        <item m="1" x="5863"/>
        <item m="1" x="2471"/>
        <item m="1" x="2228"/>
        <item m="1" x="2240"/>
        <item m="1" x="6991"/>
        <item m="1" x="2435"/>
        <item m="1" x="5982"/>
        <item m="1" x="5474"/>
        <item m="1" x="5794"/>
        <item m="1" x="344"/>
        <item m="1" x="2508"/>
        <item m="1" x="6848"/>
        <item x="185"/>
        <item m="1" x="2519"/>
        <item m="1" x="2997"/>
        <item x="103"/>
        <item m="1" x="3392"/>
        <item m="1" x="2199"/>
        <item m="1" x="1590"/>
        <item m="1" x="5976"/>
        <item m="1" x="3278"/>
        <item m="1" x="641"/>
        <item m="1" x="6907"/>
        <item x="163"/>
        <item m="1" x="1377"/>
        <item m="1" x="7756"/>
        <item m="1" x="7922"/>
        <item m="1" x="2181"/>
        <item m="1" x="7078"/>
        <item x="76"/>
        <item m="1" x="5618"/>
        <item m="1" x="2689"/>
        <item m="1" x="3323"/>
        <item x="77"/>
        <item m="1" x="4347"/>
        <item m="1" x="898"/>
        <item m="1" x="2480"/>
        <item m="1" x="3340"/>
        <item m="1" x="7230"/>
        <item m="1" x="7180"/>
        <item m="1" x="3110"/>
        <item m="1" x="4349"/>
        <item m="1" x="5547"/>
        <item x="99"/>
        <item m="1" x="6033"/>
        <item m="1" x="3294"/>
        <item m="1" x="4796"/>
        <item m="1" x="3305"/>
        <item m="1" x="474"/>
        <item m="1" x="586"/>
        <item m="1" x="646"/>
        <item m="1" x="5066"/>
        <item m="1" x="6982"/>
        <item m="1" x="3574"/>
        <item x="169"/>
        <item x="78"/>
        <item x="170"/>
        <item x="129"/>
        <item m="1" x="3099"/>
        <item m="1" x="4243"/>
        <item m="1" x="6810"/>
        <item m="1" x="6837"/>
        <item m="1" x="5508"/>
        <item m="1" x="6437"/>
        <item m="1" x="6821"/>
        <item m="1" x="5913"/>
        <item m="1" x="4734"/>
        <item m="1" x="3254"/>
        <item m="1" x="2292"/>
        <item x="254"/>
        <item m="1" x="5462"/>
        <item m="1" x="2438"/>
        <item m="1" x="3345"/>
        <item m="1" x="4857"/>
        <item m="1" x="4798"/>
        <item m="1" x="4768"/>
        <item m="1" x="3490"/>
        <item m="1" x="4061"/>
        <item m="1" x="7451"/>
        <item m="1" x="7643"/>
        <item m="1" x="1853"/>
        <item m="1" x="4924"/>
        <item m="1" x="3979"/>
        <item m="1" x="4371"/>
        <item m="1" x="930"/>
        <item m="1" x="6767"/>
        <item m="1" x="1680"/>
        <item m="1" x="7636"/>
        <item m="1" x="5920"/>
        <item m="1" x="6349"/>
        <item m="1" x="6337"/>
        <item m="1" x="401"/>
        <item m="1" x="3685"/>
        <item m="1" x="6786"/>
        <item m="1" x="7537"/>
        <item m="1" x="577"/>
        <item m="1" x="3883"/>
        <item m="1" x="7224"/>
        <item m="1" x="3943"/>
        <item m="1" x="2846"/>
        <item m="1" x="2776"/>
        <item m="1" x="6215"/>
        <item m="1" x="4556"/>
        <item m="1" x="541"/>
        <item m="1" x="5593"/>
        <item m="1" x="5027"/>
        <item m="1" x="1576"/>
        <item m="1" x="1803"/>
        <item m="1" x="2022"/>
        <item m="1" x="705"/>
        <item m="1" x="2814"/>
        <item m="1" x="1059"/>
        <item m="1" x="1831"/>
        <item m="1" x="5926"/>
        <item m="1" x="6695"/>
        <item m="1" x="5080"/>
        <item m="1" x="635"/>
        <item m="1" x="2333"/>
        <item m="1" x="7825"/>
        <item m="1" x="3965"/>
        <item m="1" x="511"/>
        <item m="1" x="4649"/>
        <item m="1" x="1464"/>
        <item m="1" x="991"/>
        <item m="1" x="6799"/>
        <item m="1" x="4456"/>
        <item m="1" x="427"/>
        <item m="1" x="3267"/>
        <item m="1" x="4051"/>
        <item m="1" x="4974"/>
        <item m="1" x="6242"/>
        <item m="1" x="7006"/>
        <item m="1" x="1110"/>
        <item m="1" x="3540"/>
        <item m="1" x="5335"/>
        <item m="1" x="2052"/>
        <item m="1" x="2011"/>
        <item m="1" x="5724"/>
        <item m="1" x="1179"/>
        <item m="1" x="3972"/>
        <item m="1" x="334"/>
        <item m="1" x="6463"/>
        <item m="1" x="2839"/>
        <item m="1" x="5649"/>
        <item m="1" x="7821"/>
        <item m="1" x="6351"/>
        <item m="1" x="2280"/>
        <item m="1" x="5495"/>
        <item m="1" x="6320"/>
        <item m="1" x="2432"/>
        <item m="1" x="6415"/>
        <item m="1" x="1437"/>
        <item m="1" x="7711"/>
        <item m="1" x="7892"/>
        <item m="1" x="5712"/>
        <item m="1" x="6478"/>
        <item m="1" x="525"/>
        <item m="1" x="2544"/>
        <item m="1" x="3144"/>
        <item m="1" x="7246"/>
        <item m="1" x="3720"/>
        <item m="1" x="3753"/>
        <item m="1" x="3767"/>
        <item m="1" x="2495"/>
        <item m="1" x="2510"/>
        <item m="1" x="7965"/>
        <item m="1" x="5693"/>
        <item m="1" x="3477"/>
        <item m="1" x="3081"/>
        <item m="1" x="5814"/>
        <item m="1" x="6946"/>
        <item m="1" x="4640"/>
        <item m="1" x="4313"/>
        <item m="1" x="5708"/>
        <item m="1" x="5689"/>
        <item m="1" x="7555"/>
        <item m="1" x="3053"/>
        <item m="1" x="1118"/>
        <item m="1" x="5104"/>
        <item m="1" x="1167"/>
        <item m="1" x="1718"/>
        <item m="1" x="3277"/>
        <item m="1" x="6110"/>
        <item m="1" x="2940"/>
        <item m="1" x="1723"/>
        <item m="1" x="6443"/>
        <item m="1" x="1084"/>
        <item m="1" x="5209"/>
        <item m="1" x="5483"/>
        <item m="1" x="5656"/>
        <item m="1" x="423"/>
        <item m="1" x="539"/>
        <item m="1" x="4230"/>
        <item m="1" x="2844"/>
        <item m="1" x="7237"/>
        <item m="1" x="5015"/>
        <item m="1" x="774"/>
        <item m="1" x="5561"/>
        <item m="1" x="4271"/>
        <item m="1" x="5566"/>
        <item m="1" x="1244"/>
        <item m="1" x="4045"/>
        <item m="1" x="1755"/>
        <item m="1" x="7850"/>
        <item m="1" x="4583"/>
        <item m="1" x="2214"/>
        <item m="1" x="2135"/>
        <item m="1" x="4077"/>
        <item m="1" x="3502"/>
        <item m="1" x="7975"/>
        <item m="1" x="812"/>
        <item m="1" x="7619"/>
        <item m="1" x="7262"/>
        <item m="1" x="7276"/>
        <item m="1" x="1328"/>
        <item m="1" x="5233"/>
        <item m="1" x="2170"/>
        <item m="1" x="3237"/>
        <item m="1" x="7943"/>
        <item m="1" x="1569"/>
        <item m="1" x="2587"/>
        <item m="1" x="795"/>
        <item m="1" x="7022"/>
        <item m="1" x="7079"/>
        <item m="1" x="793"/>
        <item m="1" x="2210"/>
        <item m="1" x="7523"/>
        <item m="1" x="3909"/>
        <item m="1" x="6557"/>
        <item m="1" x="3297"/>
        <item m="1" x="6899"/>
        <item m="1" x="6561"/>
        <item m="1" x="426"/>
        <item m="1" x="440"/>
        <item m="1" x="6171"/>
        <item m="1" x="6188"/>
        <item m="1" x="3226"/>
        <item m="1" x="3616"/>
        <item m="1" x="2488"/>
        <item m="1" x="3665"/>
        <item m="1" x="3681"/>
        <item m="1" x="3693"/>
        <item m="1" x="3700"/>
        <item m="1" x="2741"/>
        <item m="1" x="4523"/>
        <item m="1" x="7538"/>
        <item m="1" x="739"/>
        <item m="1" x="1354"/>
        <item m="1" x="7442"/>
        <item m="1" x="5672"/>
        <item m="1" x="6923"/>
        <item m="1" x="7084"/>
        <item m="1" x="4530"/>
        <item m="1" x="1939"/>
        <item m="1" x="2037"/>
        <item m="1" x="4822"/>
        <item m="1" x="1338"/>
        <item m="1" x="2771"/>
        <item m="1" x="6558"/>
        <item m="1" x="5971"/>
        <item m="1" x="4963"/>
        <item m="1" x="7992"/>
        <item m="1" x="3284"/>
        <item m="1" x="2050"/>
        <item m="1" x="6044"/>
        <item m="1" x="792"/>
        <item m="1" x="4759"/>
        <item m="1" x="4544"/>
        <item m="1" x="1712"/>
        <item m="1" x="1565"/>
        <item m="1" x="4528"/>
        <item m="1" x="1296"/>
        <item m="1" x="1414"/>
        <item m="1" x="3831"/>
        <item m="1" x="6142"/>
        <item m="1" x="6063"/>
        <item m="1" x="360"/>
        <item m="1" x="3024"/>
        <item m="1" x="3082"/>
        <item m="1" x="6434"/>
        <item m="1" x="7358"/>
        <item m="1" x="3329"/>
        <item m="1" x="7733"/>
        <item m="1" x="6421"/>
        <item m="1" x="2528"/>
        <item m="1" x="6004"/>
        <item m="1" x="3179"/>
        <item m="1" x="2661"/>
        <item m="1" x="2894"/>
        <item m="1" x="763"/>
        <item m="1" x="775"/>
        <item m="1" x="7800"/>
        <item m="1" x="4923"/>
        <item m="1" x="5917"/>
        <item m="1" x="1561"/>
        <item m="1" x="2031"/>
        <item m="1" x="5626"/>
        <item m="1" x="2442"/>
        <item m="1" x="2177"/>
        <item m="1" x="4641"/>
        <item m="1" x="3678"/>
        <item m="1" x="6771"/>
        <item m="1" x="7266"/>
        <item m="1" x="7476"/>
        <item m="1" x="3128"/>
        <item m="1" x="3724"/>
        <item m="1" x="2021"/>
        <item m="1" x="7745"/>
        <item m="1" x="532"/>
        <item m="1" x="2920"/>
        <item m="1" x="2071"/>
        <item m="1" x="2511"/>
        <item m="1" x="1019"/>
        <item m="1" x="2930"/>
        <item m="1" x="6564"/>
        <item m="1" x="7770"/>
        <item m="1" x="1743"/>
        <item m="1" x="3357"/>
        <item m="1" x="4201"/>
        <item m="1" x="3213"/>
        <item m="1" x="2729"/>
        <item m="1" x="7744"/>
        <item m="1" x="6746"/>
        <item m="1" x="4970"/>
        <item m="1" x="2355"/>
        <item m="1" x="2788"/>
        <item m="1" x="4735"/>
        <item m="1" x="1522"/>
        <item m="1" x="6822"/>
        <item m="1" x="3488"/>
        <item m="1" x="2818"/>
        <item m="1" x="7159"/>
        <item m="1" x="5364"/>
        <item m="1" x="5374"/>
        <item m="1" x="6801"/>
        <item m="1" x="5024"/>
        <item m="1" x="3543"/>
        <item m="1" x="7524"/>
        <item m="1" x="2206"/>
        <item m="1" x="3313"/>
        <item m="1" x="3196"/>
        <item m="1" x="369"/>
        <item m="1" x="3070"/>
        <item m="1" x="7205"/>
        <item m="1" x="5592"/>
        <item m="1" x="4187"/>
        <item m="1" x="2713"/>
        <item m="1" x="886"/>
        <item m="1" x="1547"/>
        <item m="1" x="2687"/>
        <item m="1" x="3947"/>
        <item m="1" x="7984"/>
        <item m="1" x="7189"/>
        <item m="1" x="6002"/>
        <item m="1" x="6459"/>
        <item m="1" x="4612"/>
        <item m="1" x="750"/>
        <item m="1" x="7044"/>
        <item m="1" x="7059"/>
        <item m="1" x="1306"/>
        <item m="1" x="4537"/>
        <item m="1" x="7791"/>
        <item m="1" x="7433"/>
        <item m="1" x="7981"/>
        <item m="1" x="2251"/>
        <item m="1" x="6708"/>
        <item m="1" x="3782"/>
        <item m="1" x="676"/>
        <item m="1" x="2431"/>
        <item m="1" x="2446"/>
        <item m="1" x="4955"/>
        <item m="1" x="6674"/>
        <item m="1" x="6029"/>
        <item m="1" x="6413"/>
        <item m="1" x="6882"/>
        <item m="1" x="1527"/>
        <item m="1" x="7784"/>
        <item m="1" x="7303"/>
        <item m="1" x="5316"/>
        <item m="1" x="3324"/>
        <item m="1" x="4080"/>
        <item m="1" x="4090"/>
        <item m="1" x="4110"/>
        <item m="1" x="3247"/>
        <item m="1" x="6003"/>
        <item m="1" x="3966"/>
        <item m="1" x="4094"/>
        <item m="1" x="7952"/>
        <item m="1" x="2047"/>
        <item m="1" x="3517"/>
        <item m="1" x="4653"/>
        <item m="1" x="4542"/>
        <item m="1" x="6687"/>
        <item m="1" x="3518"/>
        <item m="1" x="5654"/>
        <item m="1" x="3807"/>
        <item m="1" x="844"/>
        <item m="1" x="4193"/>
        <item m="1" x="1787"/>
        <item m="1" x="7862"/>
        <item m="1" x="432"/>
        <item m="1" x="7885"/>
        <item m="1" x="2756"/>
        <item m="1" x="1943"/>
        <item m="1" x="6055"/>
        <item m="1" x="2796"/>
        <item m="1" x="3362"/>
        <item m="1" x="7424"/>
        <item m="1" x="6804"/>
        <item m="1" x="293"/>
        <item m="1" x="7198"/>
        <item m="1" x="2198"/>
        <item m="1" x="3622"/>
        <item m="1" x="3216"/>
        <item m="1" x="6133"/>
        <item m="1" x="6184"/>
        <item m="1" x="5432"/>
        <item m="1" x="4662"/>
        <item m="1" x="3453"/>
        <item m="1" x="1604"/>
        <item m="1" x="4392"/>
        <item m="1" x="1851"/>
        <item m="1" x="5967"/>
        <item m="1" x="4657"/>
        <item m="1" x="2244"/>
        <item m="1" x="4705"/>
        <item m="1" x="6994"/>
        <item m="1" x="2246"/>
        <item m="1" x="5147"/>
        <item m="1" x="1259"/>
        <item m="1" x="3027"/>
        <item m="1" x="4069"/>
        <item m="1" x="420"/>
        <item m="1" x="4008"/>
        <item m="1" x="6613"/>
        <item m="1" x="4006"/>
        <item m="1" x="2294"/>
        <item m="1" x="4435"/>
        <item m="1" x="4997"/>
        <item m="1" x="6022"/>
        <item m="1" x="5063"/>
        <item m="1" x="2753"/>
        <item m="1" x="6406"/>
        <item m="1" x="6620"/>
        <item m="1" x="6327"/>
        <item m="1" x="2830"/>
        <item m="1" x="5501"/>
        <item m="1" x="7073"/>
        <item m="1" x="4568"/>
        <item m="1" x="2585"/>
        <item m="1" x="3534"/>
        <item m="1" x="6028"/>
        <item m="1" x="3848"/>
        <item m="1" x="1165"/>
        <item m="1" x="1303"/>
        <item m="1" x="2877"/>
        <item m="1" x="5246"/>
        <item x="2"/>
        <item x="3"/>
        <item x="9"/>
        <item x="10"/>
        <item x="11"/>
        <item x="13"/>
        <item x="16"/>
        <item x="18"/>
        <item x="19"/>
        <item x="20"/>
        <item x="21"/>
        <item x="22"/>
        <item x="25"/>
        <item x="31"/>
        <item x="37"/>
        <item x="38"/>
        <item x="39"/>
        <item x="41"/>
        <item x="47"/>
        <item x="48"/>
        <item x="49"/>
        <item x="53"/>
        <item x="54"/>
        <item x="55"/>
        <item x="56"/>
        <item x="79"/>
        <item x="80"/>
        <item x="81"/>
        <item x="82"/>
        <item x="104"/>
        <item x="105"/>
        <item x="112"/>
        <item x="127"/>
        <item x="130"/>
        <item x="131"/>
        <item x="132"/>
        <item x="133"/>
        <item x="139"/>
        <item x="142"/>
        <item x="143"/>
        <item x="144"/>
        <item x="145"/>
        <item x="146"/>
        <item x="147"/>
        <item x="156"/>
        <item x="160"/>
        <item x="164"/>
        <item x="165"/>
        <item x="166"/>
        <item x="171"/>
        <item x="180"/>
        <item x="186"/>
        <item x="187"/>
        <item x="210"/>
        <item x="213"/>
        <item x="214"/>
        <item x="215"/>
        <item x="216"/>
        <item x="217"/>
        <item x="218"/>
        <item x="220"/>
        <item x="234"/>
        <item x="235"/>
        <item x="236"/>
        <item x="237"/>
        <item x="238"/>
        <item x="239"/>
        <item x="240"/>
        <item x="241"/>
        <item x="252"/>
        <item x="255"/>
        <item x="256"/>
        <item x="257"/>
        <item x="258"/>
        <item x="25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25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4">
        <item m="1" x="54"/>
        <item m="1" x="46"/>
        <item m="1" x="64"/>
        <item m="1" x="45"/>
        <item m="1" x="35"/>
        <item m="1" x="31"/>
        <item m="1" x="77"/>
        <item m="1" x="7"/>
        <item m="1" x="65"/>
        <item m="1" x="69"/>
        <item m="1" x="50"/>
        <item m="1" x="81"/>
        <item m="1" x="74"/>
        <item m="1" x="66"/>
        <item m="1" x="82"/>
        <item m="1" x="10"/>
        <item x="4"/>
        <item m="1" x="44"/>
        <item m="1" x="60"/>
        <item m="1" x="41"/>
        <item m="1" x="23"/>
        <item m="1" x="53"/>
        <item m="1" x="73"/>
        <item m="1" x="8"/>
        <item m="1" x="24"/>
        <item m="1" x="43"/>
        <item m="1" x="75"/>
        <item m="1" x="68"/>
        <item m="1" x="71"/>
        <item m="1" x="72"/>
        <item m="1" x="34"/>
        <item m="1" x="18"/>
        <item m="1" x="11"/>
        <item m="1" x="51"/>
        <item m="1" x="20"/>
        <item m="1" x="61"/>
        <item m="1" x="83"/>
        <item x="6"/>
        <item m="1" x="59"/>
        <item x="3"/>
        <item m="1" x="33"/>
        <item m="1" x="28"/>
        <item m="1" x="27"/>
        <item m="1" x="39"/>
        <item m="1" x="47"/>
        <item m="1" x="49"/>
        <item m="1" x="29"/>
        <item m="1" x="40"/>
        <item m="1" x="70"/>
        <item m="1" x="16"/>
        <item m="1" x="58"/>
        <item m="1" x="38"/>
        <item m="1" x="9"/>
        <item m="1" x="78"/>
        <item m="1" x="42"/>
        <item m="1" x="63"/>
        <item m="1" x="62"/>
        <item m="1" x="80"/>
        <item m="1" x="36"/>
        <item m="1" x="14"/>
        <item m="1" x="13"/>
        <item m="1" x="21"/>
        <item m="1" x="25"/>
        <item m="1" x="19"/>
        <item m="1" x="12"/>
        <item x="2"/>
        <item m="1" x="57"/>
        <item m="1" x="32"/>
        <item m="1" x="26"/>
        <item m="1" x="22"/>
        <item m="1" x="30"/>
        <item m="1" x="76"/>
        <item m="1" x="48"/>
        <item m="1" x="17"/>
        <item m="1" x="37"/>
        <item m="1" x="55"/>
        <item m="1" x="79"/>
        <item m="1" x="56"/>
        <item m="1" x="67"/>
        <item m="1" x="15"/>
        <item m="1" x="52"/>
        <item x="0"/>
        <item x="1"/>
        <item x="5"/>
      </items>
    </pivotField>
    <pivotField axis="axisRow" compact="0" outline="0" showAll="0" defaultSubtotal="0">
      <items count="341">
        <item m="1" x="34"/>
        <item m="1" x="128"/>
        <item m="1" x="200"/>
        <item m="1" x="296"/>
        <item m="1" x="335"/>
        <item m="1" x="148"/>
        <item m="1" x="298"/>
        <item m="1" x="227"/>
        <item m="1" x="274"/>
        <item m="1" x="311"/>
        <item m="1" x="175"/>
        <item m="1" x="184"/>
        <item m="1" x="83"/>
        <item m="1" x="294"/>
        <item m="1" x="313"/>
        <item m="1" x="94"/>
        <item m="1" x="44"/>
        <item m="1" x="312"/>
        <item m="1" x="132"/>
        <item m="1" x="318"/>
        <item m="1" x="260"/>
        <item m="1" x="289"/>
        <item m="1" x="71"/>
        <item m="1" x="247"/>
        <item m="1" x="248"/>
        <item m="1" x="80"/>
        <item m="1" x="245"/>
        <item m="1" x="287"/>
        <item m="1" x="108"/>
        <item m="1" x="280"/>
        <item m="1" x="237"/>
        <item m="1" x="323"/>
        <item m="1" x="140"/>
        <item m="1" x="155"/>
        <item x="0"/>
        <item m="1" x="42"/>
        <item m="1" x="327"/>
        <item m="1" x="116"/>
        <item m="1" x="66"/>
        <item m="1" x="302"/>
        <item m="1" x="125"/>
        <item m="1" x="92"/>
        <item m="1" x="191"/>
        <item m="1" x="305"/>
        <item m="1" x="158"/>
        <item m="1" x="51"/>
        <item m="1" x="267"/>
        <item m="1" x="275"/>
        <item m="1" x="285"/>
        <item m="1" x="168"/>
        <item m="1" x="261"/>
        <item m="1" x="79"/>
        <item m="1" x="99"/>
        <item m="1" x="232"/>
        <item m="1" x="50"/>
        <item m="1" x="40"/>
        <item m="1" x="277"/>
        <item m="1" x="201"/>
        <item m="1" x="58"/>
        <item m="1" x="206"/>
        <item m="1" x="41"/>
        <item m="1" x="333"/>
        <item m="1" x="77"/>
        <item x="1"/>
        <item m="1" x="297"/>
        <item m="1" x="62"/>
        <item m="1" x="147"/>
        <item m="1" x="63"/>
        <item m="1" x="28"/>
        <item m="1" x="329"/>
        <item m="1" x="272"/>
        <item m="1" x="224"/>
        <item m="1" x="43"/>
        <item m="1" x="143"/>
        <item m="1" x="190"/>
        <item m="1" x="308"/>
        <item m="1" x="95"/>
        <item m="1" x="188"/>
        <item x="2"/>
        <item m="1" x="263"/>
        <item x="3"/>
        <item m="1" x="258"/>
        <item m="1" x="46"/>
        <item m="1" x="339"/>
        <item m="1" x="176"/>
        <item m="1" x="97"/>
        <item m="1" x="133"/>
        <item m="1" x="283"/>
        <item m="1" x="324"/>
        <item m="1" x="299"/>
        <item m="1" x="37"/>
        <item m="1" x="228"/>
        <item m="1" x="52"/>
        <item m="1" x="193"/>
        <item m="1" x="331"/>
        <item x="5"/>
        <item m="1" x="212"/>
        <item m="1" x="273"/>
        <item m="1" x="104"/>
        <item m="1" x="325"/>
        <item x="7"/>
        <item m="1" x="142"/>
        <item m="1" x="319"/>
        <item m="1" x="301"/>
        <item m="1" x="39"/>
        <item m="1" x="315"/>
        <item m="1" x="114"/>
        <item m="1" x="26"/>
        <item m="1" x="164"/>
        <item m="1" x="243"/>
        <item m="1" x="67"/>
        <item m="1" x="255"/>
        <item m="1" x="111"/>
        <item x="9"/>
        <item m="1" x="102"/>
        <item m="1" x="38"/>
        <item m="1" x="145"/>
        <item m="1" x="271"/>
        <item x="10"/>
        <item m="1" x="213"/>
        <item m="1" x="57"/>
        <item m="1" x="160"/>
        <item m="1" x="119"/>
        <item m="1" x="216"/>
        <item x="12"/>
        <item m="1" x="223"/>
        <item m="1" x="153"/>
        <item m="1" x="203"/>
        <item m="1" x="130"/>
        <item m="1" x="29"/>
        <item m="1" x="121"/>
        <item m="1" x="252"/>
        <item m="1" x="270"/>
        <item m="1" x="180"/>
        <item m="1" x="74"/>
        <item m="1" x="81"/>
        <item m="1" x="177"/>
        <item m="1" x="159"/>
        <item m="1" x="56"/>
        <item m="1" x="70"/>
        <item m="1" x="231"/>
        <item m="1" x="240"/>
        <item m="1" x="107"/>
        <item m="1" x="157"/>
        <item m="1" x="207"/>
        <item m="1" x="33"/>
        <item m="1" x="279"/>
        <item m="1" x="55"/>
        <item m="1" x="98"/>
        <item m="1" x="234"/>
        <item m="1" x="209"/>
        <item m="1" x="36"/>
        <item m="1" x="196"/>
        <item m="1" x="117"/>
        <item m="1" x="127"/>
        <item m="1" x="90"/>
        <item m="1" x="235"/>
        <item m="1" x="141"/>
        <item m="1" x="189"/>
        <item x="15"/>
        <item m="1" x="222"/>
        <item m="1" x="31"/>
        <item m="1" x="226"/>
        <item m="1" x="151"/>
        <item m="1" x="169"/>
        <item m="1" x="244"/>
        <item m="1" x="290"/>
        <item m="1" x="321"/>
        <item m="1" x="101"/>
        <item m="1" x="320"/>
        <item x="16"/>
        <item m="1" x="251"/>
        <item m="1" x="284"/>
        <item m="1" x="282"/>
        <item x="17"/>
        <item m="1" x="182"/>
        <item m="1" x="241"/>
        <item m="1" x="310"/>
        <item m="1" x="197"/>
        <item m="1" x="185"/>
        <item m="1" x="340"/>
        <item m="1" x="146"/>
        <item m="1" x="174"/>
        <item m="1" x="254"/>
        <item m="1" x="91"/>
        <item m="1" x="47"/>
        <item m="1" x="165"/>
        <item m="1" x="106"/>
        <item m="1" x="149"/>
        <item m="1" x="225"/>
        <item m="1" x="137"/>
        <item m="1" x="135"/>
        <item m="1" x="103"/>
        <item m="1" x="156"/>
        <item m="1" x="54"/>
        <item m="1" x="317"/>
        <item m="1" x="144"/>
        <item m="1" x="233"/>
        <item m="1" x="217"/>
        <item m="1" x="150"/>
        <item m="1" x="268"/>
        <item m="1" x="27"/>
        <item m="1" x="307"/>
        <item m="1" x="32"/>
        <item m="1" x="250"/>
        <item m="1" x="93"/>
        <item m="1" x="334"/>
        <item m="1" x="229"/>
        <item m="1" x="75"/>
        <item m="1" x="154"/>
        <item m="1" x="65"/>
        <item m="1" x="53"/>
        <item m="1" x="269"/>
        <item m="1" x="246"/>
        <item m="1" x="336"/>
        <item m="1" x="257"/>
        <item m="1" x="179"/>
        <item m="1" x="139"/>
        <item m="1" x="214"/>
        <item m="1" x="120"/>
        <item m="1" x="219"/>
        <item m="1" x="183"/>
        <item m="1" x="68"/>
        <item m="1" x="78"/>
        <item m="1" x="286"/>
        <item m="1" x="239"/>
        <item m="1" x="194"/>
        <item m="1" x="314"/>
        <item m="1" x="122"/>
        <item m="1" x="123"/>
        <item m="1" x="328"/>
        <item m="1" x="322"/>
        <item m="1" x="181"/>
        <item m="1" x="253"/>
        <item m="1" x="249"/>
        <item m="1" x="113"/>
        <item m="1" x="170"/>
        <item m="1" x="186"/>
        <item m="1" x="262"/>
        <item m="1" x="178"/>
        <item m="1" x="238"/>
        <item m="1" x="124"/>
        <item m="1" x="61"/>
        <item m="1" x="208"/>
        <item m="1" x="84"/>
        <item m="1" x="304"/>
        <item x="23"/>
        <item m="1" x="76"/>
        <item m="1" x="35"/>
        <item m="1" x="126"/>
        <item m="1" x="138"/>
        <item m="1" x="221"/>
        <item m="1" x="309"/>
        <item m="1" x="118"/>
        <item m="1" x="45"/>
        <item m="1" x="242"/>
        <item m="1" x="109"/>
        <item m="1" x="72"/>
        <item m="1" x="210"/>
        <item x="25"/>
        <item m="1" x="332"/>
        <item m="1" x="162"/>
        <item m="1" x="110"/>
        <item m="1" x="326"/>
        <item m="1" x="295"/>
        <item m="1" x="96"/>
        <item m="1" x="303"/>
        <item m="1" x="205"/>
        <item m="1" x="204"/>
        <item m="1" x="337"/>
        <item m="1" x="220"/>
        <item m="1" x="192"/>
        <item m="1" x="88"/>
        <item m="1" x="100"/>
        <item m="1" x="293"/>
        <item m="1" x="300"/>
        <item m="1" x="259"/>
        <item m="1" x="330"/>
        <item m="1" x="218"/>
        <item m="1" x="306"/>
        <item m="1" x="112"/>
        <item m="1" x="264"/>
        <item m="1" x="129"/>
        <item m="1" x="85"/>
        <item m="1" x="281"/>
        <item m="1" x="171"/>
        <item m="1" x="163"/>
        <item x="14"/>
        <item m="1" x="256"/>
        <item m="1" x="69"/>
        <item m="1" x="266"/>
        <item m="1" x="115"/>
        <item m="1" x="202"/>
        <item m="1" x="161"/>
        <item m="1" x="49"/>
        <item m="1" x="172"/>
        <item m="1" x="338"/>
        <item m="1" x="288"/>
        <item m="1" x="173"/>
        <item m="1" x="136"/>
        <item m="1" x="211"/>
        <item m="1" x="199"/>
        <item m="1" x="265"/>
        <item m="1" x="60"/>
        <item m="1" x="187"/>
        <item m="1" x="166"/>
        <item m="1" x="215"/>
        <item m="1" x="30"/>
        <item m="1" x="89"/>
        <item m="1" x="316"/>
        <item m="1" x="291"/>
        <item m="1" x="292"/>
        <item m="1" x="64"/>
        <item m="1" x="230"/>
        <item m="1" x="73"/>
        <item m="1" x="195"/>
        <item m="1" x="105"/>
        <item m="1" x="86"/>
        <item m="1" x="167"/>
        <item m="1" x="276"/>
        <item m="1" x="87"/>
        <item m="1" x="131"/>
        <item m="1" x="59"/>
        <item m="1" x="48"/>
        <item m="1" x="278"/>
        <item m="1" x="152"/>
        <item m="1" x="236"/>
        <item m="1" x="198"/>
        <item m="1" x="134"/>
        <item m="1" x="82"/>
        <item x="4"/>
        <item x="6"/>
        <item x="8"/>
        <item x="11"/>
        <item x="13"/>
        <item x="18"/>
        <item x="19"/>
        <item x="20"/>
        <item x="21"/>
        <item x="22"/>
        <item x="24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975">
        <item m="1" x="2169"/>
        <item m="1" x="1462"/>
        <item m="1" x="2649"/>
        <item m="1" x="2598"/>
        <item m="1" x="3997"/>
        <item m="1" x="1805"/>
        <item m="1" x="2351"/>
        <item m="1" x="3783"/>
        <item m="1" x="659"/>
        <item m="1" x="1511"/>
        <item m="1" x="4030"/>
        <item m="1" x="3775"/>
        <item m="1" x="3550"/>
        <item m="1" x="2491"/>
        <item m="1" x="503"/>
        <item m="1" x="3999"/>
        <item m="1" x="4421"/>
        <item m="1" x="1233"/>
        <item m="1" x="2373"/>
        <item m="1" x="2189"/>
        <item m="1" x="2199"/>
        <item m="1" x="3246"/>
        <item m="1" x="4366"/>
        <item m="1" x="2085"/>
        <item m="1" x="3124"/>
        <item m="1" x="3376"/>
        <item m="1" x="348"/>
        <item m="1" x="3279"/>
        <item m="1" x="1898"/>
        <item m="1" x="3956"/>
        <item m="1" x="1166"/>
        <item m="1" x="4337"/>
        <item m="1" x="2259"/>
        <item m="1" x="3107"/>
        <item m="1" x="1555"/>
        <item m="1" x="2110"/>
        <item m="1" x="3906"/>
        <item m="1" x="3890"/>
        <item m="1" x="3938"/>
        <item m="1" x="3794"/>
        <item m="1" x="3659"/>
        <item m="1" x="4299"/>
        <item m="1" x="4228"/>
        <item m="1" x="392"/>
        <item m="1" x="3308"/>
        <item m="1" x="1356"/>
        <item m="1" x="4738"/>
        <item m="1" x="4131"/>
        <item m="1" x="3667"/>
        <item m="1" x="1595"/>
        <item m="1" x="2191"/>
        <item m="1" x="3512"/>
        <item m="1" x="3285"/>
        <item m="1" x="3379"/>
        <item m="1" x="505"/>
        <item m="1" x="4674"/>
        <item m="1" x="4581"/>
        <item m="1" x="4473"/>
        <item m="1" x="4774"/>
        <item m="1" x="1848"/>
        <item m="1" x="4353"/>
        <item m="1" x="2530"/>
        <item m="1" x="4154"/>
        <item m="1" x="3752"/>
        <item m="1" x="2590"/>
        <item m="1" x="1000"/>
        <item m="1" x="441"/>
        <item m="1" x="4319"/>
        <item m="1" x="1929"/>
        <item m="1" x="1885"/>
        <item m="1" x="642"/>
        <item m="1" x="362"/>
        <item m="1" x="370"/>
        <item m="1" x="1344"/>
        <item m="1" x="4619"/>
        <item m="1" x="2486"/>
        <item m="1" x="985"/>
        <item m="1" x="417"/>
        <item m="1" x="3701"/>
        <item m="1" x="235"/>
        <item m="1" x="717"/>
        <item m="1" x="4237"/>
        <item m="1" x="2971"/>
        <item m="1" x="285"/>
        <item m="1" x="4358"/>
        <item m="1" x="4809"/>
        <item m="1" x="1437"/>
        <item m="1" x="527"/>
        <item m="1" x="1164"/>
        <item m="1" x="3590"/>
        <item m="1" x="247"/>
        <item m="1" x="4524"/>
        <item m="1" x="4246"/>
        <item m="1" x="2687"/>
        <item m="1" x="3046"/>
        <item m="1" x="4469"/>
        <item m="1" x="950"/>
        <item m="1" x="1690"/>
        <item m="1" x="580"/>
        <item m="1" x="916"/>
        <item m="1" x="1157"/>
        <item m="1" x="1778"/>
        <item m="1" x="2321"/>
        <item m="1" x="3705"/>
        <item m="1" x="4592"/>
        <item m="1" x="2692"/>
        <item m="1" x="449"/>
        <item m="1" x="1571"/>
        <item m="1" x="1536"/>
        <item m="1" x="4595"/>
        <item m="1" x="2347"/>
        <item m="1" x="2660"/>
        <item m="1" x="1624"/>
        <item m="1" x="3050"/>
        <item m="1" x="3458"/>
        <item m="1" x="2185"/>
        <item m="1" x="3060"/>
        <item m="1" x="2416"/>
        <item m="1" x="3026"/>
        <item m="1" x="4870"/>
        <item m="1" x="2187"/>
        <item m="1" x="4254"/>
        <item m="1" x="4394"/>
        <item m="1" x="3435"/>
        <item m="1" x="4451"/>
        <item m="1" x="4116"/>
        <item m="1" x="3114"/>
        <item m="1" x="1834"/>
        <item m="1" x="2614"/>
        <item m="1" x="1641"/>
        <item m="1" x="844"/>
        <item m="1" x="4259"/>
        <item m="1" x="1130"/>
        <item m="1" x="4183"/>
        <item m="1" x="123"/>
        <item m="1" x="3818"/>
        <item m="1" x="2232"/>
        <item m="1" x="352"/>
        <item m="1" x="4792"/>
        <item m="1" x="4650"/>
        <item m="1" x="2065"/>
        <item m="1" x="1342"/>
        <item m="1" x="4379"/>
        <item m="1" x="1996"/>
        <item m="1" x="1724"/>
        <item m="1" x="1618"/>
        <item m="1" x="672"/>
        <item m="1" x="4392"/>
        <item m="1" x="2398"/>
        <item m="1" x="2932"/>
        <item m="1" x="462"/>
        <item m="1" x="349"/>
        <item m="1" x="2771"/>
        <item m="1" x="237"/>
        <item m="1" x="126"/>
        <item m="1" x="2529"/>
        <item m="1" x="4460"/>
        <item m="1" x="4466"/>
        <item m="1" x="4475"/>
        <item m="1" x="1481"/>
        <item m="1" x="4272"/>
        <item m="1" x="1829"/>
        <item m="1" x="4417"/>
        <item m="1" x="709"/>
        <item m="1" x="682"/>
        <item m="1" x="1831"/>
        <item m="1" x="4969"/>
        <item m="1" x="2989"/>
        <item m="1" x="4352"/>
        <item m="1" x="671"/>
        <item m="1" x="1202"/>
        <item m="1" x="1918"/>
        <item m="1" x="2965"/>
        <item m="1" x="4227"/>
        <item m="1" x="3237"/>
        <item m="1" x="886"/>
        <item m="1" x="3985"/>
        <item m="1" x="665"/>
        <item m="1" x="752"/>
        <item m="1" x="4075"/>
        <item m="1" x="620"/>
        <item m="1" x="4481"/>
        <item m="1" x="1985"/>
        <item m="1" x="3221"/>
        <item m="1" x="1578"/>
        <item m="1" x="2547"/>
        <item m="1" x="3654"/>
        <item m="1" x="4522"/>
        <item m="1" x="1518"/>
        <item m="1" x="2603"/>
        <item m="1" x="1024"/>
        <item m="1" x="842"/>
        <item m="1" x="4455"/>
        <item m="1" x="3574"/>
        <item m="1" x="616"/>
        <item m="1" x="3002"/>
        <item m="1" x="4826"/>
        <item m="1" x="4478"/>
        <item m="1" x="4611"/>
        <item m="1" x="651"/>
        <item m="1" x="669"/>
        <item m="1" x="4355"/>
        <item m="1" x="781"/>
        <item m="1" x="4783"/>
        <item m="1" x="1097"/>
        <item m="1" x="3870"/>
        <item m="1" x="3027"/>
        <item m="1" x="421"/>
        <item m="1" x="3864"/>
        <item m="1" x="3767"/>
        <item m="1" x="4712"/>
        <item m="1" x="4598"/>
        <item m="1" x="4782"/>
        <item m="1" x="801"/>
        <item m="1" x="3452"/>
        <item m="1" x="4279"/>
        <item m="1" x="838"/>
        <item m="1" x="3882"/>
        <item m="1" x="150"/>
        <item m="1" x="4089"/>
        <item m="1" x="3983"/>
        <item m="1" x="2322"/>
        <item m="1" x="1037"/>
        <item m="1" x="1460"/>
        <item m="1" x="4733"/>
        <item m="1" x="1311"/>
        <item m="1" x="201"/>
        <item m="1" x="1404"/>
        <item m="1" x="554"/>
        <item m="1" x="4834"/>
        <item m="1" x="452"/>
        <item m="1" x="1508"/>
        <item m="1" x="1301"/>
        <item m="1" x="3119"/>
        <item m="1" x="1440"/>
        <item m="1" x="1156"/>
        <item m="1" x="295"/>
        <item m="1" x="3664"/>
        <item m="1" x="4517"/>
        <item m="1" x="955"/>
        <item m="1" x="4061"/>
        <item m="1" x="4063"/>
        <item m="1" x="1732"/>
        <item m="1" x="2128"/>
        <item x="79"/>
        <item m="1" x="1451"/>
        <item m="1" x="1095"/>
        <item m="1" x="2690"/>
        <item m="1" x="277"/>
        <item m="1" x="203"/>
        <item m="1" x="3722"/>
        <item m="1" x="3061"/>
        <item m="1" x="4585"/>
        <item m="1" x="1158"/>
        <item m="1" x="191"/>
        <item m="1" x="732"/>
        <item m="1" x="4380"/>
        <item m="1" x="1958"/>
        <item m="1" x="3239"/>
        <item m="1" x="1580"/>
        <item m="1" x="499"/>
        <item m="1" x="1696"/>
        <item m="1" x="2406"/>
        <item m="1" x="3101"/>
        <item m="1" x="172"/>
        <item m="1" x="2117"/>
        <item m="1" x="1683"/>
        <item m="1" x="4647"/>
        <item m="1" x="3473"/>
        <item m="1" x="1577"/>
        <item m="1" x="3515"/>
        <item m="1" x="2775"/>
        <item m="1" x="1464"/>
        <item m="1" x="364"/>
        <item m="1" x="137"/>
        <item m="1" x="3337"/>
        <item m="1" x="1203"/>
        <item m="1" x="1795"/>
        <item x="57"/>
        <item m="1" x="1686"/>
        <item m="1" x="3182"/>
        <item m="1" x="3154"/>
        <item m="1" x="2877"/>
        <item m="1" x="4784"/>
        <item m="1" x="1217"/>
        <item m="1" x="721"/>
        <item m="1" x="4326"/>
        <item m="1" x="2461"/>
        <item m="1" x="346"/>
        <item m="1" x="2990"/>
        <item m="1" x="1746"/>
        <item m="1" x="2074"/>
        <item m="1" x="1743"/>
        <item m="1" x="788"/>
        <item m="1" x="4342"/>
        <item m="1" x="3817"/>
        <item m="1" x="1047"/>
        <item m="1" x="4270"/>
        <item m="1" x="3310"/>
        <item m="1" x="2025"/>
        <item m="1" x="3658"/>
        <item m="1" x="4191"/>
        <item m="1" x="339"/>
        <item m="1" x="2201"/>
        <item m="1" x="4758"/>
        <item m="1" x="579"/>
        <item m="1" x="1400"/>
        <item m="1" x="1766"/>
        <item m="1" x="1145"/>
        <item m="1" x="3193"/>
        <item m="1" x="745"/>
        <item m="1" x="379"/>
        <item m="1" x="2870"/>
        <item m="1" x="737"/>
        <item m="1" x="3529"/>
        <item m="1" x="240"/>
        <item m="1" x="187"/>
        <item m="1" x="927"/>
        <item m="1" x="875"/>
        <item m="1" x="1530"/>
        <item m="1" x="880"/>
        <item m="1" x="1408"/>
        <item m="1" x="161"/>
        <item m="1" x="3927"/>
        <item m="1" x="2403"/>
        <item m="1" x="4547"/>
        <item m="1" x="2903"/>
        <item m="1" x="1635"/>
        <item m="1" x="4098"/>
        <item m="1" x="2499"/>
        <item m="1" x="696"/>
        <item m="1" x="4620"/>
        <item m="1" x="3314"/>
        <item m="1" x="4545"/>
        <item m="1" x="2523"/>
        <item m="1" x="2418"/>
        <item m="1" x="2005"/>
        <item m="1" x="4486"/>
        <item m="1" x="3207"/>
        <item m="1" x="3131"/>
        <item m="1" x="525"/>
        <item m="1" x="4798"/>
        <item m="1" x="1098"/>
        <item m="1" x="3547"/>
        <item m="1" x="3844"/>
        <item m="1" x="4403"/>
        <item m="1" x="3373"/>
        <item m="1" x="2822"/>
        <item m="1" x="3848"/>
        <item m="1" x="1303"/>
        <item m="1" x="1823"/>
        <item m="1" x="3618"/>
        <item m="1" x="4600"/>
        <item m="1" x="4396"/>
        <item m="1" x="3427"/>
        <item m="1" x="606"/>
        <item m="1" x="2678"/>
        <item m="1" x="1557"/>
        <item m="1" x="2580"/>
        <item m="1" x="1083"/>
        <item m="1" x="3038"/>
        <item m="1" x="2550"/>
        <item m="1" x="618"/>
        <item m="1" x="2302"/>
        <item m="1" x="911"/>
        <item m="1" x="4207"/>
        <item m="1" x="3223"/>
        <item m="1" x="121"/>
        <item m="1" x="2651"/>
        <item m="1" x="2616"/>
        <item m="1" x="4675"/>
        <item m="1" x="4217"/>
        <item m="1" x="3709"/>
        <item m="1" x="3960"/>
        <item m="1" x="780"/>
        <item m="1" x="1753"/>
        <item m="1" x="4509"/>
        <item m="1" x="1310"/>
        <item m="1" x="987"/>
        <item m="1" x="3081"/>
        <item m="1" x="381"/>
        <item m="1" x="4467"/>
        <item x="25"/>
        <item m="1" x="1694"/>
        <item m="1" x="859"/>
        <item m="1" x="4612"/>
        <item m="1" x="3981"/>
        <item m="1" x="3037"/>
        <item m="1" x="3924"/>
        <item m="1" x="4719"/>
        <item m="1" x="4756"/>
        <item m="1" x="4559"/>
        <item m="1" x="2419"/>
        <item m="1" x="2447"/>
        <item m="1" x="3930"/>
        <item m="1" x="4590"/>
        <item m="1" x="944"/>
        <item m="1" x="2315"/>
        <item m="1" x="3033"/>
        <item m="1" x="2133"/>
        <item m="1" x="2161"/>
        <item m="1" x="1334"/>
        <item m="1" x="1355"/>
        <item m="1" x="3300"/>
        <item m="1" x="3153"/>
        <item m="1" x="4376"/>
        <item m="1" x="281"/>
        <item m="1" x="3917"/>
        <item m="1" x="3330"/>
        <item m="1" x="1455"/>
        <item m="1" x="3739"/>
        <item m="1" x="4097"/>
        <item m="1" x="3217"/>
        <item m="1" x="1572"/>
        <item m="1" x="1471"/>
        <item m="1" x="4282"/>
        <item m="1" x="3406"/>
        <item m="1" x="4741"/>
        <item m="1" x="4778"/>
        <item m="1" x="3407"/>
        <item m="1" x="3409"/>
        <item m="1" x="3410"/>
        <item m="1" x="3411"/>
        <item m="1" x="3413"/>
        <item m="1" x="3414"/>
        <item m="1" x="3415"/>
        <item m="1" x="3416"/>
        <item m="1" x="1117"/>
        <item m="1" x="729"/>
        <item m="1" x="3186"/>
        <item m="1" x="2078"/>
        <item m="1" x="2961"/>
        <item m="1" x="2000"/>
        <item m="1" x="1930"/>
        <item m="1" x="591"/>
        <item m="1" x="516"/>
        <item m="1" x="3189"/>
        <item m="1" x="1878"/>
        <item m="1" x="254"/>
        <item m="1" x="4902"/>
        <item m="1" x="3197"/>
        <item x="24"/>
        <item m="1" x="4493"/>
        <item m="1" x="1238"/>
        <item m="1" x="3382"/>
        <item m="1" x="3388"/>
        <item m="1" x="3854"/>
        <item m="1" x="2596"/>
        <item m="1" x="2642"/>
        <item m="1" x="4109"/>
        <item m="1" x="1256"/>
        <item m="1" x="2741"/>
        <item m="1" x="1200"/>
        <item m="1" x="3801"/>
        <item m="1" x="1178"/>
        <item m="1" x="2139"/>
        <item m="1" x="1645"/>
        <item m="1" x="3070"/>
        <item m="1" x="1801"/>
        <item m="1" x="3074"/>
        <item m="1" x="3405"/>
        <item m="1" x="4241"/>
        <item m="1" x="3233"/>
        <item m="1" x="1468"/>
        <item m="1" x="1133"/>
        <item m="1" x="1027"/>
        <item m="1" x="3785"/>
        <item m="1" x="1021"/>
        <item m="1" x="4755"/>
        <item m="1" x="2296"/>
        <item m="1" x="4465"/>
        <item m="1" x="2280"/>
        <item m="1" x="3881"/>
        <item m="1" x="2737"/>
        <item m="1" x="1485"/>
        <item m="1" x="2309"/>
        <item m="1" x="2208"/>
        <item m="1" x="1564"/>
        <item m="1" x="3686"/>
        <item m="1" x="391"/>
        <item m="1" x="3653"/>
        <item m="1" x="4487"/>
        <item m="1" x="975"/>
        <item m="1" x="1804"/>
        <item m="1" x="2697"/>
        <item m="1" x="2639"/>
        <item m="1" x="476"/>
        <item m="1" x="2782"/>
        <item m="1" x="4496"/>
        <item m="1" x="3643"/>
        <item m="1" x="3607"/>
        <item m="1" x="4235"/>
        <item m="1" x="4090"/>
        <item m="1" x="4961"/>
        <item m="1" x="1631"/>
        <item m="1" x="3751"/>
        <item m="1" x="2432"/>
        <item m="1" x="2555"/>
        <item m="1" x="1803"/>
        <item m="1" x="2759"/>
        <item m="1" x="1322"/>
        <item m="1" x="1977"/>
        <item m="1" x="4604"/>
        <item m="1" x="4887"/>
        <item m="1" x="2445"/>
        <item m="1" x="2449"/>
        <item m="1" x="1959"/>
        <item m="1" x="2410"/>
        <item m="1" x="811"/>
        <item m="1" x="4727"/>
        <item m="1" x="4339"/>
        <item m="1" x="825"/>
        <item m="1" x="953"/>
        <item m="1" x="3218"/>
        <item m="1" x="1966"/>
        <item m="1" x="4454"/>
        <item m="1" x="4405"/>
        <item m="1" x="1147"/>
        <item m="1" x="1088"/>
        <item m="1" x="4364"/>
        <item x="27"/>
        <item m="1" x="3828"/>
        <item m="1" x="149"/>
        <item m="1" x="3054"/>
        <item m="1" x="401"/>
        <item m="1" x="3494"/>
        <item m="1" x="2411"/>
        <item m="1" x="2217"/>
        <item m="1" x="288"/>
        <item m="1" x="2561"/>
        <item m="1" x="338"/>
        <item m="1" x="1879"/>
        <item m="1" x="4815"/>
        <item m="1" x="4514"/>
        <item m="1" x="2035"/>
        <item m="1" x="1605"/>
        <item m="1" x="3963"/>
        <item m="1" x="3561"/>
        <item m="1" x="4179"/>
        <item m="1" x="2390"/>
        <item m="1" x="3504"/>
        <item m="1" x="1358"/>
        <item m="1" x="2925"/>
        <item m="1" x="2114"/>
        <item m="1" x="4099"/>
        <item m="1" x="3633"/>
        <item m="1" x="4436"/>
        <item m="1" x="4661"/>
        <item m="1" x="1894"/>
        <item m="1" x="1579"/>
        <item m="1" x="4651"/>
        <item m="1" x="4655"/>
        <item m="1" x="949"/>
        <item m="1" x="463"/>
        <item m="1" x="3949"/>
        <item m="1" x="3553"/>
        <item m="1" x="1071"/>
        <item m="1" x="2366"/>
        <item m="1" x="3491"/>
        <item m="1" x="1040"/>
        <item m="1" x="866"/>
        <item m="1" x="2023"/>
        <item m="1" x="1141"/>
        <item m="1" x="375"/>
        <item m="1" x="1981"/>
        <item m="1" x="280"/>
        <item m="1" x="1111"/>
        <item m="1" x="3621"/>
        <item m="1" x="4215"/>
        <item m="1" x="1538"/>
        <item m="1" x="1433"/>
        <item m="1" x="4491"/>
        <item m="1" x="571"/>
        <item m="1" x="4224"/>
        <item x="13"/>
        <item m="1" x="133"/>
        <item m="1" x="4297"/>
        <item m="1" x="156"/>
        <item m="1" x="912"/>
        <item m="1" x="708"/>
        <item m="1" x="4181"/>
        <item m="1" x="4544"/>
        <item m="1" x="1065"/>
        <item m="1" x="4521"/>
        <item m="1" x="1493"/>
        <item m="1" x="1418"/>
        <item m="1" x="2591"/>
        <item m="1" x="4700"/>
        <item m="1" x="3567"/>
        <item m="1" x="4718"/>
        <item m="1" x="4066"/>
        <item m="1" x="3836"/>
        <item m="1" x="1045"/>
        <item m="1" x="380"/>
        <item m="1" x="517"/>
        <item m="1" x="1623"/>
        <item m="1" x="376"/>
        <item m="1" x="4022"/>
        <item m="1" x="2793"/>
        <item m="1" x="259"/>
        <item m="1" x="4331"/>
        <item m="1" x="1042"/>
        <item m="1" x="857"/>
        <item m="1" x="860"/>
        <item m="1" x="3523"/>
        <item m="1" x="2135"/>
        <item m="1" x="238"/>
        <item m="1" x="2042"/>
        <item m="1" x="439"/>
        <item m="1" x="1737"/>
        <item m="1" x="3436"/>
        <item m="1" x="4267"/>
        <item m="1" x="4760"/>
        <item m="1" x="3747"/>
        <item m="1" x="278"/>
        <item m="1" x="2206"/>
        <item m="1" x="4386"/>
        <item m="1" x="2471"/>
        <item m="1" x="3454"/>
        <item m="1" x="2205"/>
        <item m="1" x="2354"/>
        <item m="1" x="1115"/>
        <item m="1" x="2198"/>
        <item m="1" x="1906"/>
        <item m="1" x="1953"/>
        <item m="1" x="4754"/>
        <item m="1" x="4294"/>
        <item m="1" x="4682"/>
        <item m="1" x="827"/>
        <item m="1" x="1205"/>
        <item m="1" x="2041"/>
        <item m="1" x="640"/>
        <item m="1" x="2435"/>
        <item m="1" x="1509"/>
        <item m="1" x="1041"/>
        <item m="1" x="2560"/>
        <item m="1" x="4574"/>
        <item m="1" x="1002"/>
        <item m="1" x="2502"/>
        <item m="1" x="2976"/>
        <item m="1" x="4152"/>
        <item m="1" x="3628"/>
        <item m="1" x="4626"/>
        <item m="1" x="4866"/>
        <item m="1" x="2080"/>
        <item m="1" x="2993"/>
        <item m="1" x="2701"/>
        <item m="1" x="711"/>
        <item m="1" x="3996"/>
        <item m="1" x="4821"/>
        <item m="1" x="4162"/>
        <item m="1" x="4060"/>
        <item m="1" x="4617"/>
        <item m="1" x="2340"/>
        <item m="1" x="1708"/>
        <item m="1" x="4213"/>
        <item m="1" x="3331"/>
        <item m="1" x="968"/>
        <item m="1" x="2286"/>
        <item m="1" x="1395"/>
        <item m="1" x="4354"/>
        <item m="1" x="2966"/>
        <item m="1" x="3336"/>
        <item m="1" x="4707"/>
        <item m="1" x="2242"/>
        <item m="1" x="4725"/>
        <item m="1" x="1052"/>
        <item m="1" x="4641"/>
        <item x="107"/>
        <item m="1" x="2095"/>
        <item m="1" x="2103"/>
        <item m="1" x="4552"/>
        <item m="1" x="1654"/>
        <item m="1" x="1074"/>
        <item m="1" x="981"/>
        <item m="1" x="879"/>
        <item m="1" x="652"/>
        <item m="1" x="2214"/>
        <item m="1" x="4096"/>
        <item m="1" x="2075"/>
        <item m="1" x="2820"/>
        <item m="1" x="1105"/>
        <item m="1" x="3028"/>
        <item m="1" x="3056"/>
        <item m="1" x="1615"/>
        <item m="1" x="3380"/>
        <item m="1" x="617"/>
        <item m="1" x="2577"/>
        <item m="1" x="2599"/>
        <item m="1" x="2338"/>
        <item m="1" x="4865"/>
        <item x="19"/>
        <item m="1" x="4298"/>
        <item m="1" x="4550"/>
        <item m="1" x="1704"/>
        <item m="1" x="1868"/>
        <item m="1" x="4943"/>
        <item m="1" x="528"/>
        <item m="1" x="4428"/>
        <item m="1" x="2837"/>
        <item m="1" x="887"/>
        <item m="1" x="1169"/>
        <item m="1" x="3437"/>
        <item m="1" x="1776"/>
        <item m="1" x="2987"/>
        <item m="1" x="2318"/>
        <item m="1" x="3078"/>
        <item m="1" x="3891"/>
        <item m="1" x="3642"/>
        <item m="1" x="3068"/>
        <item m="1" x="472"/>
        <item m="1" x="2229"/>
        <item m="1" x="4582"/>
        <item m="1" x="2470"/>
        <item m="1" x="4442"/>
        <item m="1" x="3779"/>
        <item m="1" x="4124"/>
        <item m="1" x="3149"/>
        <item m="1" x="4697"/>
        <item m="1" x="1393"/>
        <item m="1" x="3615"/>
        <item m="1" x="3055"/>
        <item m="1" x="925"/>
        <item m="1" x="676"/>
        <item m="1" x="3235"/>
        <item m="1" x="630"/>
        <item m="1" x="475"/>
        <item m="1" x="720"/>
        <item m="1" x="1882"/>
        <item m="1" x="2180"/>
        <item m="1" x="468"/>
        <item m="1" x="870"/>
        <item m="1" x="747"/>
        <item m="1" x="558"/>
        <item m="1" x="4503"/>
        <item m="1" x="4037"/>
        <item m="1" x="1125"/>
        <item m="1" x="4038"/>
        <item m="1" x="4042"/>
        <item m="1" x="3400"/>
        <item m="1" x="806"/>
        <item m="1" x="1496"/>
        <item m="1" x="1159"/>
        <item m="1" x="1610"/>
        <item m="1" x="2298"/>
        <item m="1" x="1339"/>
        <item m="1" x="1786"/>
        <item m="1" x="1993"/>
        <item m="1" x="2129"/>
        <item m="1" x="4003"/>
        <item m="1" x="2519"/>
        <item m="1" x="1832"/>
        <item m="1" x="4209"/>
        <item m="1" x="1678"/>
        <item m="1" x="2188"/>
        <item m="1" x="858"/>
        <item m="1" x="4606"/>
        <item m="1" x="657"/>
        <item m="1" x="3598"/>
        <item m="1" x="934"/>
        <item m="1" x="931"/>
        <item m="1" x="3160"/>
        <item m="1" x="1424"/>
        <item m="1" x="700"/>
        <item m="1" x="183"/>
        <item m="1" x="2515"/>
        <item m="1" x="4095"/>
        <item m="1" x="4176"/>
        <item m="1" x="2562"/>
        <item m="1" x="3150"/>
        <item m="1" x="1406"/>
        <item m="1" x="1122"/>
        <item m="1" x="168"/>
        <item m="1" x="799"/>
        <item m="1" x="1563"/>
        <item m="1" x="2586"/>
        <item m="1" x="3450"/>
        <item m="1" x="1680"/>
        <item m="1" x="3341"/>
        <item m="1" x="3795"/>
        <item m="1" x="4920"/>
        <item m="1" x="3351"/>
        <item m="1" x="582"/>
        <item m="1" x="1053"/>
        <item m="1" x="1221"/>
        <item m="1" x="4880"/>
        <item m="1" x="1899"/>
        <item m="1" x="1762"/>
        <item m="1" x="1274"/>
        <item m="1" x="2287"/>
        <item m="1" x="1362"/>
        <item m="1" x="929"/>
        <item m="1" x="2817"/>
        <item m="1" x="1628"/>
        <item m="1" x="1772"/>
        <item m="1" x="646"/>
        <item m="1" x="2212"/>
        <item m="1" x="1794"/>
        <item m="1" x="1336"/>
        <item m="1" x="262"/>
        <item m="1" x="4597"/>
        <item m="1" x="497"/>
        <item m="1" x="4562"/>
        <item m="1" x="1428"/>
        <item m="1" x="1851"/>
        <item m="1" x="294"/>
        <item m="1" x="2013"/>
        <item m="1" x="3769"/>
        <item m="1" x="1282"/>
        <item m="1" x="373"/>
        <item m="1" x="3743"/>
        <item m="1" x="177"/>
        <item m="1" x="576"/>
        <item m="1" x="315"/>
        <item m="1" x="1780"/>
        <item m="1" x="4398"/>
        <item m="1" x="1817"/>
        <item m="1" x="2072"/>
        <item m="1" x="2654"/>
        <item m="1" x="2809"/>
        <item m="1" x="1224"/>
        <item m="1" x="977"/>
        <item m="1" x="416"/>
        <item m="1" x="687"/>
        <item m="1" x="356"/>
        <item m="1" x="724"/>
        <item m="1" x="435"/>
        <item m="1" x="3998"/>
        <item m="1" x="4869"/>
        <item m="1" x="2948"/>
        <item m="1" x="2758"/>
        <item m="1" x="1955"/>
        <item m="1" x="2168"/>
        <item m="1" x="233"/>
        <item m="1" x="4167"/>
        <item m="1" x="3260"/>
        <item m="1" x="4526"/>
        <item m="1" x="3290"/>
        <item m="1" x="1345"/>
        <item m="1" x="3326"/>
        <item m="1" x="2407"/>
        <item m="1" x="2167"/>
        <item m="1" x="3937"/>
        <item m="1" x="4153"/>
        <item m="1" x="834"/>
        <item m="1" x="334"/>
        <item m="1" x="2656"/>
        <item m="1" x="1826"/>
        <item m="1" x="4903"/>
        <item m="1" x="1689"/>
        <item m="1" x="1363"/>
        <item m="1" x="3780"/>
        <item m="1" x="2279"/>
        <item m="1" x="1050"/>
        <item m="1" x="125"/>
        <item m="1" x="904"/>
        <item m="1" x="4664"/>
        <item m="1" x="2430"/>
        <item m="1" x="2722"/>
        <item m="1" x="4070"/>
        <item m="1" x="2810"/>
        <item m="1" x="2943"/>
        <item m="1" x="2947"/>
        <item m="1" x="2368"/>
        <item m="1" x="1951"/>
        <item m="1" x="1502"/>
        <item m="1" x="1070"/>
        <item m="1" x="649"/>
        <item m="1" x="220"/>
        <item m="1" x="4663"/>
        <item m="1" x="4249"/>
        <item m="1" x="4013"/>
        <item m="1" x="3969"/>
        <item m="1" x="972"/>
        <item m="1" x="1297"/>
        <item m="1" x="2031"/>
        <item m="1" x="236"/>
        <item m="1" x="4206"/>
        <item m="1" x="1012"/>
        <item m="1" x="347"/>
        <item m="1" x="3165"/>
        <item m="1" x="1586"/>
        <item m="1" x="1420"/>
        <item m="1" x="1398"/>
        <item m="1" x="3763"/>
        <item m="1" x="1285"/>
        <item m="1" x="1170"/>
        <item m="1" x="578"/>
        <item m="1" x="727"/>
        <item m="1" x="1008"/>
        <item m="1" x="2766"/>
        <item m="1" x="2196"/>
        <item m="1" x="1277"/>
        <item m="1" x="4799"/>
        <item m="1" x="1119"/>
        <item m="1" x="2197"/>
        <item m="1" x="1149"/>
        <item m="1" x="1127"/>
        <item m="1" x="2672"/>
        <item m="1" x="2919"/>
        <item m="1" x="803"/>
        <item m="1" x="2216"/>
        <item m="1" x="2019"/>
        <item m="1" x="1630"/>
        <item m="1" x="4121"/>
        <item m="1" x="4946"/>
        <item m="1" x="3631"/>
        <item m="1" x="4934"/>
        <item m="1" x="3262"/>
        <item m="1" x="1636"/>
        <item m="1" x="3915"/>
        <item m="1" x="3920"/>
        <item m="1" x="3933"/>
        <item m="1" x="4667"/>
        <item m="1" x="4555"/>
        <item m="1" x="881"/>
        <item m="1" x="3984"/>
        <item m="1" x="1601"/>
        <item m="1" x="313"/>
        <item m="1" x="1994"/>
        <item m="1" x="4260"/>
        <item m="1" x="3940"/>
        <item m="1" x="3357"/>
        <item m="1" x="2070"/>
        <item m="1" x="3010"/>
        <item m="1" x="3040"/>
        <item m="1" x="2166"/>
        <item m="1" x="1769"/>
        <item m="1" x="3212"/>
        <item m="1" x="2527"/>
        <item m="1" x="2905"/>
        <item m="1" x="4812"/>
        <item m="1" x="792"/>
        <item m="1" x="3837"/>
        <item m="1" x="3865"/>
        <item m="1" x="4603"/>
        <item m="1" x="2858"/>
        <item m="1" x="2181"/>
        <item m="1" x="4631"/>
        <item m="1" x="4277"/>
        <item m="1" x="1029"/>
        <item m="1" x="862"/>
        <item m="1" x="1784"/>
        <item m="1" x="271"/>
        <item m="1" x="4240"/>
        <item m="1" x="4180"/>
        <item m="1" x="1647"/>
        <item m="1" x="604"/>
        <item m="1" x="2310"/>
        <item m="1" x="3591"/>
        <item m="1" x="3684"/>
        <item m="1" x="3569"/>
        <item m="1" x="443"/>
        <item m="1" x="2688"/>
        <item m="1" x="4699"/>
        <item m="1" x="2698"/>
        <item m="1" x="963"/>
        <item m="1" x="938"/>
        <item m="1" x="1515"/>
        <item m="1" x="326"/>
        <item m="1" x="1003"/>
        <item m="1" x="2712"/>
        <item m="1" x="2719"/>
        <item m="1" x="3995"/>
        <item m="1" x="241"/>
        <item m="1" x="4668"/>
        <item m="1" x="3505"/>
        <item m="1" x="641"/>
        <item m="1" x="2930"/>
        <item m="1" x="433"/>
        <item m="1" x="455"/>
        <item m="1" x="2620"/>
        <item m="1" x="2501"/>
        <item m="1" x="1709"/>
        <item m="1" x="4557"/>
        <item m="1" x="3677"/>
        <item m="1" x="4723"/>
        <item m="1" x="559"/>
        <item m="1" x="917"/>
        <item m="1" x="1254"/>
        <item m="1" x="543"/>
        <item m="1" x="4835"/>
        <item m="1" x="3464"/>
        <item m="1" x="1591"/>
        <item m="1" x="1900"/>
        <item m="1" x="2954"/>
        <item m="1" x="2677"/>
        <item m="1" x="4226"/>
        <item m="1" x="3347"/>
        <item m="1" x="3670"/>
        <item m="1" x="1727"/>
        <item m="1" x="1714"/>
        <item m="1" x="1210"/>
        <item m="1" x="2053"/>
        <item m="1" x="4306"/>
        <item m="1" x="988"/>
        <item m="1" x="2703"/>
        <item m="1" x="1357"/>
        <item m="1" x="4501"/>
        <item m="1" x="3125"/>
        <item m="1" x="3204"/>
        <item m="1" x="444"/>
        <item m="1" x="3451"/>
        <item m="1" x="4879"/>
        <item x="28"/>
        <item m="1" x="2589"/>
        <item m="1" x="3338"/>
        <item m="1" x="1449"/>
        <item m="1" x="3257"/>
        <item m="1" x="3711"/>
        <item m="1" x="4258"/>
        <item m="1" x="610"/>
        <item m="1" x="1756"/>
        <item m="1" x="519"/>
        <item m="1" x="4729"/>
        <item m="1" x="3986"/>
        <item m="1" x="3786"/>
        <item m="1" x="3340"/>
        <item m="1" x="3368"/>
        <item m="1" x="1447"/>
        <item m="1" x="583"/>
        <item m="1" x="3696"/>
        <item m="1" x="3339"/>
        <item m="1" x="3774"/>
        <item m="1" x="229"/>
        <item m="1" x="1590"/>
        <item m="1" x="2881"/>
        <item m="1" x="4908"/>
        <item m="1" x="3776"/>
        <item m="1" x="2665"/>
        <item m="1" x="4867"/>
        <item m="1" x="1270"/>
        <item m="1" x="1513"/>
        <item m="1" x="2574"/>
        <item m="1" x="3830"/>
        <item m="1" x="3196"/>
        <item m="1" x="256"/>
        <item m="1" x="4808"/>
        <item m="1" x="3934"/>
        <item m="1" x="117"/>
        <item m="1" x="1091"/>
        <item m="1" x="2453"/>
        <item m="1" x="846"/>
        <item m="1" x="3020"/>
        <item m="1" x="3613"/>
        <item m="1" x="4071"/>
        <item m="1" x="650"/>
        <item m="1" x="2342"/>
        <item m="1" x="1367"/>
        <item m="1" x="4275"/>
        <item m="1" x="3619"/>
        <item m="1" x="3016"/>
        <item m="1" x="3912"/>
        <item m="1" x="4607"/>
        <item m="1" x="2612"/>
        <item m="1" x="3057"/>
        <item m="1" x="2239"/>
        <item m="1" x="507"/>
        <item m="1" x="800"/>
        <item m="1" x="2376"/>
        <item m="1" x="4587"/>
        <item m="1" x="1835"/>
        <item m="1" x="690"/>
        <item m="1" x="4535"/>
        <item m="1" x="4253"/>
        <item m="1" x="597"/>
        <item m="1" x="4308"/>
        <item m="1" x="4347"/>
        <item m="1" x="4122"/>
        <item m="1" x="489"/>
        <item m="1" x="2564"/>
        <item m="1" x="4092"/>
        <item m="1" x="1965"/>
        <item m="1" x="4480"/>
        <item m="1" x="4845"/>
        <item m="1" x="4929"/>
        <item m="1" x="1232"/>
        <item m="1" x="242"/>
        <item m="1" x="1633"/>
        <item m="1" x="3441"/>
        <item m="1" x="206"/>
        <item m="1" x="4284"/>
        <item m="1" x="3367"/>
        <item m="1" x="2958"/>
        <item m="1" x="1870"/>
        <item m="1" x="3372"/>
        <item m="1" x="867"/>
        <item m="1" x="2288"/>
        <item m="1" x="4927"/>
        <item m="1" x="2073"/>
        <item m="1" x="1482"/>
        <item m="1" x="2414"/>
        <item m="1" x="1080"/>
        <item m="1" x="3703"/>
        <item m="1" x="2346"/>
        <item m="1" x="4334"/>
        <item m="1" x="2667"/>
        <item m="1" x="4489"/>
        <item m="1" x="3932"/>
        <item m="1" x="350"/>
        <item m="1" x="2404"/>
        <item m="1" x="1161"/>
        <item m="1" x="3278"/>
        <item m="1" x="485"/>
        <item m="1" x="2311"/>
        <item m="1" x="2813"/>
        <item m="1" x="1968"/>
        <item m="1" x="2294"/>
        <item m="1" x="3952"/>
        <item m="1" x="4372"/>
        <item m="1" x="4344"/>
        <item m="1" x="4624"/>
        <item m="1" x="1781"/>
        <item m="1" x="1788"/>
        <item m="1" x="1673"/>
        <item m="1" x="3737"/>
        <item m="1" x="1228"/>
        <item m="1" x="3535"/>
        <item m="1" x="3423"/>
        <item m="1" x="159"/>
        <item m="1" x="942"/>
        <item m="1" x="701"/>
        <item m="1" x="710"/>
        <item m="1" x="502"/>
        <item m="1" x="2164"/>
        <item m="1" x="4954"/>
        <item m="1" x="2039"/>
        <item m="1" x="3517"/>
        <item m="1" x="331"/>
        <item m="1" x="4970"/>
        <item m="1" x="1005"/>
        <item m="1" x="2147"/>
        <item m="1" x="667"/>
        <item x="74"/>
        <item m="1" x="2233"/>
        <item m="1" x="3170"/>
        <item m="1" x="3916"/>
        <item m="1" x="2405"/>
        <item m="1" x="1308"/>
        <item m="1" x="4802"/>
        <item m="1" x="3329"/>
        <item m="1" x="2922"/>
        <item m="1" x="3501"/>
        <item m="1" x="4523"/>
        <item x="98"/>
        <item m="1" x="3766"/>
        <item m="1" x="2503"/>
        <item m="1" x="2878"/>
        <item m="1" x="3486"/>
        <item m="1" x="2662"/>
        <item m="1" x="3263"/>
        <item m="1" x="354"/>
        <item m="1" x="754"/>
        <item m="1" x="2173"/>
        <item x="95"/>
        <item m="1" x="3309"/>
        <item x="92"/>
        <item x="94"/>
        <item m="1" x="4572"/>
        <item m="1" x="715"/>
        <item m="1" x="2215"/>
        <item m="1" x="2226"/>
        <item m="1" x="2374"/>
        <item m="1" x="1525"/>
        <item m="1" x="1443"/>
        <item m="1" x="4399"/>
        <item m="1" x="4938"/>
        <item m="1" x="1997"/>
        <item m="1" x="2949"/>
        <item m="1" x="4365"/>
        <item m="1" x="1705"/>
        <item m="1" x="282"/>
        <item m="1" x="3534"/>
        <item m="1" x="223"/>
        <item m="1" x="1332"/>
        <item m="1" x="1473"/>
        <item m="1" x="1587"/>
        <item m="1" x="4189"/>
        <item m="1" x="1373"/>
        <item x="90"/>
        <item m="1" x="2963"/>
        <item m="1" x="3292"/>
        <item m="1" x="2299"/>
        <item m="1" x="4876"/>
        <item m="1" x="2613"/>
        <item m="1" x="4850"/>
        <item m="1" x="733"/>
        <item m="1" x="2770"/>
        <item m="1" x="1849"/>
        <item m="1" x="533"/>
        <item m="1" x="790"/>
        <item m="1" x="2744"/>
        <item m="1" x="2004"/>
        <item m="1" x="4069"/>
        <item m="1" x="2392"/>
        <item m="1" x="4513"/>
        <item m="1" x="4472"/>
        <item m="1" x="4691"/>
        <item m="1" x="3596"/>
        <item m="1" x="276"/>
        <item m="1" x="4136"/>
        <item m="1" x="982"/>
        <item m="1" x="3789"/>
        <item m="1" x="753"/>
        <item m="1" x="4680"/>
        <item m="1" x="3691"/>
        <item m="1" x="628"/>
        <item m="1" x="4468"/>
        <item m="1" x="3043"/>
        <item m="1" x="3485"/>
        <item m="1" x="2364"/>
        <item m="1" x="1302"/>
        <item m="1" x="4361"/>
        <item m="1" x="4317"/>
        <item m="1" x="3754"/>
        <item m="1" x="596"/>
        <item m="1" x="430"/>
        <item m="1" x="1543"/>
        <item m="1" x="1713"/>
        <item m="1" x="4311"/>
        <item m="1" x="1712"/>
        <item m="1" x="3029"/>
        <item m="1" x="1734"/>
        <item m="1" x="2559"/>
        <item m="1" x="1136"/>
        <item m="1" x="1952"/>
        <item m="1" x="2618"/>
        <item m="1" x="425"/>
        <item m="1" x="2054"/>
        <item m="1" x="1313"/>
        <item m="1" x="148"/>
        <item m="1" x="1913"/>
        <item m="1" x="1886"/>
        <item m="1" x="3681"/>
        <item m="1" x="903"/>
        <item m="1" x="4568"/>
        <item m="1" x="4750"/>
        <item m="1" x="1416"/>
        <item m="1" x="2276"/>
        <item x="6"/>
        <item x="50"/>
        <item m="1" x="3888"/>
        <item m="1" x="2506"/>
        <item m="1" x="3867"/>
        <item m="1" x="758"/>
        <item m="1" x="3545"/>
        <item m="1" x="2541"/>
        <item m="1" x="3105"/>
        <item m="1" x="3626"/>
        <item m="1" x="1655"/>
        <item m="1" x="2183"/>
        <item m="1" x="3970"/>
        <item m="1" x="3810"/>
        <item m="1" x="4397"/>
        <item x="78"/>
        <item m="1" x="3948"/>
        <item m="1" x="4724"/>
        <item m="1" x="4166"/>
        <item m="1" x="4881"/>
        <item m="1" x="2729"/>
        <item m="1" x="4579"/>
        <item m="1" x="883"/>
        <item m="1" x="536"/>
        <item m="1" x="1542"/>
        <item m="1" x="1626"/>
        <item m="1" x="2835"/>
        <item m="1" x="2755"/>
        <item m="1" x="481"/>
        <item m="1" x="3953"/>
        <item m="1" x="707"/>
        <item m="1" x="3171"/>
        <item m="1" x="3519"/>
        <item m="1" x="3680"/>
        <item m="1" x="1237"/>
        <item m="1" x="1790"/>
        <item m="1" x="2126"/>
        <item m="1" x="4717"/>
        <item m="1" x="2655"/>
        <item m="1" x="2292"/>
        <item m="1" x="2884"/>
        <item m="1" x="4441"/>
        <item m="1" x="1413"/>
        <item m="1" x="4736"/>
        <item m="1" x="1599"/>
        <item m="1" x="4343"/>
        <item m="1" x="871"/>
        <item m="1" x="4010"/>
        <item m="1" x="325"/>
        <item m="1" x="4369"/>
        <item m="1" x="4566"/>
        <item m="1" x="4338"/>
        <item m="1" x="4027"/>
        <item m="1" x="744"/>
        <item m="1" x="2571"/>
        <item m="1" x="1668"/>
        <item m="1" x="1761"/>
        <item m="1" x="1755"/>
        <item m="1" x="360"/>
        <item m="1" x="2243"/>
        <item m="1" x="4683"/>
        <item m="1" x="3899"/>
        <item m="1" x="1132"/>
        <item m="1" x="3106"/>
        <item m="1" x="774"/>
        <item m="1" x="3784"/>
        <item m="1" x="3214"/>
        <item m="1" x="3318"/>
        <item m="1" x="4530"/>
        <item m="1" x="4302"/>
        <item m="1" x="3798"/>
        <item x="83"/>
        <item m="1" x="589"/>
        <item m="1" x="2619"/>
        <item m="1" x="1907"/>
        <item m="1" x="1974"/>
        <item m="1" x="3315"/>
        <item m="1" x="1588"/>
        <item m="1" x="2704"/>
        <item m="1" x="768"/>
        <item m="1" x="4123"/>
        <item m="1" x="600"/>
        <item m="1" x="1470"/>
        <item m="1" x="719"/>
        <item m="1" x="703"/>
        <item m="1" x="939"/>
        <item m="1" x="1594"/>
        <item m="1" x="4839"/>
        <item m="1" x="2456"/>
        <item m="1" x="1716"/>
        <item m="1" x="2262"/>
        <item m="1" x="629"/>
        <item m="1" x="1924"/>
        <item m="1" x="1720"/>
        <item m="1" x="1073"/>
        <item m="1" x="2381"/>
        <item m="1" x="3872"/>
        <item m="1" x="3353"/>
        <item m="1" x="3356"/>
        <item m="1" x="3359"/>
        <item m="1" x="3360"/>
        <item m="1" x="3361"/>
        <item m="1" x="3364"/>
        <item m="1" x="3365"/>
        <item m="1" x="3253"/>
        <item m="1" x="3256"/>
        <item m="1" x="3258"/>
        <item m="1" x="3143"/>
        <item m="1" x="3144"/>
        <item m="1" x="3146"/>
        <item m="1" x="3148"/>
        <item m="1" x="3151"/>
        <item m="1" x="3014"/>
        <item m="1" x="3021"/>
        <item m="1" x="3022"/>
        <item m="1" x="3025"/>
        <item m="1" x="2912"/>
        <item m="1" x="2913"/>
        <item m="1" x="2915"/>
        <item m="1" x="2748"/>
        <item m="1" x="2749"/>
        <item m="1" x="2753"/>
        <item m="1" x="2622"/>
        <item m="1" x="2510"/>
        <item m="1" x="371"/>
        <item m="1" x="3001"/>
        <item m="1" x="2812"/>
        <item m="1" x="1883"/>
        <item m="1" x="2916"/>
        <item m="1" x="2472"/>
        <item m="1" x="1190"/>
        <item m="1" x="3323"/>
        <item m="1" x="624"/>
        <item m="1" x="1934"/>
        <item m="1" x="607"/>
        <item x="30"/>
        <item m="1" x="2090"/>
        <item m="1" x="2148"/>
        <item m="1" x="1380"/>
        <item m="1" x="1382"/>
        <item m="1" x="1384"/>
        <item m="1" x="1385"/>
        <item m="1" x="3404"/>
        <item m="1" x="4464"/>
        <item m="1" x="532"/>
        <item m="1" x="2938"/>
        <item m="1" x="1728"/>
        <item m="1" x="2836"/>
        <item m="1" x="1466"/>
        <item m="1" x="852"/>
        <item m="1" x="3482"/>
        <item m="1" x="512"/>
        <item m="1" x="415"/>
        <item m="1" x="2071"/>
        <item m="1" x="3433"/>
        <item m="1" x="4362"/>
        <item m="1" x="3788"/>
        <item m="1" x="2645"/>
        <item m="1" x="3695"/>
        <item m="1" x="2666"/>
        <item m="1" x="3209"/>
        <item m="1" x="2942"/>
        <item m="1" x="3507"/>
        <item m="1" x="1925"/>
        <item m="1" x="924"/>
        <item m="1" x="3765"/>
        <item m="1" x="3036"/>
        <item m="1" x="3720"/>
        <item m="1" x="396"/>
        <item m="1" x="945"/>
        <item m="1" x="207"/>
        <item m="1" x="2475"/>
        <item m="1" x="854"/>
        <item m="1" x="4656"/>
        <item m="1" x="3366"/>
        <item m="1" x="637"/>
        <item m="1" x="3102"/>
        <item m="1" x="1775"/>
        <item m="1" x="668"/>
        <item m="1" x="2776"/>
        <item m="1" x="2876"/>
        <item m="1" x="298"/>
        <item m="1" x="1187"/>
        <item m="1" x="3586"/>
        <item m="1" x="2484"/>
        <item m="1" x="3757"/>
        <item m="1" x="1992"/>
        <item m="1" x="4843"/>
        <item m="1" x="3877"/>
        <item m="1" x="1827"/>
        <item m="1" x="891"/>
        <item m="1" x="4957"/>
        <item m="1" x="1359"/>
        <item m="1" x="2842"/>
        <item m="1" x="115"/>
        <item m="1" x="3651"/>
        <item m="1" x="4817"/>
        <item m="1" x="2661"/>
        <item m="1" x="1076"/>
        <item m="1" x="1648"/>
        <item m="1" x="2143"/>
        <item m="1" x="4553"/>
        <item m="1" x="4872"/>
        <item m="1" x="490"/>
        <item m="1" x="804"/>
        <item m="1" x="4049"/>
        <item m="1" x="1661"/>
        <item m="1" x="4001"/>
        <item m="1" x="4666"/>
        <item m="1" x="124"/>
        <item m="1" x="691"/>
        <item m="1" x="2673"/>
        <item m="1" x="4715"/>
        <item m="1" x="704"/>
        <item m="1" x="131"/>
        <item m="1" x="2546"/>
        <item m="1" x="738"/>
        <item m="1" x="3584"/>
        <item m="1" x="793"/>
        <item m="1" x="3062"/>
        <item m="1" x="1697"/>
        <item m="1" x="3905"/>
        <item x="51"/>
        <item m="1" x="612"/>
        <item m="1" x="1820"/>
        <item m="1" x="2736"/>
        <item m="1" x="1188"/>
        <item m="1" x="1082"/>
        <item m="1" x="3634"/>
        <item m="1" x="1402"/>
        <item m="1" x="1110"/>
        <item m="1" x="3085"/>
        <item m="1" x="3552"/>
        <item m="1" x="4021"/>
        <item m="1" x="4459"/>
        <item m="1" x="4893"/>
        <item m="1" x="494"/>
        <item m="1" x="959"/>
        <item m="1" x="2839"/>
        <item m="1" x="2234"/>
        <item m="1" x="1452"/>
        <item m="1" x="2178"/>
        <item m="1" x="166"/>
        <item m="1" x="3721"/>
        <item m="1" x="3556"/>
        <item m="1" x="3469"/>
        <item m="1" x="1777"/>
        <item m="1" x="2228"/>
        <item m="1" x="2711"/>
        <item m="1" x="3138"/>
        <item m="1" x="3588"/>
        <item m="1" x="4062"/>
        <item m="1" x="1969"/>
        <item m="1" x="4381"/>
        <item m="1" x="4174"/>
        <item m="1" x="4500"/>
        <item m="1" x="3773"/>
        <item m="1" x="4243"/>
        <item m="1" x="1138"/>
        <item m="1" x="2224"/>
        <item m="1" x="3846"/>
        <item m="1" x="1802"/>
        <item x="54"/>
        <item m="1" x="2924"/>
        <item m="1" x="1773"/>
        <item m="1" x="518"/>
        <item m="1" x="3676"/>
        <item m="1" x="2001"/>
        <item m="1" x="1919"/>
        <item m="1" x="2985"/>
        <item m="1" x="2428"/>
        <item m="1" x="2328"/>
        <item m="1" x="2249"/>
        <item m="1" x="4907"/>
        <item m="1" x="2467"/>
        <item m="1" x="2024"/>
        <item m="1" x="4764"/>
        <item m="1" x="1108"/>
        <item m="1" x="2825"/>
        <item m="1" x="2811"/>
        <item m="1" x="984"/>
        <item m="1" x="763"/>
        <item m="1" x="1656"/>
        <item m="1" x="1257"/>
        <item m="1" x="3611"/>
        <item m="1" x="662"/>
        <item m="1" x="3736"/>
        <item m="1" x="3665"/>
        <item m="1" x="4917"/>
        <item m="1" x="1792"/>
        <item m="1" x="2408"/>
        <item m="1" x="995"/>
        <item x="4"/>
        <item m="1" x="3814"/>
        <item m="1" x="4877"/>
        <item m="1" x="922"/>
        <item m="1" x="4387"/>
        <item m="1" x="553"/>
        <item m="1" x="2278"/>
        <item m="1" x="4133"/>
        <item m="1" x="1094"/>
        <item m="1" x="2490"/>
        <item m="1" x="3902"/>
        <item m="1" x="4781"/>
        <item m="1" x="409"/>
        <item m="1" x="1706"/>
        <item m="1" x="3816"/>
        <item m="1" x="1864"/>
        <item m="1" x="3198"/>
        <item m="1" x="2713"/>
        <item m="1" x="4433"/>
        <item m="1" x="3304"/>
        <item m="1" x="3579"/>
        <item m="1" x="4919"/>
        <item m="1" x="3259"/>
        <item m="1" x="4015"/>
        <item m="1" x="3892"/>
        <item m="1" x="2131"/>
        <item m="1" x="230"/>
        <item m="1" x="1741"/>
        <item m="1" x="4529"/>
        <item m="1" x="4200"/>
        <item m="1" x="948"/>
        <item m="1" x="162"/>
        <item m="1" x="1606"/>
        <item m="1" x="2063"/>
        <item m="1" x="4689"/>
        <item m="1" x="2451"/>
        <item m="1" x="2720"/>
        <item m="1" x="4948"/>
        <item m="1" x="2496"/>
        <item m="1" x="1687"/>
        <item m="1" x="4629"/>
        <item m="1" x="1770"/>
        <item m="1" x="4883"/>
        <item m="1" x="1893"/>
        <item m="1" x="2003"/>
        <item m="1" x="204"/>
        <item m="1" x="4178"/>
        <item m="1" x="3128"/>
        <item m="1" x="4056"/>
        <item m="1" x="1507"/>
        <item m="1" x="3397"/>
        <item m="1" x="1417"/>
        <item m="1" x="1989"/>
        <item m="1" x="1185"/>
        <item m="1" x="3727"/>
        <item m="1" x="3238"/>
        <item m="1" x="3162"/>
        <item m="1" x="1004"/>
        <item m="1" x="4734"/>
        <item m="1" x="4199"/>
        <item m="1" x="4591"/>
        <item m="1" x="2383"/>
        <item m="1" x="427"/>
        <item m="1" x="4882"/>
        <item m="1" x="2783"/>
        <item m="1" x="869"/>
        <item m="1" x="567"/>
        <item m="1" x="4059"/>
        <item m="1" x="506"/>
        <item m="1" x="4051"/>
        <item m="1" x="3840"/>
        <item m="1" x="4878"/>
        <item m="1" x="622"/>
        <item m="1" x="4269"/>
        <item m="1" x="4073"/>
        <item m="1" x="4618"/>
        <item m="1" x="734"/>
        <item m="1" x="4953"/>
        <item m="1" x="741"/>
        <item m="1" x="653"/>
        <item m="1" x="549"/>
        <item m="1" x="2157"/>
        <item m="1" x="1812"/>
        <item m="1" x="466"/>
        <item m="1" x="2385"/>
        <item m="1" x="833"/>
        <item m="1" x="1264"/>
        <item m="1" x="157"/>
        <item m="1" x="2016"/>
        <item m="1" x="2979"/>
        <item m="1" x="214"/>
        <item m="1" x="2413"/>
        <item m="1" x="265"/>
        <item m="1" x="3511"/>
        <item m="1" x="2875"/>
        <item m="1" x="4084"/>
        <item m="1" x="4193"/>
        <item m="1" x="4531"/>
        <item m="1" x="3761"/>
        <item m="1" x="2879"/>
        <item m="1" x="3630"/>
        <item m="1" x="3672"/>
        <item m="1" x="809"/>
        <item m="1" x="1361"/>
        <item m="1" x="480"/>
        <item m="1" x="4497"/>
        <item m="1" x="4749"/>
        <item m="1" x="4861"/>
        <item m="1" x="474"/>
        <item m="1" x="936"/>
        <item m="1" x="3826"/>
        <item m="1" x="4601"/>
        <item m="1" x="839"/>
        <item m="1" x="4578"/>
        <item m="1" x="3077"/>
        <item m="1" x="2297"/>
        <item m="1" x="3589"/>
        <item m="1" x="3907"/>
        <item m="1" x="4329"/>
        <item m="1" x="1895"/>
        <item m="1" x="2601"/>
        <item m="1" x="3538"/>
        <item m="1" x="3713"/>
        <item m="1" x="3082"/>
        <item m="1" x="2760"/>
        <item m="1" x="199"/>
        <item m="1" x="2160"/>
        <item m="1" x="2500"/>
        <item m="1" x="1293"/>
        <item m="1" x="1213"/>
        <item m="1" x="930"/>
        <item m="1" x="4363"/>
        <item m="1" x="1013"/>
        <item m="1" x="3875"/>
        <item m="1" x="1377"/>
        <item m="1" x="2542"/>
        <item m="1" x="3203"/>
        <item m="1" x="1491"/>
        <item m="1" x="303"/>
        <item m="1" x="4833"/>
        <item m="1" x="2389"/>
        <item m="1" x="2124"/>
        <item m="1" x="568"/>
        <item m="1" x="3562"/>
        <item m="1" x="3955"/>
        <item m="1" x="2146"/>
        <item m="1" x="4730"/>
        <item x="26"/>
        <item m="1" x="3163"/>
        <item m="1" x="2319"/>
        <item m="1" x="173"/>
        <item x="106"/>
        <item m="1" x="1560"/>
        <item m="1" x="3281"/>
        <item m="1" x="473"/>
        <item m="1" x="2122"/>
        <item m="1" x="4080"/>
        <item m="1" x="3287"/>
        <item m="1" x="3650"/>
        <item m="1" x="4135"/>
        <item m="1" x="268"/>
        <item m="1" x="4912"/>
        <item m="1" x="4313"/>
        <item m="1" x="306"/>
        <item m="1" x="3487"/>
        <item m="1" x="1916"/>
        <item m="1" x="2377"/>
        <item m="1" x="328"/>
        <item m="1" x="2334"/>
        <item x="56"/>
        <item m="1" x="4940"/>
        <item m="1" x="4910"/>
        <item m="1" x="3282"/>
        <item m="1" x="1857"/>
        <item m="1" x="3064"/>
        <item m="1" x="4340"/>
        <item m="1" x="4713"/>
        <item m="1" x="565"/>
        <item m="1" x="4608"/>
        <item m="1" x="2945"/>
        <item m="1" x="2861"/>
        <item m="1" x="2658"/>
        <item m="1" x="1649"/>
        <item m="1" x="2545"/>
        <item m="1" x="2815"/>
        <item m="1" x="3352"/>
        <item m="1" x="4291"/>
        <item m="1" x="3827"/>
        <item m="1" x="4205"/>
        <item m="1" x="1609"/>
        <item m="1" x="2551"/>
        <item m="1" x="4479"/>
        <item m="1" x="4212"/>
        <item m="1" x="266"/>
        <item m="1" x="562"/>
        <item m="1" x="1034"/>
        <item m="1" x="3726"/>
        <item m="1" x="3042"/>
        <item m="1" x="4304"/>
        <item m="1" x="3700"/>
        <item m="1" x="2901"/>
        <item m="1" x="175"/>
        <item m="1" x="1722"/>
        <item m="1" x="2935"/>
        <item m="1" x="3623"/>
        <item m="1" x="3868"/>
        <item m="1" x="2252"/>
        <item m="1" x="3712"/>
        <item m="1" x="3173"/>
        <item m="1" x="2968"/>
        <item m="1" x="1943"/>
        <item m="1" x="3374"/>
        <item m="1" x="937"/>
        <item m="1" x="4103"/>
        <item m="1" x="1846"/>
        <item m="1" x="2553"/>
        <item m="1" x="2871"/>
        <item m="1" x="1272"/>
        <item m="1" x="1075"/>
        <item m="1" x="1583"/>
        <item m="1" x="1177"/>
        <item m="1" x="2681"/>
        <item m="1" x="4143"/>
        <item m="1" x="3884"/>
        <item m="1" x="4128"/>
        <item m="1" x="224"/>
        <item m="1" x="3866"/>
        <item m="1" x="2733"/>
        <item m="1" x="4644"/>
        <item m="1" x="1593"/>
        <item m="1" x="3467"/>
        <item m="1" x="4173"/>
        <item m="1" x="1049"/>
        <item m="1" x="2091"/>
        <item m="1" x="1152"/>
        <item m="1" x="1962"/>
        <item m="1" x="1675"/>
        <item m="1" x="1414"/>
        <item m="1" x="4463"/>
        <item m="1" x="3431"/>
        <item m="1" x="771"/>
        <item m="1" x="3018"/>
        <item m="1" x="627"/>
        <item m="1" x="3448"/>
        <item m="1" x="4777"/>
        <item m="1" x="810"/>
        <item m="1" x="1151"/>
        <item m="1" x="593"/>
        <item m="1" x="4814"/>
        <item m="1" x="1926"/>
        <item m="1" x="4673"/>
        <item m="1" x="1411"/>
        <item m="1" x="892"/>
        <item m="1" x="2659"/>
        <item m="1" x="849"/>
        <item m="1" x="3800"/>
        <item m="1" x="3608"/>
        <item m="1" x="1608"/>
        <item m="1" x="3118"/>
        <item m="1" x="4636"/>
        <item m="1" x="3554"/>
        <item m="1" x="1986"/>
        <item m="1" x="548"/>
        <item m="1" x="3444"/>
        <item m="1" x="4321"/>
        <item m="1" x="491"/>
        <item m="1" x="1258"/>
        <item m="1" x="557"/>
        <item m="1" x="1064"/>
        <item m="1" x="2101"/>
        <item m="1" x="275"/>
        <item m="1" x="4064"/>
        <item m="1" x="4874"/>
        <item m="1" x="2528"/>
        <item m="1" x="2714"/>
        <item m="1" x="2679"/>
        <item m="1" x="625"/>
        <item m="1" x="1617"/>
        <item m="1" x="3734"/>
        <item m="1" x="3685"/>
        <item m="1" x="1196"/>
        <item m="1" x="1366"/>
        <item m="1" x="4112"/>
        <item m="1" x="1659"/>
        <item m="1" x="3987"/>
        <item m="1" x="293"/>
        <item m="1" x="587"/>
        <item m="1" x="856"/>
        <item m="1" x="324"/>
        <item m="1" x="1911"/>
        <item m="1" x="689"/>
        <item m="1" x="829"/>
        <item m="1" x="1351"/>
        <item m="1" x="4609"/>
        <item m="1" x="2517"/>
        <item m="1" x="2644"/>
        <item m="1" x="2857"/>
        <item m="1" x="3059"/>
        <item m="1" x="3760"/>
        <item m="1" x="3133"/>
        <item m="1" x="312"/>
        <item x="52"/>
        <item m="1" x="2750"/>
        <item m="1" x="3522"/>
        <item m="1" x="3663"/>
        <item m="1" x="4239"/>
        <item m="1" x="3806"/>
        <item m="1" x="1198"/>
        <item m="1" x="1553"/>
        <item m="1" x="198"/>
        <item m="1" x="1490"/>
        <item m="1" x="1317"/>
        <item m="1" x="218"/>
        <item m="1" x="1167"/>
        <item m="1" x="4536"/>
        <item m="1" x="2460"/>
        <item m="1" x="812"/>
        <item m="1" x="4890"/>
        <item m="1" x="1932"/>
        <item m="1" x="4925"/>
        <item m="1" x="3831"/>
        <item x="100"/>
        <item m="1" x="1262"/>
        <item m="1" x="2301"/>
        <item m="1" x="2693"/>
        <item m="1" x="1990"/>
        <item m="1" x="3378"/>
        <item m="1" x="1006"/>
        <item m="1" x="3052"/>
        <item m="1" x="2831"/>
        <item m="1" x="643"/>
        <item m="1" x="4634"/>
        <item m="1" x="615"/>
        <item m="1" x="3617"/>
        <item m="1" x="1931"/>
        <item m="1" x="3894"/>
        <item m="1" x="2992"/>
        <item m="1" x="2763"/>
        <item m="1" x="735"/>
        <item m="1" x="654"/>
        <item m="1" x="3878"/>
        <item m="1" x="1033"/>
        <item m="1" x="1191"/>
        <item m="1" x="138"/>
        <item m="1" x="1072"/>
        <item m="1" x="1086"/>
        <item m="1" x="3264"/>
        <item m="1" x="3086"/>
        <item m="1" x="1017"/>
        <item m="1" x="1512"/>
        <item m="1" x="2489"/>
        <item m="1" x="923"/>
        <item m="1" x="1324"/>
        <item m="1" x="4889"/>
        <item m="1" x="1229"/>
        <item m="1" x="4565"/>
        <item m="1" x="3049"/>
        <item m="1" x="4965"/>
        <item m="1" x="4972"/>
        <item m="1" x="1872"/>
        <item m="1" x="1910"/>
        <item m="1" x="1611"/>
        <item m="1" x="755"/>
        <item m="1" x="748"/>
        <item m="1" x="4292"/>
        <item m="1" x="4035"/>
        <item m="1" x="3959"/>
        <item m="1" x="3612"/>
        <item m="1" x="3510"/>
        <item m="1" x="329"/>
        <item m="1" x="3640"/>
        <item m="1" x="4933"/>
        <item m="1" x="4900"/>
        <item m="1" x="1305"/>
        <item m="1" x="216"/>
        <item m="1" x="718"/>
        <item m="1" x="3911"/>
        <item m="1" x="830"/>
        <item m="1" x="2450"/>
        <item m="1" x="2834"/>
        <item m="1" x="2791"/>
        <item m="1" x="2959"/>
        <item m="1" x="2669"/>
        <item m="1" x="4831"/>
        <item m="1" x="2508"/>
        <item m="1" x="4245"/>
        <item m="1" x="566"/>
        <item m="1" x="4083"/>
        <item m="1" x="2356"/>
        <item m="1" x="655"/>
        <item m="1" x="4214"/>
        <item m="1" x="1700"/>
        <item m="1" x="3857"/>
        <item m="1" x="3860"/>
        <item m="1" x="3873"/>
        <item m="1" x="1236"/>
        <item m="1" x="2849"/>
        <item m="1" x="1940"/>
        <item m="1" x="2824"/>
        <item m="1" x="2855"/>
        <item m="1" x="4111"/>
        <item m="1" x="1867"/>
        <item m="1" x="4615"/>
        <item m="1" x="674"/>
        <item m="1" x="1381"/>
        <item m="1" x="2474"/>
        <item m="1" x="1348"/>
        <item m="1" x="1155"/>
        <item m="1" x="1193"/>
        <item m="1" x="3295"/>
        <item m="1" x="2902"/>
        <item m="1" x="1435"/>
        <item m="1" x="4558"/>
        <item m="1" x="3698"/>
        <item m="1" x="4351"/>
        <item m="1" x="2895"/>
        <item m="1" x="4864"/>
        <item m="1" x="1859"/>
        <item m="1" x="367"/>
        <item m="1" x="4793"/>
        <item m="1" x="1328"/>
        <item m="1" x="3762"/>
        <item m="1" x="2093"/>
        <item m="1" x="1575"/>
        <item m="1" x="2465"/>
        <item m="1" x="4046"/>
        <item m="1" x="3893"/>
        <item m="1" x="2521"/>
        <item m="1" x="1739"/>
        <item m="1" x="4024"/>
        <item m="1" x="4461"/>
        <item m="1" x="4897"/>
        <item m="1" x="1939"/>
        <item m="1" x="736"/>
        <item m="1" x="2670"/>
        <item m="1" x="3939"/>
        <item m="1" x="1092"/>
        <item m="1" x="3652"/>
        <item m="1" x="2853"/>
        <item m="1" x="1394"/>
        <item m="1" x="2115"/>
        <item m="1" x="2332"/>
        <item m="1" x="4967"/>
        <item m="1" x="4014"/>
        <item m="1" x="4004"/>
        <item m="1" x="3573"/>
        <item m="1" x="2386"/>
        <item m="1" x="1976"/>
        <item m="1" x="1982"/>
        <item m="1" x="1698"/>
        <item m="1" x="4788"/>
        <item m="1" x="848"/>
        <item m="1" x="1861"/>
        <item m="1" x="4378"/>
        <item m="1" x="2236"/>
        <item m="1" x="609"/>
        <item m="1" x="4268"/>
        <item m="1" x="2923"/>
        <item m="1" x="1691"/>
        <item m="1" x="2363"/>
        <item x="22"/>
        <item m="1" x="3202"/>
        <item m="1" x="851"/>
        <item m="1" x="130"/>
        <item m="1" x="2254"/>
        <item m="1" x="3344"/>
        <item m="1" x="1843"/>
        <item m="1" x="4113"/>
        <item m="1" x="3039"/>
        <item m="1" x="4665"/>
        <item m="1" x="1376"/>
        <item m="1" x="1745"/>
        <item m="1" x="3503"/>
        <item m="1" x="4310"/>
        <item m="1" x="2314"/>
        <item m="1" x="147"/>
        <item m="1" x="1632"/>
        <item m="1" x="3475"/>
        <item m="1" x="2144"/>
        <item m="1" x="4202"/>
        <item m="1" x="3080"/>
        <item m="1" x="1537"/>
        <item m="1" x="4360"/>
        <item m="1" x="304"/>
        <item m="1" x="1186"/>
        <item m="1" x="4301"/>
        <item m="1" x="4106"/>
        <item m="1" x="4300"/>
        <item m="1" x="3211"/>
        <item m="1" x="4706"/>
        <item m="1" x="2443"/>
        <item m="1" x="2962"/>
        <item m="1" x="2767"/>
        <item m="1" x="3269"/>
        <item m="1" x="2355"/>
        <item m="1" x="4082"/>
        <item m="1" x="4918"/>
        <item m="1" x="757"/>
        <item m="1" x="4025"/>
        <item m="1" x="1936"/>
        <item m="1" x="896"/>
        <item m="1" x="2369"/>
        <item m="1" x="4330"/>
        <item m="1" x="798"/>
        <item m="1" x="1325"/>
        <item m="1" x="1048"/>
        <item m="1" x="3812"/>
        <item m="1" x="573"/>
        <item m="1" x="3184"/>
        <item m="1" x="1265"/>
        <item m="1" x="4703"/>
        <item m="1" x="778"/>
        <item m="1" x="1383"/>
        <item m="1" x="3772"/>
        <item m="1" x="267"/>
        <item m="1" x="865"/>
        <item m="1" x="2696"/>
        <item m="1" x="4494"/>
        <item m="1" x="3635"/>
        <item m="1" x="3904"/>
        <item m="1" x="3577"/>
        <item x="11"/>
        <item m="1" x="1692"/>
        <item m="1" x="4888"/>
        <item m="1" x="2272"/>
        <item m="1" x="4119"/>
        <item m="1" x="2165"/>
        <item m="1" x="1702"/>
        <item m="1" x="1401"/>
        <item m="1" x="3793"/>
        <item m="1" x="186"/>
        <item m="1" x="739"/>
        <item m="1" x="1352"/>
        <item m="1" x="1971"/>
        <item m="1" x="2047"/>
        <item m="1" x="749"/>
        <item m="1" x="4795"/>
        <item m="1" x="1938"/>
        <item m="1" x="3823"/>
        <item m="1" x="521"/>
        <item m="1" x="1246"/>
        <item m="1" x="4356"/>
        <item m="1" x="1137"/>
        <item m="1" x="2762"/>
        <item m="1" x="1194"/>
        <item m="1" x="3354"/>
        <item m="1" x="1619"/>
        <item m="1" x="2869"/>
        <item m="1" x="2372"/>
        <item m="1" x="4638"/>
        <item m="1" x="4602"/>
        <item m="1" x="2076"/>
        <item m="1" x="3391"/>
        <item m="1" x="344"/>
        <item m="1" x="2816"/>
        <item m="1" x="2049"/>
        <item m="1" x="4144"/>
        <item m="1" x="2357"/>
        <item m="1" x="1281"/>
        <item m="1" x="4926"/>
        <item m="1" x="3989"/>
        <item m="1" x="992"/>
        <item m="1" x="1044"/>
        <item m="1" x="1963"/>
        <item m="1" x="3483"/>
        <item m="1" x="2324"/>
        <item m="1" x="3446"/>
        <item m="1" x="2808"/>
        <item m="1" x="920"/>
        <item m="1" x="2691"/>
        <item m="1" x="4786"/>
        <item m="1" x="1904"/>
        <item m="1" x="2371"/>
        <item m="1" x="1855"/>
        <item m="1" x="4761"/>
        <item m="1" x="3445"/>
        <item m="1" x="3349"/>
        <item m="1" x="2823"/>
        <item m="1" x="2664"/>
        <item m="1" x="1565"/>
        <item m="1" x="2867"/>
        <item m="1" x="3729"/>
        <item m="1" x="4904"/>
        <item m="1" x="1459"/>
        <item m="1" x="901"/>
        <item m="1" x="1941"/>
        <item m="1" x="1663"/>
        <item m="1" x="3576"/>
        <item m="1" x="4416"/>
        <item m="1" x="2818"/>
        <item m="1" x="2980"/>
        <item m="1" x="1314"/>
        <item m="1" x="699"/>
        <item m="1" x="2184"/>
        <item m="1" x="1009"/>
        <item m="1" x="1248"/>
        <item m="1" x="3384"/>
        <item m="1" x="2929"/>
        <item m="1" x="1323"/>
        <item m="1" x="3091"/>
        <item m="1" x="2727"/>
        <item m="1" x="4072"/>
        <item m="1" x="1749"/>
        <item m="1" x="692"/>
        <item m="1" x="4190"/>
        <item m="1" x="1269"/>
        <item m="1" x="1524"/>
        <item m="1" x="465"/>
        <item m="1" x="4251"/>
        <item m="1" x="3417"/>
        <item m="1" x="243"/>
        <item m="1" x="3459"/>
        <item m="1" x="3466"/>
        <item m="1" x="3479"/>
        <item m="1" x="3489"/>
        <item m="1" x="3498"/>
        <item m="1" x="3502"/>
        <item m="1" x="623"/>
        <item m="1" x="2986"/>
        <item m="1" x="2908"/>
        <item m="1" x="3177"/>
        <item m="1" x="3245"/>
        <item m="1" x="1043"/>
        <item m="1" x="3345"/>
        <item m="1" x="4074"/>
        <item m="1" x="760"/>
        <item m="1" x="1554"/>
        <item m="1" x="1767"/>
        <item m="1" x="3637"/>
        <item m="1" x="2964"/>
        <item m="1" x="2663"/>
        <item m="1" x="3398"/>
        <item m="1" x="4125"/>
        <item m="1" x="260"/>
        <item m="1" x="3066"/>
        <item m="1" x="4653"/>
        <item m="1" x="1242"/>
        <item m="1" x="1153"/>
        <item m="1" x="1100"/>
        <item m="1" x="4670"/>
        <item m="1" x="2789"/>
        <item m="1" x="3755"/>
        <item m="1" x="4819"/>
        <item m="1" x="4345"/>
        <item m="1" x="3819"/>
        <item m="1" x="3602"/>
        <item m="1" x="2202"/>
        <item m="1" x="3925"/>
        <item m="1" x="2920"/>
        <item m="1" x="2734"/>
        <item m="1" x="1280"/>
        <item m="1" x="998"/>
        <item m="1" x="3803"/>
        <item m="1" x="3968"/>
        <item m="1" x="2477"/>
        <item m="1" x="2844"/>
        <item m="1" x="1646"/>
        <item m="1" x="3187"/>
        <item m="1" x="1410"/>
        <item m="1" x="2158"/>
        <item m="1" x="4652"/>
        <item m="1" x="3455"/>
        <item m="1" x="1181"/>
        <item m="1" x="529"/>
        <item m="1" x="1056"/>
        <item m="1" x="493"/>
        <item m="1" x="845"/>
        <item m="1" x="4457"/>
        <item m="1" x="2032"/>
        <item m="1" x="4471"/>
        <item m="1" x="2109"/>
        <item m="1" x="4813"/>
        <item m="1" x="2308"/>
        <item m="1" x="185"/>
        <item m="1" x="1620"/>
        <item m="1" x="2423"/>
        <item m="1" x="1873"/>
        <item m="1" x="1528"/>
        <item m="1" x="694"/>
        <item m="1" x="3725"/>
        <item m="1" x="1701"/>
        <item m="1" x="4818"/>
        <item m="1" x="2886"/>
        <item m="1" x="3228"/>
        <item m="1" x="3386"/>
        <item m="1" x="1717"/>
        <item m="1" x="154"/>
        <item m="1" x="4389"/>
        <item m="1" x="1276"/>
        <item m="1" x="1189"/>
        <item m="1" x="272"/>
        <item m="1" x="2400"/>
        <item m="1" x="2887"/>
        <item m="1" x="2582"/>
        <item m="1" x="4229"/>
        <item m="1" x="3297"/>
        <item m="1" x="2273"/>
        <item m="1" x="4247"/>
        <item m="1" x="3966"/>
        <item m="1" x="2829"/>
        <item m="1" x="2847"/>
        <item m="1" x="1448"/>
        <item m="1" x="4032"/>
        <item x="88"/>
        <item m="1" x="3135"/>
        <item m="1" x="1585"/>
        <item m="1" x="1456"/>
        <item m="1" x="1343"/>
        <item m="1" x="2702"/>
        <item m="1" x="3964"/>
        <item m="1" x="3748"/>
        <item m="1" x="2021"/>
        <item m="1" x="1676"/>
        <item m="1" x="2710"/>
        <item m="1" x="1365"/>
        <item m="1" x="448"/>
        <item m="1" x="404"/>
        <item m="1" x="1421"/>
        <item m="1" x="971"/>
        <item m="1" x="702"/>
        <item m="1" x="2394"/>
        <item m="1" x="4508"/>
        <item m="1" x="3910"/>
        <item m="1" x="4855"/>
        <item m="1" x="2568"/>
        <item m="1" x="818"/>
        <item m="1" x="4507"/>
        <item m="1" x="1914"/>
        <item m="1" x="3738"/>
        <item m="1" x="1085"/>
        <item m="1" x="2353"/>
        <item m="1" x="3051"/>
        <item m="1" x="4841"/>
        <item m="1" x="4476"/>
        <item m="1" x="515"/>
        <item m="1" x="2380"/>
        <item m="1" x="2028"/>
        <item m="1" x="4532"/>
        <item m="1" x="3294"/>
        <item m="1" x="2384"/>
        <item m="1" x="1954"/>
        <item m="1" x="3687"/>
        <item m="1" x="1031"/>
        <item m="1" x="1146"/>
        <item m="1" x="3690"/>
        <item m="1" x="632"/>
        <item x="38"/>
        <item m="1" x="2533"/>
        <item m="1" x="4956"/>
        <item x="89"/>
        <item m="1" x="1558"/>
        <item m="1" x="4278"/>
        <item m="1" x="919"/>
        <item m="1" x="2792"/>
        <item m="1" x="4041"/>
        <item m="1" x="3219"/>
        <item m="1" x="181"/>
        <item m="1" x="4846"/>
        <item m="1" x="4195"/>
        <item m="1" x="4633"/>
        <item m="1" x="956"/>
        <item m="1" x="1983"/>
        <item m="1" x="614"/>
        <item m="1" x="1517"/>
        <item m="1" x="4184"/>
        <item m="1" x="239"/>
        <item m="1" x="2873"/>
        <item m="1" x="1183"/>
        <item m="1" x="2694"/>
        <item m="1" x="2289"/>
        <item m="1" x="2715"/>
        <item m="1" x="4187"/>
        <item m="1" x="3947"/>
        <item m="1" x="3275"/>
        <item m="1" x="4768"/>
        <item m="1" x="394"/>
        <item m="1" x="2149"/>
        <item m="1" x="1453"/>
        <item m="1" x="813"/>
        <item m="1" x="1023"/>
        <item m="1" x="2994"/>
        <item m="1" x="4006"/>
        <item m="1" x="1622"/>
        <item m="1" x="2057"/>
        <item m="1" x="3123"/>
        <item m="1" x="1811"/>
        <item m="1" x="1350"/>
        <item m="1" x="601"/>
        <item m="1" x="387"/>
        <item m="1" x="894"/>
        <item m="1" x="3325"/>
        <item m="1" x="1226"/>
        <item m="1" x="2422"/>
        <item m="1" x="3032"/>
        <item m="1" x="3355"/>
        <item m="1" x="961"/>
        <item m="1" x="4701"/>
        <item m="1" x="4909"/>
        <item m="1" x="966"/>
        <item m="1" x="3103"/>
        <item m="1" x="4520"/>
        <item m="1" x="321"/>
        <item m="1" x="4348"/>
        <item m="1" x="728"/>
        <item m="1" x="1206"/>
        <item m="1" x="1479"/>
        <item m="1" x="3571"/>
        <item m="1" x="1670"/>
        <item m="1" x="1602"/>
        <item m="1" x="3247"/>
        <item m="1" x="4359"/>
        <item m="1" x="179"/>
        <item m="1" x="3627"/>
        <item m="1" x="1392"/>
        <item m="1" x="3901"/>
        <item m="1" x="2731"/>
        <item m="1" x="1922"/>
        <item m="1" x="4677"/>
        <item m="1" x="3856"/>
        <item m="1" x="3166"/>
        <item m="1" x="1142"/>
        <item m="1" x="2238"/>
        <item m="1" x="3019"/>
        <item m="1" x="3668"/>
        <item m="1" x="2526"/>
        <item m="1" x="169"/>
        <item m="1" x="3764"/>
        <item m="1" x="2800"/>
        <item m="1" x="4158"/>
        <item m="1" x="279"/>
        <item m="1" x="4156"/>
        <item m="1" x="2213"/>
        <item m="1" x="4375"/>
        <item m="1" x="1154"/>
        <item m="1" x="4871"/>
        <item m="1" x="3549"/>
        <item m="1" x="1488"/>
        <item m="1" x="783"/>
        <item m="1" x="4252"/>
        <item m="1" x="2059"/>
        <item m="1" x="1250"/>
        <item m="1" x="1114"/>
        <item m="1" x="2029"/>
        <item m="1" x="4192"/>
        <item m="1" x="4222"/>
        <item m="1" x="4170"/>
        <item m="1" x="3871"/>
        <item m="1" x="386"/>
        <item m="1" x="128"/>
        <item m="1" x="3266"/>
        <item x="108"/>
        <item m="1" x="250"/>
        <item m="1" x="2082"/>
        <item m="1" x="2431"/>
        <item m="1" x="2740"/>
        <item m="1" x="4470"/>
        <item m="1" x="4851"/>
        <item m="1" x="540"/>
        <item m="1" x="3134"/>
        <item m="1" x="2345"/>
        <item m="1" x="4261"/>
        <item m="1" x="3647"/>
        <item m="1" x="1679"/>
        <item m="1" x="1429"/>
        <item m="1" x="784"/>
        <item m="1" x="3662"/>
        <item m="1" x="638"/>
        <item m="1" x="2592"/>
        <item m="1" x="868"/>
        <item m="1" x="4031"/>
        <item m="1" x="2525"/>
        <item m="1" x="3137"/>
        <item m="1" x="3075"/>
        <item x="40"/>
        <item x="39"/>
        <item x="37"/>
        <item x="68"/>
        <item x="80"/>
        <item x="41"/>
        <item m="1" x="437"/>
        <item m="1" x="4177"/>
        <item m="1" x="4640"/>
        <item m="1" x="926"/>
        <item m="1" x="1472"/>
        <item m="1" x="2204"/>
        <item x="10"/>
        <item m="1" x="1103"/>
        <item m="1" x="841"/>
        <item m="1" x="477"/>
        <item m="1" x="1887"/>
        <item m="1" x="2220"/>
        <item m="1" x="456"/>
        <item m="1" x="4797"/>
        <item m="1" x="3570"/>
        <item m="1" x="4643"/>
        <item m="1" x="3746"/>
        <item m="1" x="3113"/>
        <item m="1" x="3481"/>
        <item m="1" x="1836"/>
        <item m="1" x="670"/>
        <item m="1" x="1589"/>
        <item m="1" x="750"/>
        <item m="1" x="144"/>
        <item m="1" x="1657"/>
        <item m="1" x="400"/>
        <item m="1" x="902"/>
        <item m="1" x="4108"/>
        <item m="1" x="1742"/>
        <item m="1" x="4516"/>
        <item m="1" x="3660"/>
        <item m="1" x="2358"/>
        <item m="1" x="2241"/>
        <item m="1" x="1740"/>
        <item m="1" x="1950"/>
        <item m="1" x="3067"/>
        <item m="1" x="3657"/>
        <item m="1" x="3914"/>
        <item m="1" x="636"/>
        <item m="1" x="4203"/>
        <item m="1" x="410"/>
        <item m="1" x="3058"/>
        <item m="1" x="2250"/>
        <item m="1" x="1403"/>
        <item m="1" x="4305"/>
        <item m="1" x="2060"/>
        <item m="1" x="3692"/>
        <item m="1" x="2264"/>
        <item m="1" x="4696"/>
        <item m="1" x="3975"/>
        <item m="1" x="3977"/>
        <item m="1" x="2581"/>
        <item m="1" x="4026"/>
        <item m="1" x="2055"/>
        <item m="1" x="426"/>
        <item m="1" x="3750"/>
        <item m="1" x="3753"/>
        <item m="1" x="3540"/>
        <item m="1" x="501"/>
        <item m="1" x="1335"/>
        <item m="1" x="1211"/>
        <item m="1" x="1771"/>
        <item m="1" x="3797"/>
        <item m="1" x="814"/>
        <item m="1" x="1875"/>
        <item m="1" x="4218"/>
        <item m="1" x="3213"/>
        <item m="1" x="1321"/>
        <item m="1" x="1347"/>
        <item m="1" x="2099"/>
        <item m="1" x="2439"/>
        <item m="1" x="769"/>
        <item m="1" x="4772"/>
        <item m="1" x="2609"/>
        <item m="1" x="3224"/>
        <item m="1" x="731"/>
        <item m="1" x="3244"/>
        <item m="1" x="3363"/>
        <item m="1" x="4437"/>
        <item m="1" x="2237"/>
        <item m="1" x="1779"/>
        <item m="1" x="4690"/>
        <item m="1" x="592"/>
        <item m="1" x="4966"/>
        <item m="1" x="3559"/>
        <item m="1" x="1227"/>
        <item m="1" x="2941"/>
        <item m="1" x="989"/>
        <item m="1" x="3825"/>
        <item m="1" x="3990"/>
        <item m="1" x="915"/>
        <item m="1" x="1445"/>
        <item m="1" x="2038"/>
        <item m="1" x="957"/>
        <item m="1" x="3311"/>
        <item m="1" x="1290"/>
        <item m="1" x="4580"/>
        <item m="1" x="3614"/>
        <item m="1" x="2267"/>
        <item m="1" x="2341"/>
        <item m="1" x="2921"/>
        <item m="1" x="3689"/>
        <item m="1" x="970"/>
        <item m="1" x="4233"/>
        <item m="1" x="2862"/>
        <item m="1" x="1201"/>
        <item m="1" x="3898"/>
        <item m="1" x="307"/>
        <item m="1" x="4483"/>
        <item x="93"/>
        <item m="1" x="1140"/>
        <item m="1" x="1667"/>
        <item m="1" x="4044"/>
        <item m="1" x="4276"/>
        <item m="1" x="2476"/>
        <item m="1" x="4542"/>
        <item m="1" x="3395"/>
        <item m="1" x="907"/>
        <item m="1" x="3979"/>
        <item m="1" x="1574"/>
        <item m="1" x="3931"/>
        <item m="1" x="561"/>
        <item m="1" x="2909"/>
        <item m="1" x="980"/>
        <item m="1" x="428"/>
        <item m="1" x="4110"/>
        <item m="1" x="3799"/>
        <item m="1" x="826"/>
        <item m="1" x="2833"/>
        <item m="1" x="300"/>
        <item m="1" x="431"/>
        <item m="1" x="2067"/>
        <item m="1" x="3097"/>
        <item m="1" x="4537"/>
        <item m="1" x="3555"/>
        <item m="1" x="4543"/>
        <item m="1" x="200"/>
        <item m="1" x="2830"/>
        <item m="1" x="1425"/>
        <item m="1" x="1172"/>
        <item m="1" x="4368"/>
        <item m="1" x="4104"/>
        <item m="1" x="1007"/>
        <item m="1" x="890"/>
        <item m="1" x="2331"/>
        <item m="1" x="3009"/>
        <item m="1" x="1844"/>
        <item m="1" x="4182"/>
        <item m="1" x="3390"/>
        <item m="1" x="4527"/>
        <item m="1" x="1809"/>
        <item m="1" x="997"/>
        <item m="1" x="3638"/>
        <item m="1" x="4262"/>
        <item m="1" x="2330"/>
        <item m="1" x="3815"/>
        <item m="1" x="878"/>
        <item m="1" x="145"/>
        <item m="1" x="684"/>
        <item m="1" x="3733"/>
        <item m="1" x="3923"/>
        <item m="1" x="4418"/>
        <item m="1" x="3132"/>
        <item m="1" x="3442"/>
        <item m="1" x="4257"/>
        <item m="1" x="2674"/>
        <item m="1" x="299"/>
        <item m="1" x="1113"/>
        <item m="1" x="1306"/>
        <item m="1" x="542"/>
        <item m="1" x="2738"/>
        <item m="1" x="3023"/>
        <item m="1" x="3174"/>
        <item m="1" x="678"/>
        <item m="1" x="3544"/>
        <item m="1" x="213"/>
        <item m="1" x="4873"/>
        <item m="1" x="3718"/>
        <item m="1" x="4935"/>
        <item m="1" x="2625"/>
        <item m="1" x="581"/>
        <item m="1" x="2797"/>
        <item m="1" x="182"/>
        <item m="1" x="3286"/>
        <item m="1" x="1816"/>
        <item m="1" x="4307"/>
        <item m="1" x="4645"/>
        <item m="1" x="2344"/>
        <item m="1" x="2518"/>
        <item m="1" x="3185"/>
        <item m="1" x="3443"/>
        <item m="1" x="2636"/>
        <item m="1" x="3946"/>
        <item m="1" x="482"/>
        <item m="1" x="1135"/>
        <item m="1" x="383"/>
        <item m="1" x="4462"/>
        <item m="1" x="688"/>
        <item m="1" x="1011"/>
        <item m="1" x="2798"/>
        <item m="1" x="3284"/>
        <item m="1" x="4854"/>
        <item m="1" x="1948"/>
        <item m="1" x="3099"/>
        <item m="1" x="2540"/>
        <item m="1" x="1372"/>
        <item m="1" x="2899"/>
        <item x="48"/>
        <item m="1" x="355"/>
        <item m="1" x="2375"/>
        <item m="1" x="3201"/>
        <item m="1" x="2640"/>
        <item m="1" x="2643"/>
        <item m="1" x="4285"/>
        <item m="1" x="4147"/>
        <item m="1" x="2458"/>
        <item m="1" x="4408"/>
        <item m="1" x="4324"/>
        <item m="1" x="4757"/>
        <item m="1" x="4018"/>
        <item m="1" x="3111"/>
        <item m="1" x="3115"/>
        <item m="1" x="4346"/>
        <item m="1" x="2552"/>
        <item m="1" x="4694"/>
        <item m="1" x="537"/>
        <item m="1" x="4622"/>
        <item m="1" x="999"/>
        <item m="1" x="2707"/>
        <item m="1" x="2991"/>
        <item m="1" x="478"/>
        <item m="1" x="761"/>
        <item m="1" x="4312"/>
        <item m="1" x="2652"/>
        <item m="1" x="1750"/>
        <item m="1" x="4567"/>
        <item m="1" x="3200"/>
        <item m="1" x="4029"/>
        <item m="1" x="2864"/>
        <item m="1" x="1544"/>
        <item m="1" x="4281"/>
        <item m="1" x="4728"/>
        <item m="1" x="2225"/>
        <item m="1" x="4625"/>
        <item m="1" x="2283"/>
        <item m="1" x="4287"/>
        <item x="3"/>
        <item m="1" x="1917"/>
        <item m="1" x="3017"/>
        <item m="1" x="3096"/>
        <item m="1" x="2116"/>
        <item m="1" x="585"/>
        <item m="1" x="3551"/>
        <item m="1" x="4091"/>
        <item m="1" x="4704"/>
        <item m="1" x="2972"/>
        <item m="1" x="621"/>
        <item m="1" x="762"/>
        <item m="1" x="2779"/>
        <item m="1" x="3199"/>
        <item m="1" x="3649"/>
        <item m="1" x="4107"/>
        <item m="1" x="4551"/>
        <item m="1" x="129"/>
        <item m="1" x="595"/>
        <item m="1" x="1035"/>
        <item m="1" x="511"/>
        <item m="1" x="1441"/>
        <item m="1" x="140"/>
        <item m="1" x="3188"/>
        <item m="1" x="1294"/>
        <item m="1" x="3480"/>
        <item m="1" x="1230"/>
        <item m="1" x="1467"/>
        <item m="1" x="1942"/>
        <item m="1" x="2162"/>
        <item m="1" x="3299"/>
        <item m="1" x="3305"/>
        <item m="1" x="1710"/>
        <item m="1" x="1245"/>
        <item m="1" x="504"/>
        <item m="1" x="2883"/>
        <item m="1" x="1592"/>
        <item m="1" x="3053"/>
        <item m="1" x="2795"/>
        <item m="1" x="776"/>
        <item m="1" x="552"/>
        <item m="1" x="2306"/>
        <item m="1" x="3804"/>
        <item m="1" x="4151"/>
        <item m="1" x="3518"/>
        <item m="1" x="3183"/>
        <item m="1" x="3829"/>
        <item m="1" x="1584"/>
        <item m="1" x="2235"/>
        <item m="1" x="2611"/>
        <item m="1" x="4915"/>
        <item m="1" x="4763"/>
        <item m="1" x="1840"/>
        <item m="1" x="4534"/>
        <item m="1" x="4432"/>
        <item m="1" x="681"/>
        <item m="1" x="1279"/>
        <item m="1" x="4164"/>
        <item m="1" x="2111"/>
        <item m="1" x="3513"/>
        <item m="1" x="4742"/>
        <item m="1" x="1499"/>
        <item m="1" x="1364"/>
        <item m="1" x="2317"/>
        <item m="1" x="3770"/>
        <item m="1" x="974"/>
        <item m="1" x="165"/>
        <item m="1" x="3362"/>
        <item m="1" x="1284"/>
        <item m="1" x="2393"/>
        <item m="1" x="1340"/>
        <item m="1" x="1360"/>
        <item m="1" x="2365"/>
        <item m="1" x="2379"/>
        <item m="1" x="1341"/>
        <item m="1" x="1374"/>
        <item m="1" x="2481"/>
        <item m="1" x="2493"/>
        <item m="1" x="1672"/>
        <item m="1" x="2626"/>
        <item m="1" x="2629"/>
        <item m="1" x="1995"/>
        <item m="1" x="2186"/>
        <item m="1" x="575"/>
        <item m="1" x="3900"/>
        <item x="5"/>
        <item m="1" x="520"/>
        <item m="1" x="4023"/>
        <item m="1" x="1121"/>
        <item m="1" x="4065"/>
        <item m="1" x="2153"/>
        <item m="1" x="412"/>
        <item m="1" x="1391"/>
        <item m="1" x="4016"/>
        <item m="1" x="3169"/>
        <item m="1" x="1521"/>
        <item m="1" x="317"/>
        <item m="1" x="464"/>
        <item m="1" x="1684"/>
        <item m="1" x="4419"/>
        <item m="1" x="189"/>
        <item m="1" x="1607"/>
        <item m="1" x="2637"/>
        <item m="1" x="3047"/>
        <item m="1" x="847"/>
        <item m="1" x="290"/>
        <item m="1" x="3943"/>
        <item m="1" x="1014"/>
        <item m="1" x="164"/>
        <item m="1" x="4891"/>
        <item m="1" x="584"/>
        <item m="1" x="2424"/>
        <item m="1" x="1059"/>
        <item m="1" x="194"/>
        <item m="1" x="2426"/>
        <item m="1" x="4800"/>
        <item m="1" x="4444"/>
        <item m="1" x="4445"/>
        <item m="1" x="4446"/>
        <item m="1" x="4447"/>
        <item m="1" x="4086"/>
        <item m="1" x="4134"/>
        <item m="1" x="4490"/>
        <item m="1" x="4840"/>
        <item m="1" x="3688"/>
        <item m="1" x="1465"/>
        <item m="1" x="1450"/>
        <item m="1" x="3926"/>
        <item m="1" x="4771"/>
        <item m="1" x="4371"/>
        <item m="1" x="4702"/>
        <item x="47"/>
        <item m="1" x="1077"/>
        <item m="1" x="3142"/>
        <item m="1" x="1664"/>
        <item m="1" x="2918"/>
        <item m="1" x="1681"/>
        <item m="1" x="2480"/>
        <item m="1" x="4930"/>
        <item m="1" x="4002"/>
        <item m="1" x="4185"/>
        <item x="111"/>
        <item m="1" x="192"/>
        <item m="1" x="4076"/>
        <item m="1" x="4271"/>
        <item m="1" x="1908"/>
        <item m="1" x="1797"/>
        <item m="1" x="418"/>
        <item m="1" x="1307"/>
        <item m="1" x="4204"/>
        <item m="1" x="3375"/>
        <item m="1" x="2648"/>
        <item m="1" x="1179"/>
        <item m="1" x="2064"/>
        <item m="1" x="2263"/>
        <item m="1" x="1570"/>
        <item m="1" x="127"/>
        <item m="1" x="453"/>
        <item m="1" x="1828"/>
        <item m="1" x="357"/>
        <item m="1" x="246"/>
        <item m="1" x="577"/>
        <item m="1" x="835"/>
        <item m="1" x="898"/>
        <item m="1" x="2827"/>
        <item m="1" x="4506"/>
        <item m="1" x="424"/>
        <item m="1" x="2336"/>
        <item m="1" x="973"/>
        <item m="1" x="2956"/>
        <item m="1" x="395"/>
        <item m="1" x="4438"/>
        <item m="1" x="2395"/>
        <item m="1" x="225"/>
        <item m="1" x="3164"/>
        <item m="1" x="4120"/>
        <item m="1" x="4681"/>
        <item m="1" x="397"/>
        <item m="1" x="335"/>
        <item m="1" x="1785"/>
        <item m="1" x="1671"/>
        <item m="1" x="4692"/>
        <item m="1" x="796"/>
        <item m="1" x="180"/>
        <item m="1" x="2455"/>
        <item m="1" x="2245"/>
        <item m="1" x="2940"/>
        <item m="1" x="4823"/>
        <item m="1" x="1338"/>
        <item m="1" x="1123"/>
        <item m="1" x="2953"/>
        <item m="1" x="4114"/>
        <item m="1" x="263"/>
        <item x="73"/>
        <item m="1" x="588"/>
        <item m="1" x="819"/>
        <item m="1" x="4105"/>
        <item m="1" x="2260"/>
        <item m="1" x="586"/>
        <item m="1" x="178"/>
        <item m="1" x="2100"/>
        <item m="1" x="3393"/>
        <item m="1" x="284"/>
        <item m="1" x="2509"/>
        <item m="1" x="1621"/>
        <item m="1" x="2723"/>
        <item m="1" x="808"/>
        <item m="1" x="2009"/>
        <item m="1" x="208"/>
        <item m="1" x="2557"/>
        <item m="1" x="3462"/>
        <item m="1" x="3152"/>
        <item m="1" x="2882"/>
        <item m="1" x="1266"/>
        <item m="1" x="1430"/>
        <item m="1" x="4171"/>
        <item m="1" x="4273"/>
        <item m="1" x="4335"/>
        <item m="1" x="4388"/>
        <item m="1" x="4450"/>
        <item m="1" x="4505"/>
        <item m="1" x="1431"/>
        <item m="1" x="1434"/>
        <item m="1" x="1436"/>
        <item m="1" x="1438"/>
        <item m="1" x="1442"/>
        <item m="1" x="1446"/>
        <item m="1" x="2952"/>
        <item m="1" x="978"/>
        <item m="1" x="3992"/>
        <item m="1" x="526"/>
        <item m="1" x="3484"/>
        <item m="1" x="1991"/>
        <item m="1" x="3273"/>
        <item m="1" x="112"/>
        <item m="1" x="4504"/>
        <item m="1" x="2778"/>
        <item m="1" x="3412"/>
        <item m="1" x="3699"/>
        <item m="1" x="1309"/>
        <item m="1" x="3974"/>
        <item m="1" x="3122"/>
        <item m="1" x="535"/>
        <item m="1" x="4951"/>
        <item m="1" x="2008"/>
        <item m="1" x="635"/>
        <item m="1" x="4649"/>
        <item m="1" x="2098"/>
        <item m="1" x="1219"/>
        <item m="1" x="4400"/>
        <item m="1" x="1087"/>
        <item m="1" x="4588"/>
        <item m="1" x="2683"/>
        <item m="1" x="4740"/>
        <item m="1" x="2998"/>
        <item m="1" x="2415"/>
        <item m="1" x="3265"/>
        <item m="1" x="1892"/>
        <item m="1" x="4752"/>
        <item m="1" x="3965"/>
        <item m="1" x="2728"/>
        <item m="1" x="3471"/>
        <item m="1" x="2222"/>
        <item m="1" x="3178"/>
        <item m="1" x="4710"/>
        <item m="1" x="135"/>
        <item m="1" x="764"/>
        <item m="1" x="1736"/>
        <item m="1" x="4959"/>
        <item m="1" x="3296"/>
        <item m="1" x="4541"/>
        <item m="1" x="142"/>
        <item m="1" x="2442"/>
        <item m="1" x="212"/>
        <item m="1" x="4901"/>
        <item m="1" x="3383"/>
        <item m="1" x="1682"/>
        <item m="1" x="3604"/>
        <item m="1" x="4426"/>
        <item m="1" x="2170"/>
        <item m="1" x="1214"/>
        <item m="1" x="1841"/>
        <item m="1" x="4415"/>
        <item m="1" x="3289"/>
        <item m="1" x="3159"/>
        <item m="1" x="928"/>
        <item m="1" x="4057"/>
        <item m="1" x="461"/>
        <item m="1" x="4848"/>
        <item m="1" x="1695"/>
        <item m="1" x="3158"/>
        <item m="1" x="4093"/>
        <item m="1" x="909"/>
        <item m="1" x="2578"/>
        <item m="1" x="4223"/>
        <item m="1" x="2709"/>
        <item m="1" x="3597"/>
        <item m="1" x="3293"/>
        <item m="1" x="2892"/>
        <item m="1" x="2803"/>
        <item m="1" x="4561"/>
        <item m="1" x="626"/>
        <item m="1" x="2132"/>
        <item m="1" x="2192"/>
        <item m="1" x="1478"/>
        <item m="1" x="3704"/>
        <item m="1" x="469"/>
        <item m="1" x="2037"/>
        <item m="1" x="3161"/>
        <item m="1" x="1815"/>
        <item m="1" x="1597"/>
        <item m="1" x="2420"/>
        <item m="1" x="2706"/>
        <item m="1" x="2096"/>
        <item m="1" x="4708"/>
        <item m="1" x="658"/>
        <item m="1" x="4852"/>
        <item m="1" x="3190"/>
        <item m="1" x="3117"/>
        <item m="1" x="2221"/>
        <item m="1" x="4323"/>
        <item m="1" x="4769"/>
        <item m="1" x="947"/>
        <item m="1" x="3832"/>
        <item m="1" x="4662"/>
        <item m="1" x="2584"/>
        <item m="1" x="1247"/>
        <item m="1" x="384"/>
        <item m="1" x="2605"/>
        <item m="1" x="1529"/>
        <item m="1" x="2102"/>
        <item m="1" x="4515"/>
        <item m="1" x="3424"/>
        <item m="1" x="3909"/>
        <item m="1" x="3508"/>
        <item m="1" x="3756"/>
        <item m="1" x="1480"/>
        <item m="1" x="1972"/>
        <item m="1" x="1231"/>
        <item m="1" x="2610"/>
        <item m="1" x="2742"/>
        <item m="1" x="3581"/>
        <item m="1" x="343"/>
        <item m="1" x="3478"/>
        <item m="1" x="1199"/>
        <item m="1" x="1532"/>
        <item m="1" x="4570"/>
        <item m="1" x="4511"/>
        <item m="1" x="4225"/>
        <item m="1" x="423"/>
        <item m="1" x="4911"/>
        <item x="46"/>
        <item m="1" x="2127"/>
        <item m="1" x="2627"/>
        <item m="1" x="4020"/>
        <item m="1" x="3855"/>
        <item m="1" x="1244"/>
        <item m="1" x="4385"/>
        <item m="1" x="3813"/>
        <item m="1" x="725"/>
        <item m="1" x="1935"/>
        <item m="1" x="3334"/>
        <item m="1" x="1674"/>
        <item m="1" x="2121"/>
        <item m="1" x="2689"/>
        <item m="1" x="3807"/>
        <item m="1" x="1388"/>
        <item m="1" x="1209"/>
        <item m="1" x="2565"/>
        <item m="1" x="1964"/>
        <item m="1" x="3389"/>
        <item m="1" x="3528"/>
        <item m="1" x="420"/>
        <item m="1" x="4141"/>
        <item m="1" x="3121"/>
        <item m="1" x="4485"/>
        <item m="1" x="1660"/>
        <item m="1" x="3941"/>
        <item m="1" x="836"/>
        <item m="1" x="679"/>
        <item m="1" x="4498"/>
        <item m="1" x="2936"/>
        <item m="1" x="4236"/>
        <item m="1" x="248"/>
        <item m="1" x="2251"/>
        <item m="1" x="414"/>
        <item m="1" x="3632"/>
        <item m="1" x="319"/>
        <item m="1" x="2052"/>
        <item m="1" x="1871"/>
        <item m="1" x="4150"/>
        <item m="1" x="3724"/>
        <item m="1" x="4440"/>
        <item m="1" x="3175"/>
        <item m="1" x="3994"/>
        <item m="1" x="4087"/>
        <item m="1" x="3723"/>
        <item m="1" x="2043"/>
        <item m="1" x="4576"/>
        <item m="1" x="2576"/>
        <item m="1" x="2890"/>
        <item m="1" x="287"/>
        <item m="1" x="4406"/>
        <item m="1" x="4510"/>
        <item m="1" x="2002"/>
        <item m="1" x="850"/>
        <item m="1" x="797"/>
        <item m="1" x="1576"/>
        <item m="1" x="569"/>
        <item m="1" x="2859"/>
        <item m="1" x="4669"/>
        <item m="1" x="2724"/>
        <item m="1" x="3394"/>
        <item m="1" x="3682"/>
        <item m="1" x="3820"/>
        <item m="1" x="269"/>
        <item m="1" x="3610"/>
        <item m="1" x="1422"/>
        <item m="1" x="805"/>
        <item m="1" x="2051"/>
        <item m="1" x="2018"/>
        <item m="1" x="4688"/>
        <item m="1" x="402"/>
        <item m="1" x="3005"/>
        <item m="1" x="2274"/>
        <item m="1" x="4196"/>
        <item m="1" x="1979"/>
        <item m="1" x="4955"/>
        <item m="1" x="513"/>
        <item m="1" x="1267"/>
        <item m="1" x="1399"/>
        <item m="1" x="2441"/>
        <item m="1" x="234"/>
        <item m="1" x="4008"/>
        <item m="1" x="447"/>
        <item m="1" x="1522"/>
        <item x="59"/>
        <item m="1" x="2570"/>
        <item x="20"/>
        <item m="1" x="2700"/>
        <item m="1" x="4863"/>
        <item m="1" x="1275"/>
        <item m="1" x="4564"/>
        <item m="1" x="3488"/>
        <item m="1" x="403"/>
        <item m="1" x="1144"/>
        <item m="1" x="918"/>
        <item m="1" x="3697"/>
        <item m="1" x="3838"/>
        <item m="1" x="1891"/>
        <item m="1" x="3897"/>
        <item m="1" x="4266"/>
        <item m="1" x="1721"/>
        <item m="1" x="4519"/>
        <item m="1" x="4586"/>
        <item m="1" x="2339"/>
        <item m="1" x="1956"/>
        <item m="1" x="683"/>
        <item m="1" x="1808"/>
        <item m="1" x="1129"/>
        <item m="1" x="861"/>
        <item m="1" x="2579"/>
        <item m="1" x="1837"/>
        <item m="1" x="899"/>
        <item m="1" x="1046"/>
        <item m="1" x="3307"/>
        <item m="1" x="840"/>
        <item m="1" x="1104"/>
        <item m="1" x="4168"/>
        <item m="1" x="1669"/>
        <item m="1" x="2123"/>
        <item m="1" x="530"/>
        <item m="1" x="2786"/>
        <item m="1" x="660"/>
        <item m="1" x="2845"/>
        <item m="1" x="877"/>
        <item m="1" x="4320"/>
        <item m="1" x="1703"/>
        <item m="1" x="3426"/>
        <item m="1" x="3387"/>
        <item m="1" x="1825"/>
        <item m="1" x="2468"/>
        <item m="1" x="1949"/>
        <item m="1" x="1730"/>
        <item m="1" x="438"/>
        <item m="1" x="1286"/>
        <item m="1" x="4155"/>
        <item m="1" x="2182"/>
        <item m="1" x="4420"/>
        <item m="1" x="2223"/>
        <item m="1" x="2754"/>
        <item m="1" x="1810"/>
        <item m="1" x="342"/>
        <item m="1" x="4686"/>
        <item m="1" x="2787"/>
        <item m="1" x="4248"/>
        <item m="1" x="4575"/>
        <item x="29"/>
        <item m="1" x="3015"/>
        <item m="1" x="1603"/>
        <item m="1" x="2359"/>
        <item m="1" x="488"/>
        <item m="1" x="2209"/>
        <item m="1" x="2303"/>
        <item m="1" x="3962"/>
        <item m="1" x="1842"/>
        <item m="1" x="1378"/>
        <item m="1" x="2819"/>
        <item m="1" x="2676"/>
        <item m="1" x="1419"/>
        <item m="1" x="3945"/>
        <item m="1" x="2062"/>
        <item m="1" x="3013"/>
        <item m="1" x="4410"/>
        <item m="1" x="1845"/>
        <item m="1" x="1821"/>
        <item m="1" x="2978"/>
        <item m="1" x="4127"/>
        <item m="1" x="2323"/>
        <item m="1" x="3041"/>
        <item m="1" x="3242"/>
        <item m="1" x="782"/>
        <item m="1" x="3440"/>
        <item m="1" x="1068"/>
        <item m="1" x="4759"/>
        <item m="1" x="3271"/>
        <item m="1" x="723"/>
        <item m="1" x="1905"/>
        <item m="1" x="1298"/>
        <item m="1" x="1015"/>
        <item m="1" x="2969"/>
        <item m="1" x="2872"/>
        <item m="1" x="341"/>
        <item m="1" x="3641"/>
        <item m="1" x="4208"/>
        <item m="1" x="3560"/>
        <item m="1" x="1066"/>
        <item m="1" x="1038"/>
        <item m="1" x="599"/>
        <item m="1" x="3306"/>
        <item m="1" x="817"/>
        <item m="1" x="2256"/>
        <item m="1" x="2010"/>
        <item m="1" x="2244"/>
        <item m="1" x="605"/>
        <item m="1" x="1061"/>
        <item m="1" x="1519"/>
        <item m="1" x="2973"/>
        <item m="1" x="3839"/>
        <item m="1" x="4639"/>
        <item m="1" x="1148"/>
        <item m="1" x="3493"/>
        <item m="1" x="3084"/>
        <item m="1" x="122"/>
        <item m="1" x="2735"/>
        <item m="1" x="4589"/>
        <item m="1" x="3267"/>
        <item m="1" x="274"/>
        <item m="1" x="1748"/>
        <item m="1" x="2631"/>
        <item m="1" x="4787"/>
        <item m="1" x="1909"/>
        <item m="1" x="3141"/>
        <item m="1" x="2752"/>
        <item m="1" x="4188"/>
        <item m="1" x="4810"/>
        <item m="1" x="2602"/>
        <item m="1" x="935"/>
        <item m="1" x="2785"/>
        <item m="1" x="1912"/>
        <item m="1" x="888"/>
        <item m="1" x="791"/>
        <item m="1" x="408"/>
        <item m="1" x="1559"/>
        <item m="1" x="560"/>
        <item x="35"/>
        <item x="34"/>
        <item m="1" x="3833"/>
        <item m="1" x="2634"/>
        <item m="1" x="1800"/>
        <item m="1" x="3089"/>
        <item m="1" x="4616"/>
        <item m="1" x="524"/>
        <item m="1" x="1243"/>
        <item m="1" x="2240"/>
        <item m="1" x="2937"/>
        <item m="1" x="2981"/>
        <item m="1" x="1735"/>
        <item m="1" x="3954"/>
        <item m="1" x="2141"/>
        <item m="1" x="4596"/>
        <item m="1" x="2034"/>
        <item m="1" x="1652"/>
        <item m="1" x="2388"/>
        <item m="1" x="1556"/>
        <item m="1" x="1412"/>
        <item m="1" x="2084"/>
        <item m="1" x="2843"/>
        <item m="1" x="3432"/>
        <item m="1" x="4198"/>
        <item m="1" x="389"/>
        <item m="1" x="2868"/>
        <item m="1" x="1903"/>
        <item m="1" x="4411"/>
        <item m="1" x="4748"/>
        <item m="1" x="4842"/>
        <item m="1" x="1150"/>
        <item m="1" x="3808"/>
        <item m="1" x="1032"/>
        <item m="1" x="429"/>
        <item m="1" x="2440"/>
        <item m="1" x="1498"/>
        <item m="1" x="4094"/>
        <item m="1" x="1523"/>
        <item m="1" x="4336"/>
        <item m="1" x="2438"/>
        <item m="1" x="4341"/>
        <item m="1" x="1278"/>
        <item m="1" x="2316"/>
        <item m="1" x="215"/>
        <item m="1" x="4549"/>
        <item m="1" x="645"/>
        <item m="1" x="3396"/>
        <item m="1" x="405"/>
        <item m="1" x="1852"/>
        <item m="1" x="1869"/>
        <item m="1" x="1881"/>
        <item m="1" x="1960"/>
        <item m="1" x="1653"/>
        <item m="1" x="1581"/>
        <item m="1" x="3558"/>
        <item m="1" x="508"/>
        <item m="1" x="2448"/>
        <item m="1" x="398"/>
        <item m="1" x="458"/>
        <item m="1" x="4563"/>
        <item m="1" x="3708"/>
        <item m="1" x="1535"/>
        <item m="1" x="190"/>
        <item m="1" x="2821"/>
        <item m="1" x="2524"/>
        <item m="1" x="1545"/>
        <item m="1" x="1552"/>
        <item m="1" x="2796"/>
        <item m="1" x="1051"/>
        <item m="1" x="4525"/>
        <item m="1" x="2155"/>
        <item m="1" x="1240"/>
        <item m="1" x="514"/>
        <item m="1" x="2412"/>
        <item m="1" x="1548"/>
        <item m="1" x="3320"/>
        <item m="1" x="4539"/>
        <item m="1" x="2033"/>
        <item m="1" x="460"/>
        <item m="1" x="2134"/>
        <item m="1" x="2623"/>
        <item m="1" x="231"/>
        <item m="1" x="406"/>
        <item m="1" x="3470"/>
        <item x="75"/>
        <item m="1" x="4039"/>
        <item m="1" x="3834"/>
        <item m="1" x="1487"/>
        <item m="1" x="1987"/>
        <item m="1" x="374"/>
        <item m="1" x="3048"/>
        <item m="1" x="4886"/>
        <item m="1" x="3093"/>
        <item m="1" x="946"/>
        <item m="1" x="2532"/>
        <item m="1" x="1208"/>
        <item m="1" x="2248"/>
        <item m="1" x="3673"/>
        <item m="1" x="837"/>
        <item m="1" x="3616"/>
        <item m="1" x="4849"/>
        <item m="1" x="1078"/>
        <item m="1" x="3714"/>
        <item m="1" x="663"/>
        <item m="1" x="4971"/>
        <item m="1" x="1822"/>
        <item m="1" x="2092"/>
        <item m="1" x="2615"/>
        <item m="1" x="3316"/>
        <item m="1" x="120"/>
        <item m="1" x="2417"/>
        <item m="1" x="4822"/>
        <item m="1" x="2478"/>
        <item m="1" x="893"/>
        <item m="1" x="4816"/>
        <item m="1" x="451"/>
        <item m="1" x="2271"/>
        <item m="1" x="905"/>
        <item m="1" x="1215"/>
        <item m="1" x="785"/>
        <item m="1" x="677"/>
        <item m="1" x="914"/>
        <item m="1" x="2575"/>
        <item m="1" x="1856"/>
        <item m="1" x="310"/>
        <item m="1" x="4255"/>
        <item m="1" x="222"/>
        <item m="1" x="1970"/>
        <item m="1" x="3849"/>
        <item m="1" x="2768"/>
        <item m="1" x="1101"/>
        <item m="1" x="2304"/>
        <item m="1" x="523"/>
        <item m="1" x="4327"/>
        <item m="1" x="3346"/>
        <item m="1" x="3921"/>
        <item m="1" x="1550"/>
        <item m="1" x="3599"/>
        <item m="1" x="1665"/>
        <item m="1" x="3232"/>
        <item m="1" x="2498"/>
        <item m="1" x="3206"/>
        <item m="1" x="258"/>
        <item m="1" x="302"/>
        <item m="1" x="340"/>
        <item m="1" x="2463"/>
        <item m="1" x="4859"/>
        <item m="1" x="2671"/>
        <item m="1" x="4657"/>
        <item m="1" x="3191"/>
        <item m="1" x="2275"/>
        <item m="1" x="232"/>
        <item m="1" x="3506"/>
        <item m="1" x="2751"/>
        <item m="1" x="1197"/>
        <item m="1" x="3327"/>
        <item m="1" x="1396"/>
        <item m="1" x="3116"/>
        <item m="1" x="4684"/>
        <item m="1" x="3447"/>
        <item m="1" x="572"/>
        <item m="1" x="4244"/>
        <item m="1" x="1782"/>
        <item m="1" x="2156"/>
        <item m="1" x="4923"/>
        <item m="1" x="1494"/>
        <item m="1" x="3988"/>
        <item m="1" x="2081"/>
        <item m="1" x="1600"/>
        <item m="1" x="1819"/>
        <item m="1" x="4050"/>
        <item m="1" x="1984"/>
        <item m="1" x="1858"/>
        <item m="1" x="3889"/>
        <item m="1" x="3248"/>
        <item m="1" x="1143"/>
        <item m="1" x="4163"/>
        <item m="1" x="4315"/>
        <item m="1" x="1379"/>
        <item m="1" x="3702"/>
        <item m="1" x="1973"/>
        <item m="1" x="4766"/>
        <item m="1" x="2638"/>
        <item m="1" x="1644"/>
        <item m="1" x="3456"/>
        <item m="1" x="714"/>
        <item m="1" x="4803"/>
        <item m="1" x="2219"/>
        <item m="1" x="1944"/>
        <item m="1" x="1174"/>
        <item m="1" x="3403"/>
        <item m="1" x="2806"/>
        <item m="1" x="2587"/>
        <item m="1" x="921"/>
        <item m="1" x="2933"/>
        <item m="1" x="4017"/>
        <item m="1" x="3220"/>
        <item m="1" x="411"/>
        <item m="1" x="906"/>
        <item m="1" x="3526"/>
        <item m="1" x="693"/>
        <item m="1" x="4838"/>
        <item m="1" x="1814"/>
        <item m="1" x="4012"/>
        <item m="1" x="2950"/>
        <item m="1" x="1292"/>
        <item m="1" x="1312"/>
        <item m="1" x="1461"/>
        <item m="1" x="2801"/>
        <item m="1" x="2851"/>
        <item m="1" x="2086"/>
        <item m="1" x="211"/>
        <item m="1" x="1830"/>
        <item m="1" x="291"/>
        <item m="1" x="2889"/>
        <item x="84"/>
        <item m="1" x="1296"/>
        <item m="1" x="2088"/>
        <item m="1" x="2567"/>
        <item m="1" x="1715"/>
        <item m="1" x="2108"/>
        <item m="1" x="3227"/>
        <item m="1" x="3536"/>
        <item m="1" x="954"/>
        <item m="1" x="4533"/>
        <item m="1" x="4671"/>
        <item m="1" x="1099"/>
        <item m="1" x="644"/>
        <item m="1" x="498"/>
        <item m="1" x="351"/>
        <item m="1" x="3880"/>
        <item m="1" x="1016"/>
        <item m="1" x="2177"/>
        <item m="1" x="2794"/>
        <item m="1" x="4610"/>
        <item m="1" x="661"/>
        <item m="1" x="3251"/>
        <item x="8"/>
        <item m="1" x="3796"/>
        <item m="1" x="1331"/>
        <item m="1" x="3342"/>
        <item m="1" x="943"/>
        <item m="1" x="3439"/>
        <item m="1" x="1126"/>
        <item m="1" x="4290"/>
        <item m="1" x="1613"/>
        <item m="1" x="4149"/>
        <item m="1" x="2975"/>
        <item m="1" x="3903"/>
        <item m="1" x="4540"/>
        <item m="1" x="1139"/>
        <item m="1" x="436"/>
        <item m="1" x="1504"/>
        <item m="1" x="1957"/>
        <item m="1" x="4746"/>
        <item m="1" x="2094"/>
        <item m="1" x="828"/>
        <item x="62"/>
        <item m="1" x="4613"/>
        <item m="1" x="2514"/>
        <item m="1" x="3563"/>
        <item m="1" x="3908"/>
        <item m="1" x="3012"/>
        <item m="1" x="3371"/>
        <item m="1" x="1375"/>
        <item m="1" x="4067"/>
        <item m="1" x="1539"/>
        <item m="1" x="613"/>
        <item m="1" x="434"/>
        <item m="1" x="1128"/>
        <item m="1" x="545"/>
        <item m="1" x="3768"/>
        <item m="1" x="1273"/>
        <item m="1" x="2680"/>
        <item m="1" x="4832"/>
        <item m="1" x="2113"/>
        <item m="1" x="3063"/>
        <item m="1" x="388"/>
        <item m="1" x="619"/>
        <item m="1" x="4159"/>
        <item m="1" x="261"/>
        <item x="49"/>
        <item m="1" x="3957"/>
        <item m="1" x="4695"/>
        <item m="1" x="1369"/>
        <item m="1" x="1107"/>
        <item m="1" x="976"/>
        <item m="1" x="4571"/>
        <item m="1" x="4283"/>
        <item m="1" x="4374"/>
        <item m="1" x="330"/>
        <item m="1" x="2370"/>
        <item m="1" x="3126"/>
        <item m="1" x="1945"/>
        <item m="1" x="2841"/>
        <item m="1" x="4789"/>
        <item m="1" x="4129"/>
        <item m="1" x="4280"/>
        <item m="1" x="2828"/>
        <item m="1" x="4947"/>
        <item m="1" x="1225"/>
        <item m="1" x="4028"/>
        <item m="1" x="1699"/>
        <item m="1" x="969"/>
        <item m="1" x="991"/>
        <item m="1" x="332"/>
        <item m="1" x="1390"/>
        <item m="1" x="2911"/>
        <item m="1" x="1030"/>
        <item m="1" x="171"/>
        <item m="1" x="3991"/>
        <item m="1" x="4894"/>
        <item m="1" x="1025"/>
        <item m="1" x="1685"/>
        <item m="1" x="2207"/>
        <item m="1" x="320"/>
        <item m="1" x="1604"/>
        <item m="1" x="594"/>
        <item m="1" x="4962"/>
        <item m="1" x="910"/>
        <item m="1" x="3069"/>
        <item m="1" x="2931"/>
        <item m="1" x="695"/>
        <item m="1" x="345"/>
        <item m="1" x="4146"/>
        <item m="1" x="3312"/>
        <item m="1" x="3595"/>
        <item m="1" x="2891"/>
        <item m="1" x="4052"/>
        <item m="1" x="495"/>
        <item m="1" x="2050"/>
        <item m="1" x="327"/>
        <item m="1" x="1506"/>
        <item m="1" x="726"/>
        <item m="1" x="1260"/>
        <item m="1" x="4009"/>
        <item m="1" x="602"/>
        <item m="1" x="4137"/>
        <item m="1" x="2866"/>
        <item m="1" x="2988"/>
        <item m="1" x="3731"/>
        <item m="1" x="407"/>
        <item m="1" x="4693"/>
        <item m="1" x="2333"/>
        <item m="1" x="824"/>
        <item m="1" x="1888"/>
        <item m="1" x="4937"/>
        <item m="1" x="2270"/>
        <item m="1" x="4197"/>
        <item m="1" x="3270"/>
        <item m="1" x="3210"/>
        <item m="1" x="1616"/>
        <item m="1" x="1001"/>
        <item m="1" x="3929"/>
        <item m="1" x="1337"/>
        <item m="1" x="3328"/>
        <item m="1" x="3035"/>
        <item m="1" x="2352"/>
        <item m="1" x="3044"/>
        <item m="1" x="2218"/>
        <item m="1" x="551"/>
        <item m="1" x="4318"/>
        <item x="97"/>
        <item m="1" x="4599"/>
        <item m="1" x="1629"/>
        <item m="1" x="3961"/>
        <item m="1" x="467"/>
        <item m="1" x="2150"/>
        <item m="1" x="3438"/>
        <item m="1" x="1346"/>
        <item m="1" x="4716"/>
        <item m="1" x="538"/>
        <item m="1" x="1019"/>
        <item m="1" x="1162"/>
        <item m="1" x="3147"/>
        <item m="1" x="1862"/>
        <item m="1" x="4687"/>
        <item m="1" x="2190"/>
        <item m="1" x="1961"/>
        <item m="1" x="3234"/>
        <item m="1" x="3841"/>
        <item m="1" x="2566"/>
        <item m="1" x="2647"/>
        <item m="1" x="3250"/>
        <item m="1" x="685"/>
        <item m="1" x="4628"/>
        <item m="1" x="4036"/>
        <item m="1" x="3109"/>
        <item m="1" x="756"/>
        <item m="1" x="378"/>
        <item m="1" x="3301"/>
        <item m="1" x="217"/>
        <item m="1" x="4322"/>
        <item m="1" x="1261"/>
        <item m="1" x="807"/>
        <item m="1" x="2852"/>
        <item m="1" x="4973"/>
        <item m="1" x="4391"/>
        <item m="1" x="221"/>
        <item m="1" x="2675"/>
        <item m="1" x="3298"/>
        <item m="1" x="3716"/>
        <item m="1" x="1288"/>
        <item m="1" x="3110"/>
        <item m="1" x="2628"/>
        <item m="1" x="3129"/>
        <item m="1" x="3593"/>
        <item m="1" x="1890"/>
        <item m="1" x="2682"/>
        <item m="1" x="286"/>
        <item m="1" x="4219"/>
        <item m="1" x="2454"/>
        <item m="1" x="1084"/>
        <item m="1" x="2265"/>
        <item m="1" x="2261"/>
        <item m="1" x="716"/>
        <item m="1" x="146"/>
        <item m="1" x="1063"/>
        <item m="1" x="4605"/>
        <item m="1" x="2900"/>
        <item m="1" x="4230"/>
        <item m="1" x="1397"/>
        <item m="1" x="4033"/>
        <item m="1" x="4709"/>
        <item m="1" x="4145"/>
        <item m="1" x="2996"/>
        <item m="1" x="3758"/>
        <item m="1" x="2756"/>
        <item m="1" x="445"/>
        <item m="1" x="393"/>
        <item m="1" x="3283"/>
        <item m="1" x="3231"/>
        <item m="1" x="3694"/>
        <item m="1" x="2227"/>
        <item m="1" x="1547"/>
        <item m="1" x="1928"/>
        <item m="1" x="1010"/>
        <item m="1" x="3821"/>
        <item m="1" x="3420"/>
        <item m="1" x="3541"/>
        <item m="1" x="3392"/>
        <item m="1" x="990"/>
        <item m="1" x="603"/>
        <item m="1" x="2597"/>
        <item m="1" x="4621"/>
        <item m="1" x="2863"/>
        <item m="1" x="664"/>
        <item m="1" x="4367"/>
        <item m="1" x="1263"/>
        <item m="1" x="2512"/>
        <item m="1" x="1354"/>
        <item m="1" x="3809"/>
        <item m="1" x="2769"/>
        <item m="1" x="3230"/>
        <item m="1" x="531"/>
        <item m="1" x="4711"/>
        <item m="1" x="4584"/>
        <item m="1" x="4960"/>
        <item m="1" x="932"/>
        <item m="1" x="2850"/>
        <item m="1" x="4414"/>
        <item m="1" x="3876"/>
        <item m="1" x="4499"/>
        <item m="1" x="3951"/>
        <item m="1" x="4932"/>
        <item m="1" x="3194"/>
        <item m="1" x="2488"/>
        <item m="1" x="2077"/>
        <item m="1" x="1999"/>
        <item m="1" x="3582"/>
        <item m="1" x="3514"/>
        <item m="1" x="2608"/>
        <item m="1" x="4118"/>
        <item m="1" x="3172"/>
        <item m="1" x="673"/>
        <item m="1" x="1220"/>
        <item m="1" x="366"/>
        <item m="1" x="3261"/>
        <item m="1" x="4288"/>
        <item m="1" x="4081"/>
        <item m="1" x="4422"/>
        <item m="1" x="3280"/>
        <item m="1" x="3226"/>
        <item m="1" x="4860"/>
        <item m="1" x="2757"/>
        <item m="1" x="2089"/>
        <item m="1" x="3181"/>
        <item m="1" x="1060"/>
        <item m="1" x="4140"/>
        <item m="1" x="2730"/>
        <item m="1" x="2152"/>
        <item m="1" x="2606"/>
        <item m="1" x="4892"/>
        <item m="1" x="4698"/>
        <item m="1" x="1131"/>
        <item m="1" x="4820"/>
        <item m="1" x="1195"/>
        <item m="1" x="3679"/>
        <item m="1" x="1650"/>
        <item m="1" x="3358"/>
        <item m="1" x="2746"/>
        <item m="1" x="4034"/>
        <item m="1" x="3942"/>
        <item m="1" x="4660"/>
        <item m="1" x="1160"/>
        <item m="1" x="2885"/>
        <item m="1" x="3950"/>
        <item m="1" x="4916"/>
        <item m="1" x="853"/>
        <item m="1" x="1252"/>
        <item m="1" x="2572"/>
        <item m="1" x="1765"/>
        <item m="1" x="3859"/>
        <item m="1" x="1967"/>
        <item m="1" x="3978"/>
        <item m="1" x="2284"/>
        <item m="1" x="1731"/>
        <item m="1" x="4944"/>
        <item m="1" x="193"/>
        <item m="1" x="965"/>
        <item m="1" x="3863"/>
        <item m="1" x="767"/>
        <item m="1" x="1889"/>
        <item m="1" x="2717"/>
        <item m="1" x="1333"/>
        <item m="1" x="3843"/>
        <item m="1" x="305"/>
        <item m="1" x="2641"/>
        <item m="1" x="2193"/>
        <item m="1" x="1387"/>
        <item m="1" x="2312"/>
        <item m="1" x="1754"/>
        <item m="1" x="2784"/>
        <item m="1" x="4303"/>
        <item m="1" x="283"/>
        <item m="1" x="2257"/>
        <item m="1" x="3717"/>
        <item m="1" x="153"/>
        <item m="1" x="4048"/>
        <item m="1" x="4357"/>
        <item m="1" x="4654"/>
        <item m="1" x="779"/>
        <item m="1" x="4126"/>
        <item m="1" x="4791"/>
        <item m="1" x="794"/>
        <item m="1" x="4739"/>
        <item m="1" x="3922"/>
        <item m="1" x="3811"/>
        <item m="1" x="1423"/>
        <item m="1" x="2799"/>
        <item x="9"/>
        <item m="1" x="2531"/>
        <item m="1" x="2955"/>
        <item m="1" x="1627"/>
        <item m="1" x="3742"/>
        <item m="1" x="3539"/>
        <item m="1" x="3566"/>
        <item m="1" x="1268"/>
        <item m="1" x="2350"/>
        <item m="1" x="775"/>
        <item m="1" x="1184"/>
        <item m="1" x="4221"/>
        <item m="1" x="1551"/>
        <item m="1" x="2058"/>
        <item m="1" x="3516"/>
        <item m="1" x="3254"/>
        <item m="1" x="2194"/>
        <item m="1" x="1255"/>
        <item m="1" x="1947"/>
        <item m="1" x="1978"/>
        <item m="1" x="882"/>
        <item m="1" x="2397"/>
        <item m="1" x="2138"/>
        <item x="76"/>
        <item m="1" x="2944"/>
        <item m="1" x="4776"/>
        <item m="1" x="484"/>
        <item m="1" x="1787"/>
        <item m="1" x="816"/>
        <item m="1" x="359"/>
        <item m="1" x="442"/>
        <item m="1" x="4349"/>
        <item m="1" x="1866"/>
        <item m="1" x="4242"/>
        <item m="1" x="2255"/>
        <item m="1" x="2497"/>
        <item m="1" x="2747"/>
        <item m="1" x="2926"/>
        <item m="1" x="3168"/>
        <item m="1" x="3401"/>
        <item m="1" x="3622"/>
        <item m="1" x="3851"/>
        <item m="1" x="639"/>
        <item m="1" x="2337"/>
        <item m="1" x="1415"/>
        <item m="1" x="3240"/>
        <item m="1" x="3343"/>
        <item m="1" x="3706"/>
        <item m="1" x="1791"/>
        <item m="1" x="740"/>
        <item m="1" x="419"/>
        <item m="1" x="3428"/>
        <item m="1" x="2348"/>
        <item m="1" x="4160"/>
        <item m="1" x="3303"/>
        <item m="1" x="1923"/>
        <item m="1" x="4583"/>
        <item m="1" x="3176"/>
        <item m="1" x="4538"/>
        <item m="1" x="3140"/>
        <item m="1" x="2888"/>
        <item m="1" x="4328"/>
        <item m="1" x="2360"/>
        <item m="1" x="742"/>
        <item m="1" x="1738"/>
        <item m="1" x="2151"/>
        <item m="1" x="4945"/>
        <item m="1" x="2361"/>
        <item m="1" x="3288"/>
        <item m="1" x="2781"/>
        <item m="1" x="4100"/>
        <item m="1" x="534"/>
        <item m="1" x="4828"/>
        <item m="1" x="116"/>
        <item m="1" x="1833"/>
        <item m="1" x="3156"/>
        <item m="1" x="151"/>
        <item m="1" x="3139"/>
        <item m="1" x="3778"/>
        <item m="1" x="4425"/>
        <item m="1" x="4058"/>
        <item m="1" x="4429"/>
        <item m="1" x="3648"/>
        <item m="1" x="1349"/>
        <item m="1" x="226"/>
        <item m="1" x="4868"/>
        <item m="1" x="3605"/>
        <item m="1" x="1489"/>
        <item m="1" x="1409"/>
        <item m="1" x="3430"/>
        <item m="1" x="4573"/>
        <item m="1" x="2554"/>
        <item m="1" x="3180"/>
        <item m="1" x="205"/>
        <item m="1" x="3453"/>
        <item m="1" x="2452"/>
        <item m="1" x="2469"/>
        <item m="1" x="2482"/>
        <item m="1" x="2494"/>
        <item m="1" x="2516"/>
        <item m="1" x="2537"/>
        <item m="1" x="2556"/>
        <item m="1" x="2539"/>
        <item m="1" x="1758"/>
        <item m="1" x="2573"/>
        <item m="1" x="1759"/>
        <item m="1" x="2483"/>
        <item m="1" x="2495"/>
        <item m="1" x="1760"/>
        <item m="1" x="1764"/>
        <item m="1" x="2739"/>
        <item m="1" x="3885"/>
        <item m="1" x="777"/>
        <item m="1" x="4216"/>
        <item m="1" x="4484"/>
        <item m="1" x="4753"/>
        <item m="1" x="4333"/>
        <item m="1" x="1109"/>
        <item x="12"/>
        <item m="1" x="2974"/>
        <item m="1" x="3291"/>
        <item m="1" x="680"/>
        <item m="1" x="2939"/>
        <item m="1" x="2137"/>
        <item m="1" x="4054"/>
        <item m="1" x="1318"/>
        <item m="1" x="4837"/>
        <item m="1" x="4747"/>
        <item m="1" x="4474"/>
        <item m="1" x="1458"/>
        <item m="1" x="2635"/>
        <item m="1" x="257"/>
        <item m="1" x="486"/>
        <item m="1" x="1818"/>
        <item m="1" x="2427"/>
        <item m="1" x="2594"/>
        <item m="1" x="2548"/>
        <item m="1" x="399"/>
        <item m="1" x="1192"/>
        <item m="1" x="4770"/>
        <item m="1" x="496"/>
        <item m="1" x="1432"/>
        <item m="1" x="3088"/>
        <item m="1" x="1055"/>
        <item m="1" x="4824"/>
        <item m="1" x="4862"/>
        <item m="1" x="1389"/>
        <item m="1" x="3422"/>
        <item m="1" x="766"/>
        <item m="1" x="4220"/>
        <item m="1" x="2534"/>
        <item m="1" x="4773"/>
        <item m="1" x="314"/>
        <item m="1" x="4646"/>
        <item m="1" x="843"/>
        <item m="1" x="3592"/>
        <item m="1" x="3759"/>
        <item m="1" x="4047"/>
        <item m="1" x="1028"/>
        <item m="1" x="698"/>
        <item m="1" x="786"/>
        <item m="1" x="4898"/>
        <item m="1" x="2977"/>
        <item m="1" x="4286"/>
        <item m="1" x="1876"/>
        <item m="1" x="2893"/>
        <item m="1" x="3370"/>
        <item m="1" x="4921"/>
        <item m="1" x="4931"/>
        <item m="1" x="4939"/>
        <item m="1" x="4745"/>
        <item m="1" x="4175"/>
        <item m="1" x="2585"/>
        <item m="1" x="1718"/>
        <item m="1" x="3842"/>
        <item m="1" x="2732"/>
        <item m="1" x="4053"/>
        <item m="1" x="3335"/>
        <item m="1" x="2006"/>
        <item m="1" x="1541"/>
        <item m="1" x="2040"/>
        <item m="1" x="3324"/>
        <item m="1" x="413"/>
        <item m="1" x="746"/>
        <item m="1" x="141"/>
        <item m="1" x="1329"/>
        <item m="1" x="3332"/>
        <item m="1" x="4264"/>
        <item m="1" x="2473"/>
        <item m="1" x="4906"/>
        <item m="1" x="2044"/>
        <item m="1" x="4658"/>
        <item m="1" x="4495"/>
        <item m="1" x="1165"/>
        <item m="1" x="1289"/>
        <item m="1" x="1693"/>
        <item m="1" x="1763"/>
        <item m="1" x="2967"/>
        <item m="1" x="2326"/>
        <item m="1" x="2951"/>
        <item m="1" x="4737"/>
        <item m="1" x="2504"/>
        <item m="1" x="3419"/>
        <item m="1" x="2118"/>
        <item m="1" x="2511"/>
        <item m="1" x="4950"/>
        <item m="1" x="2230"/>
        <item m="1" x="3402"/>
        <item m="1" x="2171"/>
        <item m="1" x="1124"/>
        <item m="1" x="855"/>
        <item x="55"/>
        <item m="1" x="4117"/>
        <item m="1" x="1850"/>
        <item m="1" x="158"/>
        <item m="1" x="3205"/>
        <item m="1" x="2285"/>
        <item m="1" x="2266"/>
        <item m="1" x="993"/>
        <item m="1" x="4019"/>
        <item m="1" x="1640"/>
        <item m="1" x="483"/>
        <item m="1" x="1634"/>
        <item m="1" x="3277"/>
        <item m="1" x="1874"/>
        <item m="1" x="2583"/>
        <item m="1" x="4556"/>
        <item m="1" x="2362"/>
        <item m="1" x="1036"/>
        <item m="1" x="2906"/>
        <item m="1" x="3883"/>
        <item m="1" x="1407"/>
        <item m="1" x="322"/>
        <item m="1" x="2492"/>
        <item m="1" x="4011"/>
        <item m="1" x="1707"/>
        <item m="1" x="895"/>
        <item m="1" x="3408"/>
        <item m="1" x="3167"/>
        <item m="1" x="2543"/>
        <item m="1" x="952"/>
        <item m="1" x="2549"/>
        <item m="1" x="2595"/>
        <item m="1" x="2621"/>
        <item m="1" x="4423"/>
        <item m="1" x="544"/>
        <item m="1" x="3500"/>
        <item m="1" x="3958"/>
        <item m="1" x="3606"/>
        <item m="1" x="675"/>
        <item m="1" x="446"/>
        <item m="1" x="1299"/>
        <item m="1" x="1283"/>
        <item m="1" x="1223"/>
        <item m="1" x="4263"/>
        <item m="1" x="4115"/>
        <item m="1" x="1988"/>
        <item m="1" x="4807"/>
        <item m="1" x="2790"/>
        <item m="1" x="2320"/>
        <item m="1" x="318"/>
        <item m="1" x="2765"/>
        <item m="1" x="4161"/>
        <item m="1" x="3322"/>
        <item m="1" x="3802"/>
        <item m="1" x="4847"/>
        <item m="1" x="4577"/>
        <item m="1" x="3222"/>
        <item m="1" x="3578"/>
        <item x="87"/>
        <item m="1" x="2305"/>
        <item m="1" x="2295"/>
        <item m="1" x="2027"/>
        <item m="1" x="2367"/>
        <item m="1" x="1271"/>
        <item m="1" x="292"/>
        <item m="1" x="2142"/>
        <item m="1" x="4404"/>
        <item m="1" x="555"/>
        <item m="1" x="1291"/>
        <item m="1" x="4942"/>
        <item m="1" x="1168"/>
        <item m="1" x="255"/>
        <item m="1" x="273"/>
        <item m="1" x="4332"/>
        <item m="1" x="2946"/>
        <item m="1" x="2960"/>
        <item m="1" x="2718"/>
        <item m="1" x="333"/>
        <item m="1" x="1222"/>
        <item m="1" x="3646"/>
        <item m="1" x="3728"/>
        <item m="1" x="4138"/>
        <item m="1" x="3087"/>
        <item m="1" x="4377"/>
        <item m="1" x="2012"/>
        <item m="1" x="2015"/>
        <item m="1" x="4744"/>
        <item m="1" x="3771"/>
        <item m="1" x="3136"/>
        <item m="1" x="4384"/>
        <item m="1" x="1300"/>
        <item m="1" x="337"/>
        <item m="1" x="770"/>
        <item m="1" x="2120"/>
        <item m="1" x="2327"/>
        <item m="1" x="1315"/>
        <item m="1" x="4528"/>
        <item m="1" x="3094"/>
        <item m="1" x="1090"/>
        <item m="1" x="3656"/>
        <item m="1" x="2999"/>
        <item m="1" x="1081"/>
        <item m="1" x="2300"/>
        <item m="1" x="309"/>
        <item m="1" x="2159"/>
        <item m="1" x="4672"/>
        <item m="1" x="4210"/>
        <item m="1" x="1774"/>
        <item m="1" x="3045"/>
        <item m="1" x="3777"/>
        <item m="1" x="1531"/>
        <item m="1" x="547"/>
        <item m="1" x="1058"/>
        <item m="1" x="1677"/>
        <item m="1" x="4482"/>
        <item m="1" x="1259"/>
        <item m="1" x="2535"/>
        <item m="1" x="457"/>
        <item m="1" x="2761"/>
        <item m="1" x="4676"/>
        <item m="1" x="1980"/>
        <item m="1" x="4858"/>
        <item m="1" x="1729"/>
        <item m="1" x="4139"/>
        <item m="1" x="4836"/>
        <item m="1" x="1733"/>
        <item m="1" x="2632"/>
        <item m="1" x="3973"/>
        <item m="1" x="1079"/>
        <item m="1" x="2917"/>
        <item m="1" x="2708"/>
        <item m="1" x="2558"/>
        <item m="1" x="2444"/>
        <item m="1" x="3745"/>
        <item m="1" x="3429"/>
        <item m="1" x="1806"/>
        <item m="1" x="1304"/>
        <item m="1" x="4805"/>
        <item m="1" x="522"/>
        <item m="1" x="1880"/>
        <item m="1" x="1020"/>
        <item m="1" x="4679"/>
        <item m="1" x="3993"/>
        <item m="1" x="1568"/>
        <item m="1" x="4373"/>
        <item m="1" x="1218"/>
        <item m="1" x="195"/>
        <item m="1" x="2774"/>
        <item m="1" x="3557"/>
        <item m="1" x="2026"/>
        <item m="1" x="2983"/>
        <item m="1" x="1921"/>
        <item m="1" x="4968"/>
        <item m="1" x="4914"/>
        <item m="1" x="1726"/>
        <item m="1" x="2743"/>
        <item m="1" x="3000"/>
        <item m="1" x="382"/>
        <item m="1" x="3004"/>
        <item m="1" x="2281"/>
        <item m="1" x="4844"/>
        <item m="1" x="787"/>
        <item m="1" x="2140"/>
        <item m="1" x="2536"/>
        <item m="1" x="1549"/>
        <item m="1" x="2402"/>
        <item x="86"/>
        <item m="1" x="2684"/>
        <item m="1" x="697"/>
        <item m="1" x="3268"/>
        <item m="1" x="3874"/>
        <item m="1" x="1102"/>
        <item m="1" x="4211"/>
        <item m="1" x="3572"/>
        <item m="1" x="941"/>
        <item m="1" x="3972"/>
        <item m="1" x="2894"/>
        <item m="1" x="1643"/>
        <item m="1" x="3495"/>
        <item m="1" x="1937"/>
        <item m="1" x="4502"/>
        <item m="1" x="3216"/>
        <item m="1" x="4005"/>
        <item m="1" x="1212"/>
        <item m="1" x="4409"/>
        <item m="1" x="3276"/>
        <item m="1" x="3524"/>
        <item m="1" x="1783"/>
        <item m="1" x="3007"/>
        <item m="1" x="4274"/>
        <item m="1" x="2860"/>
        <item m="1" x="4456"/>
        <item x="0"/>
        <item m="1" x="631"/>
        <item m="1" x="4458"/>
        <item m="1" x="4413"/>
        <item m="1" x="245"/>
        <item m="1" x="3521"/>
        <item m="1" x="933"/>
        <item m="1" x="940"/>
        <item m="1" x="3079"/>
        <item m="1" x="1566"/>
        <item m="1" x="1884"/>
        <item m="1" x="4000"/>
        <item m="1" x="2777"/>
        <item m="1" x="3715"/>
        <item m="1" x="3425"/>
        <item m="1" x="3913"/>
        <item m="1" x="1062"/>
        <item m="1" x="2391"/>
        <item m="1" x="3350"/>
        <item m="1" x="3472"/>
        <item m="1" x="4922"/>
        <item m="1" x="2685"/>
        <item m="1" x="3333"/>
        <item m="1" x="3319"/>
        <item m="1" x="2607"/>
        <item m="1" x="3852"/>
        <item m="1" x="4952"/>
        <item m="1" x="1838"/>
        <item m="1" x="897"/>
        <item m="1" x="3243"/>
        <item m="1" x="2068"/>
        <item m="1" x="765"/>
        <item m="1" x="1483"/>
        <item m="1" x="2211"/>
        <item m="1" x="4875"/>
        <item m="1" x="647"/>
        <item m="1" x="1427"/>
        <item m="1" x="730"/>
        <item m="1" x="743"/>
        <item m="1" x="2061"/>
        <item m="1" x="3896"/>
        <item m="1" x="119"/>
        <item m="1" x="2686"/>
        <item m="1" x="3835"/>
        <item m="1" x="1752"/>
        <item m="1" x="705"/>
        <item m="1" x="656"/>
        <item m="1" x="795"/>
        <item m="1" x="2446"/>
        <item m="1" x="4829"/>
        <item m="1" x="1287"/>
        <item m="1" x="2464"/>
        <item m="1" x="4785"/>
        <item m="1" x="4045"/>
        <item m="1" x="3531"/>
        <item m="1" x="1295"/>
        <item m="1" x="3468"/>
        <item m="1" x="4165"/>
        <item m="1" x="1368"/>
        <item m="1" x="197"/>
        <item m="1" x="3735"/>
        <item m="1" x="3639"/>
        <item m="1" x="1474"/>
        <item m="1" x="1486"/>
        <item m="1" x="1526"/>
        <item m="1" x="1476"/>
        <item m="1" x="1946"/>
        <item m="1" x="4314"/>
        <item m="1" x="2927"/>
        <item m="1" x="2593"/>
        <item m="1" x="4401"/>
        <item m="1" x="2378"/>
        <item m="1" x="4731"/>
        <item m="1" x="4635"/>
        <item m="1" x="2507"/>
        <item m="1" x="4726"/>
        <item m="1" x="196"/>
        <item m="1" x="2269"/>
        <item m="1" x="3707"/>
        <item m="1" x="297"/>
        <item m="1" x="3008"/>
        <item m="1" x="3603"/>
        <item m="1" x="2957"/>
        <item m="1" x="4779"/>
        <item m="1" x="1510"/>
        <item m="1" x="2097"/>
        <item m="1" x="2433"/>
        <item m="1" x="4765"/>
        <item m="1" x="3645"/>
        <item m="1" x="2840"/>
        <item m="1" x="1249"/>
        <item m="1" x="874"/>
        <item m="1" x="4088"/>
        <item m="1" x="1614"/>
        <item m="1" x="4569"/>
        <item m="1" x="3683"/>
        <item m="1" x="3787"/>
        <item m="1" x="2982"/>
        <item m="1" x="4077"/>
        <item m="1" x="3073"/>
        <item m="1" x="3879"/>
        <item m="1" x="759"/>
        <item m="1" x="4157"/>
        <item m="1" x="564"/>
        <item m="1" x="1757"/>
        <item m="1" x="3944"/>
        <item m="1" x="167"/>
        <item m="1" x="1839"/>
        <item m="1" x="296"/>
        <item m="1" x="136"/>
        <item m="1" x="4238"/>
        <item m="1" x="174"/>
        <item m="1" x="2814"/>
        <item m="1" x="244"/>
        <item m="1" x="1527"/>
        <item m="1" x="1582"/>
        <item m="1" x="1176"/>
        <item m="1" x="2030"/>
        <item m="1" x="1319"/>
        <item m="1" x="2163"/>
        <item m="1" x="2066"/>
        <item m="1" x="4884"/>
        <item m="1" x="2313"/>
        <item m="1" x="1625"/>
        <item m="1" x="3490"/>
        <item m="1" x="1813"/>
        <item m="1" x="3669"/>
        <item m="1" x="4309"/>
        <item m="1" x="3527"/>
        <item m="1" x="1239"/>
        <item m="1" x="2865"/>
        <item m="1" x="2487"/>
        <item m="1" x="4040"/>
        <item m="1" x="3666"/>
        <item m="1" x="3568"/>
        <item m="1" x="2588"/>
        <item m="1" x="2268"/>
        <item m="1" x="1573"/>
        <item m="1" x="1744"/>
        <item m="1" x="2995"/>
        <item m="1" x="3100"/>
        <item m="1" x="1796"/>
        <item m="1" x="820"/>
        <item m="1" x="3011"/>
        <item m="1" x="2048"/>
        <item m="1" x="3225"/>
        <item m="1" x="316"/>
        <item m="1" x="3145"/>
        <item m="1" x="152"/>
        <item m="1" x="3730"/>
        <item m="1" x="1747"/>
        <item m="1" x="4895"/>
        <item m="1" x="3850"/>
        <item m="1" x="4721"/>
        <item m="1" x="1405"/>
        <item m="1" x="1439"/>
        <item m="1" x="1847"/>
        <item m="1" x="2462"/>
        <item m="1" x="270"/>
        <item m="1" x="361"/>
        <item m="1" x="368"/>
        <item m="1" x="372"/>
        <item m="1" x="4913"/>
        <item m="1" x="4714"/>
        <item m="1" x="4512"/>
        <item m="1" x="4293"/>
        <item m="1" x="4085"/>
        <item m="1" x="3869"/>
        <item m="1" x="3655"/>
        <item m="1" x="3449"/>
        <item m="1" x="2604"/>
        <item m="1" x="2176"/>
        <item m="1" x="2020"/>
        <item m="1" x="1116"/>
        <item m="1" x="3492"/>
        <item m="1" x="4678"/>
        <item m="1" x="1120"/>
        <item m="1" x="3157"/>
        <item m="1" x="967"/>
        <item m="1" x="2045"/>
        <item m="1" x="2650"/>
        <item m="1" x="1546"/>
        <item m="1" x="1896"/>
        <item m="1" x="831"/>
        <item m="1" x="2904"/>
        <item m="1" x="1824"/>
        <item m="1" x="4007"/>
        <item m="1" x="908"/>
        <item m="1" x="390"/>
        <item m="1" x="1371"/>
        <item m="1" x="608"/>
        <item m="1" x="1540"/>
        <item m="1" x="4477"/>
        <item m="1" x="4899"/>
        <item m="1" x="3476"/>
        <item m="1" x="4936"/>
        <item m="1" x="633"/>
        <item m="1" x="311"/>
        <item m="1" x="264"/>
        <item m="1" x="539"/>
        <item m="1" x="2200"/>
        <item m="1" x="3781"/>
        <item m="1" x="4630"/>
        <item m="1" x="2563"/>
        <item m="1" x="4762"/>
        <item m="1" x="4453"/>
        <item m="1" x="1793"/>
        <item m="1" x="1901"/>
        <item m="1" x="4896"/>
        <item m="1" x="4068"/>
        <item m="1" x="4632"/>
        <item m="1" x="4172"/>
        <item m="1" x="249"/>
        <item m="1" x="3321"/>
        <item m="1" x="889"/>
        <item m="1" x="648"/>
        <item m="1" x="1495"/>
        <item x="63"/>
        <item m="1" x="1251"/>
        <item m="1" x="2854"/>
        <item x="64"/>
        <item x="65"/>
        <item m="1" x="686"/>
        <item m="1" x="3418"/>
        <item m="1" x="2231"/>
        <item m="1" x="4402"/>
        <item m="1" x="3381"/>
        <item m="1" x="3918"/>
        <item x="66"/>
        <item m="1" x="4434"/>
        <item m="1" x="2721"/>
        <item m="1" x="377"/>
        <item m="1" x="4186"/>
        <item m="1" x="3928"/>
        <item m="1" x="3249"/>
        <item m="1" x="4079"/>
        <item m="1" x="3675"/>
        <item m="1" x="2174"/>
        <item m="1" x="1666"/>
        <item m="1" x="1089"/>
        <item m="1" x="1662"/>
        <item m="1" x="454"/>
        <item m="1" x="4732"/>
        <item m="1" x="3155"/>
        <item m="1" x="251"/>
        <item m="1" x="369"/>
        <item m="1" x="3580"/>
        <item m="1" x="1096"/>
        <item m="1" x="1022"/>
        <item m="1" x="1182"/>
        <item m="1" x="3740"/>
        <item m="1" x="1927"/>
        <item m="1" x="1501"/>
        <item m="1" x="4593"/>
        <item m="1" x="2725"/>
        <item m="1" x="3620"/>
        <item m="1" x="1975"/>
        <item m="1" x="1163"/>
        <item m="1" x="1326"/>
        <item m="1" x="2726"/>
        <item m="1" x="4256"/>
        <item m="1" x="227"/>
        <item m="1" x="2203"/>
        <item m="1" x="2293"/>
        <item m="1" x="3790"/>
        <item m="1" x="1204"/>
        <item m="1" x="4548"/>
        <item m="1" x="114"/>
        <item m="1" x="4648"/>
        <item m="1" x="2106"/>
        <item m="1" x="4043"/>
        <item m="1" x="864"/>
        <item m="1" x="1768"/>
        <item m="1" x="3824"/>
        <item m="1" x="4231"/>
        <item m="1" x="3377"/>
        <item m="1" x="3120"/>
        <item m="1" x="1533"/>
        <item m="1" x="574"/>
        <item m="1" x="2434"/>
        <item m="1" x="2107"/>
        <item m="1" x="2083"/>
        <item m="1" x="1426"/>
        <item m="1" x="143"/>
        <item m="1" x="1860"/>
        <item m="1" x="2087"/>
        <item m="1" x="2175"/>
        <item m="1" x="3195"/>
        <item m="1" x="3072"/>
        <item m="1" x="2145"/>
        <item m="1" x="4295"/>
        <item m="1" x="3369"/>
        <item m="1" x="3313"/>
        <item m="1" x="3791"/>
        <item m="1" x="3861"/>
        <item m="1" x="1057"/>
        <item m="1" x="132"/>
        <item m="1" x="1234"/>
        <item m="1" x="1516"/>
        <item m="1" x="1503"/>
        <item m="1" x="2653"/>
        <item m="1" x="4370"/>
        <item m="1" x="3130"/>
        <item m="1" x="1854"/>
        <item m="1" x="1444"/>
        <item m="1" x="4382"/>
        <item m="1" x="3065"/>
        <item m="1" x="872"/>
        <item m="1" x="4412"/>
        <item m="1" x="2325"/>
        <item m="1" x="712"/>
        <item m="1" x="3477"/>
        <item m="1" x="1093"/>
        <item m="1" x="2624"/>
        <item m="1" x="2780"/>
        <item m="1" x="3564"/>
        <item m="1" x="3474"/>
        <item m="1" x="3674"/>
        <item m="1" x="2437"/>
        <item m="1" x="4424"/>
        <item m="1" x="1877"/>
        <item m="1" x="2277"/>
        <item m="1" x="4627"/>
        <item m="1" x="885"/>
        <item m="1" x="1370"/>
        <item m="1" x="3744"/>
        <item m="1" x="3192"/>
        <item m="1" x="2154"/>
        <item m="1" x="1477"/>
        <item m="1" x="3520"/>
        <item m="1" x="3741"/>
        <item m="1" x="3594"/>
        <item m="1" x="3525"/>
        <item m="1" x="3936"/>
        <item m="1" x="3236"/>
        <item m="1" x="2657"/>
        <item m="1" x="3625"/>
        <item m="1" x="4250"/>
        <item m="1" x="590"/>
        <item m="1" x="3644"/>
        <item m="1" x="3098"/>
        <item m="1" x="4289"/>
        <item m="1" x="4594"/>
        <item m="1" x="4705"/>
        <item m="1" x="470"/>
        <item m="1" x="3792"/>
        <item m="1" x="4132"/>
        <item m="1" x="210"/>
        <item m="1" x="3847"/>
        <item m="1" x="113"/>
        <item m="1" x="3241"/>
        <item m="1" x="3463"/>
        <item m="1" x="4949"/>
        <item m="1" x="1723"/>
        <item m="1" x="4767"/>
        <item m="1" x="3862"/>
        <item m="1" x="1175"/>
        <item m="1" x="3385"/>
        <item m="1" x="4722"/>
        <item m="1" x="598"/>
        <item m="1" x="666"/>
        <item m="1" x="2914"/>
        <item m="1" x="3208"/>
        <item m="1" x="2056"/>
        <item m="1" x="634"/>
        <item m="1" x="3006"/>
        <item m="1" x="4350"/>
        <item m="1" x="188"/>
        <item m="1" x="3090"/>
        <item m="1" x="1316"/>
        <item m="1" x="3693"/>
        <item m="1" x="1106"/>
        <item m="1" x="3030"/>
        <item m="1" x="2382"/>
        <item m="1" x="772"/>
        <item m="1" x="713"/>
        <item m="1" x="964"/>
        <item m="1" x="3542"/>
        <item m="1" x="4790"/>
        <item m="1" x="2246"/>
        <item m="1" x="3496"/>
        <item m="1" x="2130"/>
        <item m="1" x="4430"/>
        <item m="1" x="3671"/>
        <item m="1" x="3886"/>
        <item m="1" x="4142"/>
        <item m="1" x="3822"/>
        <item m="1" x="3034"/>
        <item m="1" x="4743"/>
        <item m="1" x="951"/>
        <item m="1" x="1719"/>
        <item m="1" x="2069"/>
        <item m="1" x="2105"/>
        <item m="1" x="2520"/>
        <item m="1" x="4806"/>
        <item m="1" x="3895"/>
        <item m="1" x="773"/>
        <item x="77"/>
        <item m="1" x="4439"/>
        <item m="1" x="2017"/>
        <item m="1" x="2436"/>
        <item m="1" x="2505"/>
        <item m="1" x="4194"/>
        <item m="1" x="4201"/>
        <item m="1" x="432"/>
        <item m="1" x="2788"/>
        <item m="1" x="2699"/>
        <item m="1" x="1241"/>
        <item m="1" x="1353"/>
        <item m="1" x="170"/>
        <item m="1" x="3749"/>
        <item m="1" x="2079"/>
        <item m="1" x="228"/>
        <item m="1" x="1054"/>
        <item m="1" x="1789"/>
        <item m="1" x="2046"/>
        <item m="1" x="722"/>
        <item m="1" x="2600"/>
        <item m="1" x="1475"/>
        <item m="1" x="385"/>
        <item m="1" x="358"/>
        <item m="1" x="2764"/>
        <item m="1" x="2425"/>
        <item m="1" x="4637"/>
        <item m="1" x="979"/>
        <item m="1" x="821"/>
        <item m="1" x="3710"/>
        <item m="1" x="4265"/>
        <item m="1" x="3399"/>
        <item m="1" x="3601"/>
        <item m="1" x="913"/>
        <item m="1" x="958"/>
        <item m="1" x="570"/>
        <item m="1" x="994"/>
        <item m="1" x="2807"/>
        <item m="1" x="492"/>
        <item m="1" x="4393"/>
        <item m="1" x="3255"/>
        <item m="1" x="2997"/>
        <item m="1" x="3274"/>
        <item m="1" x="323"/>
        <item m="1" x="3003"/>
        <item m="1" x="4614"/>
        <item m="1" x="3845"/>
        <item m="1" x="2569"/>
        <item m="1" x="1798"/>
        <item m="1" x="1562"/>
        <item m="1" x="4964"/>
        <item m="1" x="3537"/>
        <item m="1" x="1118"/>
        <item m="1" x="2307"/>
        <item m="1" x="2253"/>
        <item m="1" x="202"/>
        <item m="1" x="2457"/>
        <item m="1" x="4796"/>
        <item m="1" x="823"/>
        <item m="1" x="4407"/>
        <item m="1" x="2172"/>
        <item m="1" x="4963"/>
        <item m="1" x="3982"/>
        <item m="1" x="2401"/>
        <item m="1" x="4924"/>
        <item m="1" x="4443"/>
        <item m="1" x="1253"/>
        <item m="1" x="2856"/>
        <item m="1" x="4169"/>
        <item m="1" x="1463"/>
        <item m="1" x="789"/>
        <item m="1" x="4853"/>
        <item m="1" x="4554"/>
        <item m="1" x="2772"/>
        <item m="1" x="2210"/>
        <item m="1" x="2880"/>
        <item m="1" x="450"/>
        <item m="1" x="1897"/>
        <item m="1" x="2805"/>
        <item m="1" x="4905"/>
        <item m="1" x="3546"/>
        <item m="1" x="1725"/>
        <item m="1" x="134"/>
        <item m="1" x="4801"/>
        <item m="1" x="2290"/>
        <item m="1" x="4642"/>
        <item m="1" x="4101"/>
        <item m="1" x="1638"/>
        <item m="1" x="884"/>
        <item m="1" x="2343"/>
        <item m="1" x="3583"/>
        <item m="1" x="4811"/>
        <item m="1" x="3108"/>
        <item x="18"/>
        <item m="1" x="563"/>
        <item m="1" x="3548"/>
        <item m="1" x="2335"/>
        <item m="1" x="3497"/>
        <item m="1" x="1327"/>
        <item m="1" x="986"/>
        <item m="1" x="2907"/>
        <item m="1" x="2104"/>
        <item m="1" x="139"/>
        <item m="1" x="3565"/>
        <item x="2"/>
        <item m="1" x="3076"/>
        <item m="1" x="1567"/>
        <item m="1" x="3719"/>
        <item m="1" x="4825"/>
        <item m="1" x="1658"/>
        <item m="1" x="2007"/>
        <item m="1" x="509"/>
        <item m="1" x="3092"/>
        <item m="1" x="4449"/>
        <item m="1" x="2349"/>
        <item m="1" x="3112"/>
        <item m="1" x="4794"/>
        <item m="1" x="3782"/>
        <item m="1" x="2485"/>
        <item m="1" x="479"/>
        <item m="1" x="2459"/>
        <item x="36"/>
        <item x="67"/>
        <item m="1" x="2291"/>
        <item m="1" x="1998"/>
        <item m="1" x="1598"/>
        <item m="1" x="3071"/>
        <item x="96"/>
        <item m="1" x="4492"/>
        <item m="1" x="4885"/>
        <item m="1" x="3127"/>
        <item m="1" x="353"/>
        <item m="1" x="155"/>
        <item m="1" x="1469"/>
        <item m="1" x="822"/>
        <item m="1" x="802"/>
        <item m="1" x="3229"/>
        <item m="1" x="2630"/>
        <item m="1" x="3461"/>
        <item m="1" x="3317"/>
        <item m="1" x="500"/>
        <item m="1" x="2773"/>
        <item m="1" x="3499"/>
        <item m="1" x="3858"/>
        <item m="1" x="3980"/>
        <item m="1" x="1386"/>
        <item m="1" x="3543"/>
        <item x="99"/>
        <item m="1" x="253"/>
        <item m="1" x="2910"/>
        <item m="1" x="2136"/>
        <item m="1" x="4395"/>
        <item m="1" x="2745"/>
        <item m="1" x="2826"/>
        <item m="1" x="4958"/>
        <item m="1" x="3457"/>
        <item m="1" x="2258"/>
        <item m="1" x="2421"/>
        <item m="1" x="3533"/>
        <item m="1" x="3460"/>
        <item m="1" x="1807"/>
        <item m="1" x="3179"/>
        <item m="1" x="3587"/>
        <item m="1" x="1534"/>
        <item m="1" x="556"/>
        <item m="1" x="1514"/>
        <item m="1" x="3624"/>
        <item m="1" x="252"/>
        <item m="1" x="2429"/>
        <item m="1" x="2119"/>
        <item m="1" x="4830"/>
        <item m="1" x="3465"/>
        <item m="1" x="2668"/>
        <item m="1" x="2387"/>
        <item m="1" x="4804"/>
        <item m="1" x="422"/>
        <item m="1" x="815"/>
        <item m="1" x="184"/>
        <item m="1" x="1500"/>
        <item m="1" x="4325"/>
        <item m="1" x="487"/>
        <item m="1" x="459"/>
        <item m="1" x="1711"/>
        <item m="1" x="1112"/>
        <item m="1" x="1915"/>
        <item m="1" x="510"/>
        <item m="1" x="3967"/>
        <item m="1" x="365"/>
        <item m="1" x="4102"/>
        <item m="1" x="4623"/>
        <item m="1" x="2695"/>
        <item m="1" x="1069"/>
        <item x="53"/>
        <item m="1" x="4751"/>
        <item m="1" x="336"/>
        <item m="1" x="4974"/>
        <item m="1" x="3104"/>
        <item m="1" x="3976"/>
        <item x="42"/>
        <item m="1" x="1751"/>
        <item m="1" x="2409"/>
        <item m="1" x="471"/>
        <item m="1" x="308"/>
        <item m="1" x="3732"/>
        <item m="1" x="2396"/>
        <item m="1" x="3031"/>
        <item m="1" x="1863"/>
        <item m="1" x="4448"/>
        <item m="1" x="3215"/>
        <item m="1" x="3530"/>
        <item m="1" x="1039"/>
        <item m="1" x="4130"/>
        <item m="1" x="2014"/>
        <item m="1" x="4452"/>
        <item m="1" x="2522"/>
        <item m="1" x="3919"/>
        <item m="1" x="1639"/>
        <item m="1" x="4232"/>
        <item m="1" x="4546"/>
        <item m="1" x="4685"/>
        <item m="1" x="4720"/>
        <item m="1" x="2848"/>
        <item m="1" x="4296"/>
        <item m="1" x="3348"/>
        <item m="1" x="1018"/>
        <item m="1" x="1330"/>
        <item m="1" x="2247"/>
        <item m="1" x="2804"/>
        <item m="1" x="4560"/>
        <item m="1" x="2934"/>
        <item m="1" x="2011"/>
        <item m="1" x="4488"/>
        <item m="1" x="1902"/>
        <item m="1" x="3629"/>
        <item m="1" x="2897"/>
        <item m="1" x="1216"/>
        <item m="1" x="4735"/>
        <item m="1" x="1026"/>
        <item m="1" x="1642"/>
        <item m="1" x="900"/>
        <item x="69"/>
        <item m="1" x="832"/>
        <item m="1" x="2544"/>
        <item m="1" x="4775"/>
        <item m="1" x="2705"/>
        <item m="1" x="873"/>
        <item m="1" x="1920"/>
        <item m="1" x="1637"/>
        <item m="1" x="209"/>
        <item m="1" x="3083"/>
        <item m="1" x="2538"/>
        <item m="1" x="4234"/>
        <item m="1" x="2399"/>
        <item m="1" x="4431"/>
        <item m="1" x="1651"/>
        <item m="1" x="1134"/>
        <item m="1" x="160"/>
        <item m="1" x="876"/>
        <item m="1" x="4383"/>
        <item m="1" x="3935"/>
        <item m="1" x="2195"/>
        <item m="1" x="1933"/>
        <item m="1" x="219"/>
        <item m="1" x="2846"/>
        <item m="1" x="4148"/>
        <item m="1" x="2179"/>
        <item m="1" x="1569"/>
        <item m="1" x="2466"/>
        <item m="1" x="996"/>
        <item m="1" x="4055"/>
        <item m="1" x="3971"/>
        <item m="1" x="1457"/>
        <item m="1" x="983"/>
        <item m="1" x="1596"/>
        <item m="1" x="1235"/>
        <item m="1" x="2716"/>
        <item m="1" x="3024"/>
        <item m="1" x="2896"/>
        <item m="1" x="3532"/>
        <item m="1" x="4857"/>
        <item m="1" x="4856"/>
        <item m="1" x="4780"/>
        <item m="1" x="2984"/>
        <item m="1" x="4518"/>
        <item m="1" x="1492"/>
        <item m="1" x="4827"/>
        <item m="1" x="3678"/>
        <item m="1" x="440"/>
        <item m="1" x="3661"/>
        <item m="1" x="550"/>
        <item m="1" x="863"/>
        <item m="1" x="1865"/>
        <item m="1" x="3609"/>
        <item m="1" x="2479"/>
        <item m="1" x="176"/>
        <item m="1" x="1520"/>
        <item m="1" x="2832"/>
        <item m="1" x="4928"/>
        <item m="1" x="1484"/>
        <item m="1" x="163"/>
        <item m="1" x="3095"/>
        <item m="1" x="2329"/>
        <item m="1" x="301"/>
        <item m="1" x="546"/>
        <item m="1" x="1171"/>
        <item m="1" x="2036"/>
        <item m="1" x="3509"/>
        <item m="1" x="1207"/>
        <item m="1" x="2125"/>
        <item m="1" x="3887"/>
        <item m="1" x="3600"/>
        <item m="1" x="1505"/>
        <item m="1" x="2513"/>
        <item m="1" x="1688"/>
        <item m="1" x="1561"/>
        <item m="1" x="2898"/>
        <item m="1" x="4941"/>
        <item m="1" x="3853"/>
        <item m="1" x="2646"/>
        <item m="1" x="4435"/>
        <item m="1" x="3805"/>
        <item m="1" x="1173"/>
        <item m="1" x="1454"/>
        <item m="1" x="363"/>
        <item m="1" x="118"/>
        <item m="1" x="3302"/>
        <item m="1" x="1497"/>
        <item m="1" x="962"/>
        <item m="1" x="1180"/>
        <item m="1" x="1799"/>
        <item m="1" x="3272"/>
        <item m="1" x="2633"/>
        <item m="1" x="4390"/>
        <item m="1" x="541"/>
        <item m="1" x="2970"/>
        <item m="1" x="2022"/>
        <item m="1" x="2282"/>
        <item m="1" x="4659"/>
        <item m="1" x="4316"/>
        <item m="1" x="3636"/>
        <item m="1" x="1067"/>
        <item m="1" x="3434"/>
        <item m="1" x="751"/>
        <item m="1" x="2617"/>
        <item m="1" x="1320"/>
        <item m="1" x="706"/>
        <item m="1" x="960"/>
        <item m="1" x="4427"/>
        <item m="1" x="2874"/>
        <item m="1" x="2802"/>
        <item m="1" x="4078"/>
        <item m="1" x="1612"/>
        <item m="1" x="3421"/>
        <item m="1" x="2928"/>
        <item m="1" x="611"/>
        <item m="1" x="289"/>
        <item m="1" x="1853"/>
        <item m="1" x="2112"/>
        <item m="1" x="3575"/>
        <item m="1" x="3252"/>
        <item m="1" x="2838"/>
        <item m="1" x="3585"/>
        <item x="1"/>
        <item x="7"/>
        <item x="14"/>
        <item x="15"/>
        <item x="16"/>
        <item x="17"/>
        <item x="21"/>
        <item x="23"/>
        <item x="31"/>
        <item x="32"/>
        <item x="33"/>
        <item x="43"/>
        <item x="44"/>
        <item x="45"/>
        <item x="58"/>
        <item x="60"/>
        <item x="61"/>
        <item x="70"/>
        <item x="71"/>
        <item x="72"/>
        <item x="81"/>
        <item x="82"/>
        <item x="85"/>
        <item x="91"/>
        <item x="101"/>
        <item x="102"/>
        <item x="103"/>
        <item x="104"/>
        <item x="105"/>
        <item x="109"/>
        <item x="110"/>
      </items>
    </pivotField>
    <pivotField compact="0" outline="0" showAll="0" defaultSubtotal="0"/>
    <pivotField axis="axisRow" compact="0" outline="0" showAll="0" defaultSubtotal="0">
      <items count="8000">
        <item m="1" x="1548"/>
        <item m="1" x="7818"/>
        <item m="1" x="3459"/>
        <item m="1" x="5873"/>
        <item m="1" x="3776"/>
        <item m="1" x="882"/>
        <item m="1" x="3893"/>
        <item m="1" x="7472"/>
        <item m="1" x="7494"/>
        <item m="1" x="602"/>
        <item m="1" x="2724"/>
        <item m="1" x="448"/>
        <item m="1" x="2916"/>
        <item m="1" x="350"/>
        <item m="1" x="3620"/>
        <item m="1" x="792"/>
        <item m="1" x="5156"/>
        <item m="1" x="4740"/>
        <item m="1" x="1174"/>
        <item m="1" x="4328"/>
        <item m="1" x="4655"/>
        <item m="1" x="556"/>
        <item x="248"/>
        <item m="1" x="1528"/>
        <item m="1" x="5604"/>
        <item m="1" x="4107"/>
        <item m="1" x="5574"/>
        <item m="1" x="3134"/>
        <item m="1" x="408"/>
        <item m="1" x="4568"/>
        <item m="1" x="6976"/>
        <item m="1" x="2958"/>
        <item m="1" x="7989"/>
        <item m="1" x="3371"/>
        <item m="1" x="7599"/>
        <item m="1" x="4420"/>
        <item m="1" x="2690"/>
        <item m="1" x="371"/>
        <item m="1" x="2166"/>
        <item m="1" x="4112"/>
        <item m="1" x="6461"/>
        <item m="1" x="2103"/>
        <item m="1" x="7418"/>
        <item m="1" x="5393"/>
        <item m="1" x="1747"/>
        <item m="1" x="2574"/>
        <item m="1" x="358"/>
        <item m="1" x="3580"/>
        <item x="198"/>
        <item m="1" x="2349"/>
        <item x="138"/>
        <item m="1" x="555"/>
        <item m="1" x="5600"/>
        <item m="1" x="5001"/>
        <item m="1" x="3644"/>
        <item m="1" x="2938"/>
        <item m="1" x="7191"/>
        <item m="1" x="5734"/>
        <item m="1" x="3379"/>
        <item m="1" x="1694"/>
        <item m="1" x="3619"/>
        <item m="1" x="5627"/>
        <item m="1" x="6281"/>
        <item m="1" x="6497"/>
        <item m="1" x="4485"/>
        <item m="1" x="2537"/>
        <item m="1" x="4542"/>
        <item m="1" x="3796"/>
        <item m="1" x="2455"/>
        <item m="1" x="7091"/>
        <item m="1" x="1630"/>
        <item m="1" x="6522"/>
        <item m="1" x="6546"/>
        <item m="1" x="289"/>
        <item m="1" x="1030"/>
        <item m="1" x="4389"/>
        <item m="1" x="7718"/>
        <item m="1" x="2891"/>
        <item m="1" x="3581"/>
        <item m="1" x="3168"/>
        <item m="1" x="3182"/>
        <item m="1" x="7902"/>
        <item m="1" x="579"/>
        <item m="1" x="2065"/>
        <item m="1" x="6103"/>
        <item m="1" x="1793"/>
        <item m="1" x="5774"/>
        <item m="1" x="5035"/>
        <item m="1" x="6390"/>
        <item m="1" x="998"/>
        <item m="1" x="2793"/>
        <item m="1" x="3610"/>
        <item m="1" x="732"/>
        <item m="1" x="640"/>
        <item m="1" x="4174"/>
        <item m="1" x="6952"/>
        <item m="1" x="5803"/>
        <item m="1" x="6624"/>
        <item m="1" x="4892"/>
        <item m="1" x="868"/>
        <item m="1" x="768"/>
        <item m="1" x="6523"/>
        <item m="1" x="5663"/>
        <item m="1" x="6644"/>
        <item m="1" x="7772"/>
        <item m="1" x="6840"/>
        <item m="1" x="3288"/>
        <item m="1" x="6445"/>
        <item m="1" x="2718"/>
        <item m="1" x="6486"/>
        <item m="1" x="1713"/>
        <item m="1" x="3473"/>
        <item m="1" x="7352"/>
        <item m="1" x="791"/>
        <item m="1" x="5507"/>
        <item m="1" x="4409"/>
        <item m="1" x="465"/>
        <item x="17"/>
        <item m="1" x="1047"/>
        <item m="1" x="7736"/>
        <item m="1" x="7721"/>
        <item m="1" x="404"/>
        <item m="1" x="4188"/>
        <item m="1" x="5057"/>
        <item m="1" x="2131"/>
        <item m="1" x="478"/>
        <item m="1" x="4413"/>
        <item m="1" x="6165"/>
        <item m="1" x="2970"/>
        <item m="1" x="2885"/>
        <item m="1" x="7575"/>
        <item m="1" x="6662"/>
        <item m="1" x="6446"/>
        <item m="1" x="3488"/>
        <item m="1" x="2634"/>
        <item m="1" x="1397"/>
        <item m="1" x="7454"/>
        <item m="1" x="1013"/>
        <item m="1" x="3207"/>
        <item m="1" x="3238"/>
        <item m="1" x="612"/>
        <item m="1" x="3635"/>
        <item m="1" x="5617"/>
        <item m="1" x="3708"/>
        <item m="1" x="1264"/>
        <item m="1" x="5352"/>
        <item m="1" x="4811"/>
        <item m="1" x="5865"/>
        <item m="1" x="5754"/>
        <item m="1" x="1481"/>
        <item m="1" x="7774"/>
        <item m="1" x="4369"/>
        <item m="1" x="6761"/>
        <item m="1" x="3077"/>
        <item m="1" x="843"/>
        <item m="1" x="6229"/>
        <item m="1" x="7961"/>
        <item m="1" x="5335"/>
        <item m="1" x="875"/>
        <item m="1" x="3402"/>
        <item m="1" x="1567"/>
        <item m="1" x="1364"/>
        <item m="1" x="1200"/>
        <item m="1" x="7544"/>
        <item m="1" x="4133"/>
        <item m="1" x="622"/>
        <item x="83"/>
        <item m="1" x="4362"/>
        <item m="1" x="4251"/>
        <item m="1" x="3151"/>
        <item m="1" x="2823"/>
        <item m="1" x="6248"/>
        <item m="1" x="5210"/>
        <item m="1" x="2094"/>
        <item m="1" x="636"/>
        <item m="1" x="4776"/>
        <item m="1" x="2226"/>
        <item m="1" x="4367"/>
        <item m="1" x="1820"/>
        <item m="1" x="5435"/>
        <item m="1" x="5552"/>
        <item m="1" x="1803"/>
        <item x="43"/>
        <item m="1" x="2347"/>
        <item m="1" x="4273"/>
        <item m="1" x="513"/>
        <item m="1" x="434"/>
        <item m="1" x="2545"/>
        <item m="1" x="4608"/>
        <item m="1" x="4529"/>
        <item m="1" x="2251"/>
        <item m="1" x="2572"/>
        <item m="1" x="5052"/>
        <item m="1" x="7941"/>
        <item m="1" x="7996"/>
        <item m="1" x="3013"/>
        <item m="1" x="5653"/>
        <item m="1" x="6288"/>
        <item m="1" x="7920"/>
        <item m="1" x="4167"/>
        <item m="1" x="7001"/>
        <item m="1" x="394"/>
        <item m="1" x="5611"/>
        <item m="1" x="7589"/>
        <item m="1" x="3406"/>
        <item m="1" x="6401"/>
        <item m="1" x="4980"/>
        <item x="242"/>
        <item m="1" x="4326"/>
        <item m="1" x="5133"/>
        <item m="1" x="7607"/>
        <item x="184"/>
        <item m="1" x="262"/>
        <item m="1" x="2590"/>
        <item m="1" x="2622"/>
        <item m="1" x="7228"/>
        <item m="1" x="2569"/>
        <item m="1" x="3589"/>
        <item m="1" x="5646"/>
        <item m="1" x="658"/>
        <item m="1" x="3114"/>
        <item m="1" x="4553"/>
        <item m="1" x="5010"/>
        <item x="251"/>
        <item m="1" x="6283"/>
        <item m="1" x="523"/>
        <item m="1" x="3034"/>
        <item m="1" x="4115"/>
        <item m="1" x="3968"/>
        <item m="1" x="3629"/>
        <item m="1" x="3470"/>
        <item m="1" x="1112"/>
        <item m="1" x="558"/>
        <item m="1" x="3509"/>
        <item m="1" x="4266"/>
        <item m="1" x="5620"/>
        <item m="1" x="5548"/>
        <item m="1" x="4649"/>
        <item m="1" x="6870"/>
        <item m="1" x="5310"/>
        <item m="1" x="5123"/>
        <item m="1" x="7151"/>
        <item m="1" x="5827"/>
        <item m="1" x="7421"/>
        <item m="1" x="4653"/>
        <item m="1" x="4844"/>
        <item m="1" x="6835"/>
        <item m="1" x="7974"/>
        <item m="1" x="5447"/>
        <item m="1" x="458"/>
        <item m="1" x="6992"/>
        <item m="1" x="7005"/>
        <item m="1" x="6673"/>
        <item m="1" x="3535"/>
        <item m="1" x="7516"/>
        <item m="1" x="1843"/>
        <item m="1" x="5438"/>
        <item m="1" x="6309"/>
        <item m="1" x="3104"/>
        <item m="1" x="753"/>
        <item m="1" x="7833"/>
        <item m="1" x="3704"/>
        <item m="1" x="5808"/>
        <item m="1" x="7003"/>
        <item m="1" x="4706"/>
        <item m="1" x="4315"/>
        <item m="1" x="7587"/>
        <item m="1" x="7329"/>
        <item m="1" x="3322"/>
        <item m="1" x="2657"/>
        <item m="1" x="4432"/>
        <item m="1" x="7779"/>
        <item x="105"/>
        <item m="1" x="2800"/>
        <item m="1" x="1000"/>
        <item m="1" x="2763"/>
        <item m="1" x="3518"/>
        <item m="1" x="2185"/>
        <item m="1" x="4102"/>
        <item m="1" x="1278"/>
        <item m="1" x="369"/>
        <item m="1" x="2911"/>
        <item m="1" x="5987"/>
        <item m="1" x="5640"/>
        <item m="1" x="3947"/>
        <item m="1" x="7471"/>
        <item m="1" x="3683"/>
        <item m="1" x="1207"/>
        <item m="1" x="6880"/>
        <item m="1" x="2023"/>
        <item m="1" x="4650"/>
        <item m="1" x="1418"/>
        <item m="1" x="5251"/>
        <item m="1" x="7790"/>
        <item m="1" x="858"/>
        <item m="1" x="3249"/>
        <item m="1" x="1350"/>
        <item m="1" x="674"/>
        <item m="1" x="1601"/>
        <item m="1" x="329"/>
        <item m="1" x="2995"/>
        <item x="64"/>
        <item m="1" x="2013"/>
        <item m="1" x="7144"/>
        <item m="1" x="2470"/>
        <item m="1" x="7181"/>
        <item m="1" x="2996"/>
        <item m="1" x="4660"/>
        <item m="1" x="4293"/>
        <item m="1" x="2928"/>
        <item m="1" x="6017"/>
        <item m="1" x="3845"/>
        <item m="1" x="4663"/>
        <item m="1" x="2194"/>
        <item m="1" x="5296"/>
        <item m="1" x="2757"/>
        <item m="1" x="3928"/>
        <item m="1" x="7138"/>
        <item m="1" x="3476"/>
        <item m="1" x="4977"/>
        <item m="1" x="7064"/>
        <item m="1" x="6866"/>
        <item m="1" x="2791"/>
        <item m="1" x="6813"/>
        <item m="1" x="1410"/>
        <item m="1" x="319"/>
        <item m="1" x="3141"/>
        <item m="1" x="2761"/>
        <item m="1" x="2148"/>
        <item m="1" x="3410"/>
        <item m="1" x="7892"/>
        <item m="1" x="4184"/>
        <item m="1" x="7184"/>
        <item m="1" x="5948"/>
        <item m="1" x="2689"/>
        <item m="1" x="2924"/>
        <item m="1" x="4333"/>
        <item m="1" x="2265"/>
        <item m="1" x="6247"/>
        <item m="1" x="5004"/>
        <item m="1" x="3932"/>
        <item m="1" x="3719"/>
        <item m="1" x="2016"/>
        <item m="1" x="4256"/>
        <item m="1" x="489"/>
        <item m="1" x="802"/>
        <item m="1" x="1681"/>
        <item m="1" x="3005"/>
        <item m="1" x="4040"/>
        <item m="1" x="2692"/>
        <item m="1" x="5311"/>
        <item m="1" x="4718"/>
        <item m="1" x="3165"/>
        <item m="1" x="1556"/>
        <item m="1" x="1715"/>
        <item m="1" x="3772"/>
        <item m="1" x="2756"/>
        <item m="1" x="7689"/>
        <item m="1" x="3315"/>
        <item m="1" x="1014"/>
        <item m="1" x="2956"/>
        <item m="1" x="2533"/>
        <item m="1" x="3859"/>
        <item m="1" x="4408"/>
        <item m="1" x="4772"/>
        <item m="1" x="2972"/>
        <item m="1" x="3654"/>
        <item m="1" x="6332"/>
        <item m="1" x="1674"/>
        <item m="1" x="5281"/>
        <item m="1" x="4308"/>
        <item m="1" x="5398"/>
        <item m="1" x="5753"/>
        <item m="1" x="4578"/>
        <item m="1" x="3277"/>
        <item m="1" x="1242"/>
        <item m="1" x="4512"/>
        <item m="1" x="460"/>
        <item m="1" x="7063"/>
        <item m="1" x="2869"/>
        <item m="1" x="3604"/>
        <item m="1" x="1661"/>
        <item m="1" x="3956"/>
        <item m="1" x="7115"/>
        <item m="1" x="910"/>
        <item m="1" x="336"/>
        <item m="1" x="5762"/>
        <item m="1" x="7632"/>
        <item m="1" x="7649"/>
        <item m="1" x="704"/>
        <item m="1" x="600"/>
        <item m="1" x="4403"/>
        <item m="1" x="2173"/>
        <item m="1" x="5011"/>
        <item m="1" x="2217"/>
        <item m="1" x="559"/>
        <item m="1" x="1956"/>
        <item m="1" x="6440"/>
        <item m="1" x="7754"/>
        <item m="1" x="7088"/>
        <item m="1" x="2181"/>
        <item m="1" x="1363"/>
        <item m="1" x="3389"/>
        <item m="1" x="3286"/>
        <item m="1" x="1640"/>
        <item m="1" x="1550"/>
        <item m="1" x="4050"/>
        <item m="1" x="5841"/>
        <item m="1" x="6364"/>
        <item m="1" x="2145"/>
        <item m="1" x="4396"/>
        <item m="1" x="6372"/>
        <item m="1" x="2770"/>
        <item m="1" x="1076"/>
        <item m="1" x="3671"/>
        <item m="1" x="1358"/>
        <item m="1" x="7427"/>
        <item m="1" x="2015"/>
        <item m="1" x="4954"/>
        <item m="1" x="7375"/>
        <item m="1" x="1297"/>
        <item m="1" x="6895"/>
        <item m="1" x="5735"/>
        <item m="1" x="5008"/>
        <item m="1" x="6493"/>
        <item m="1" x="4153"/>
        <item m="1" x="2199"/>
        <item m="1" x="3303"/>
        <item m="1" x="4585"/>
        <item m="1" x="5830"/>
        <item m="1" x="277"/>
        <item m="1" x="2182"/>
        <item m="1" x="7030"/>
        <item m="1" x="483"/>
        <item m="1" x="4426"/>
        <item m="1" x="5950"/>
        <item m="1" x="7564"/>
        <item m="1" x="6754"/>
        <item m="1" x="1868"/>
        <item m="1" x="2259"/>
        <item m="1" x="1778"/>
        <item m="1" x="5348"/>
        <item m="1" x="5477"/>
        <item m="1" x="4894"/>
        <item m="1" x="4119"/>
        <item m="1" x="4694"/>
        <item m="1" x="4614"/>
        <item m="1" x="1468"/>
        <item m="1" x="3907"/>
        <item m="1" x="1532"/>
        <item m="1" x="1683"/>
        <item m="1" x="396"/>
        <item m="1" x="339"/>
        <item m="1" x="3011"/>
        <item m="1" x="4591"/>
        <item m="1" x="6470"/>
        <item m="1" x="7390"/>
        <item m="1" x="1758"/>
        <item m="1" x="5270"/>
        <item m="1" x="2810"/>
        <item m="1" x="5134"/>
        <item m="1" x="3032"/>
        <item m="1" x="5676"/>
        <item m="1" x="4312"/>
        <item m="1" x="4935"/>
        <item m="1" x="4427"/>
        <item m="1" x="2201"/>
        <item m="1" x="913"/>
        <item m="1" x="5178"/>
        <item m="1" x="972"/>
        <item x="59"/>
        <item m="1" x="7123"/>
        <item m="1" x="6548"/>
        <item m="1" x="2272"/>
        <item m="1" x="1334"/>
        <item m="1" x="5030"/>
        <item m="1" x="7059"/>
        <item m="1" x="1375"/>
        <item x="121"/>
        <item m="1" x="6392"/>
        <item m="1" x="6444"/>
        <item m="1" x="6931"/>
        <item m="1" x="1317"/>
        <item m="1" x="7679"/>
        <item m="1" x="6458"/>
        <item m="1" x="5799"/>
        <item m="1" x="835"/>
        <item m="1" x="3529"/>
        <item m="1" x="4084"/>
        <item m="1" x="5176"/>
        <item m="1" x="1027"/>
        <item m="1" x="4164"/>
        <item m="1" x="6500"/>
        <item m="1" x="4163"/>
        <item m="1" x="6000"/>
        <item m="1" x="7491"/>
        <item m="1" x="6196"/>
        <item m="1" x="1490"/>
        <item m="1" x="4378"/>
        <item m="1" x="5213"/>
        <item m="1" x="7285"/>
        <item m="1" x="566"/>
        <item m="1" x="4238"/>
        <item m="1" x="779"/>
        <item m="1" x="6180"/>
        <item m="1" x="4127"/>
        <item m="1" x="7506"/>
        <item m="1" x="5404"/>
        <item m="1" x="3686"/>
        <item m="1" x="2158"/>
        <item m="1" x="7904"/>
        <item m="1" x="6167"/>
        <item m="1" x="4788"/>
        <item m="1" x="5449"/>
        <item m="1" x="2649"/>
        <item m="1" x="1985"/>
        <item m="1" x="3909"/>
        <item m="1" x="435"/>
        <item m="1" x="7230"/>
        <item m="1" x="3054"/>
        <item m="1" x="4438"/>
        <item m="1" x="7464"/>
        <item m="1" x="4430"/>
        <item m="1" x="1213"/>
        <item m="1" x="1854"/>
        <item m="1" x="6613"/>
        <item m="1" x="3378"/>
        <item m="1" x="3844"/>
        <item m="1" x="3339"/>
        <item m="1" x="3016"/>
        <item m="1" x="1949"/>
        <item m="1" x="6602"/>
        <item m="1" x="2337"/>
        <item m="1" x="2476"/>
        <item m="1" x="6559"/>
        <item m="1" x="5704"/>
        <item m="1" x="4658"/>
        <item m="1" x="3235"/>
        <item m="1" x="6109"/>
        <item m="1" x="5255"/>
        <item m="1" x="2688"/>
        <item m="1" x="1701"/>
        <item m="1" x="3884"/>
        <item m="1" x="7039"/>
        <item m="1" x="2498"/>
        <item m="1" x="7946"/>
        <item m="1" x="4858"/>
        <item m="1" x="3691"/>
        <item m="1" x="4662"/>
        <item m="1" x="2466"/>
        <item m="1" x="740"/>
        <item m="1" x="1270"/>
        <item m="1" x="6008"/>
        <item m="1" x="4676"/>
        <item m="1" x="3308"/>
        <item m="1" x="1788"/>
        <item m="1" x="4131"/>
        <item m="1" x="2550"/>
        <item m="1" x="1435"/>
        <item m="1" x="5073"/>
        <item m="1" x="5579"/>
        <item m="1" x="4674"/>
        <item m="1" x="3353"/>
        <item m="1" x="2544"/>
        <item m="1" x="6921"/>
        <item m="1" x="6615"/>
        <item m="1" x="1652"/>
        <item m="1" x="7475"/>
        <item m="1" x="3645"/>
        <item m="1" x="7415"/>
        <item m="1" x="3304"/>
        <item m="1" x="1012"/>
        <item m="1" x="3744"/>
        <item m="1" x="971"/>
        <item m="1" x="1157"/>
        <item m="1" x="5070"/>
        <item m="1" x="6611"/>
        <item m="1" x="7707"/>
        <item m="1" x="2330"/>
        <item m="1" x="4239"/>
        <item m="1" x="2056"/>
        <item x="69"/>
        <item m="1" x="4278"/>
        <item m="1" x="4006"/>
        <item m="1" x="5322"/>
        <item m="1" x="1123"/>
        <item m="1" x="2284"/>
        <item m="1" x="6797"/>
        <item m="1" x="1373"/>
        <item m="1" x="5159"/>
        <item m="1" x="1535"/>
        <item m="1" x="2017"/>
        <item m="1" x="5280"/>
        <item m="1" x="2548"/>
        <item m="1" x="3491"/>
        <item m="1" x="5990"/>
        <item x="178"/>
        <item m="1" x="1135"/>
        <item m="1" x="5290"/>
        <item m="1" x="1557"/>
        <item m="1" x="4374"/>
        <item m="1" x="7837"/>
        <item m="1" x="7648"/>
        <item m="1" x="4216"/>
        <item m="1" x="5460"/>
        <item m="1" x="449"/>
        <item m="1" x="5380"/>
        <item m="1" x="3676"/>
        <item m="1" x="2404"/>
        <item m="1" x="6734"/>
        <item m="1" x="3233"/>
        <item m="1" x="642"/>
        <item m="1" x="1969"/>
        <item m="1" x="4856"/>
        <item m="1" x="638"/>
        <item m="1" x="7490"/>
        <item m="1" x="3544"/>
        <item m="1" x="7622"/>
        <item m="1" x="4595"/>
        <item m="1" x="2778"/>
        <item m="1" x="7075"/>
        <item m="1" x="7676"/>
        <item m="1" x="7038"/>
        <item m="1" x="7704"/>
        <item m="1" x="7305"/>
        <item m="1" x="3375"/>
        <item m="1" x="2870"/>
        <item m="1" x="5546"/>
        <item m="1" x="4724"/>
        <item m="1" x="7548"/>
        <item m="1" x="4462"/>
        <item x="23"/>
        <item m="1" x="2004"/>
        <item m="1" x="4992"/>
        <item m="1" x="3904"/>
        <item m="1" x="624"/>
        <item m="1" x="596"/>
        <item m="1" x="1914"/>
        <item x="34"/>
        <item m="1" x="685"/>
        <item m="1" x="6986"/>
        <item m="1" x="5562"/>
        <item m="1" x="3156"/>
        <item m="1" x="7156"/>
        <item m="1" x="1008"/>
        <item m="1" x="5903"/>
        <item m="1" x="7325"/>
        <item m="1" x="3019"/>
        <item m="1" x="4123"/>
        <item m="1" x="6070"/>
        <item m="1" x="943"/>
        <item m="1" x="1962"/>
        <item m="1" x="5750"/>
        <item m="1" x="4987"/>
        <item m="1" x="546"/>
        <item m="1" x="6289"/>
        <item m="1" x="391"/>
        <item m="1" x="741"/>
        <item m="1" x="1629"/>
        <item x="149"/>
        <item m="1" x="5253"/>
        <item m="1" x="842"/>
        <item m="1" x="2835"/>
        <item m="1" x="2037"/>
        <item m="1" x="2263"/>
        <item m="1" x="3758"/>
        <item m="1" x="1412"/>
        <item m="1" x="4985"/>
        <item m="1" x="7556"/>
        <item m="1" x="2112"/>
        <item m="1" x="5021"/>
        <item m="1" x="812"/>
        <item m="1" x="4792"/>
        <item m="1" x="6708"/>
        <item m="1" x="5822"/>
        <item m="1" x="5413"/>
        <item m="1" x="5801"/>
        <item m="1" x="1639"/>
        <item m="1" x="7208"/>
        <item m="1" x="1497"/>
        <item m="1" x="5284"/>
        <item m="1" x="4219"/>
        <item m="1" x="7254"/>
        <item m="1" x="4475"/>
        <item m="1" x="3601"/>
        <item m="1" x="6648"/>
        <item m="1" x="7888"/>
        <item m="1" x="1799"/>
        <item m="1" x="5511"/>
        <item m="1" x="2020"/>
        <item m="1" x="7582"/>
        <item m="1" x="6150"/>
        <item m="1" x="6161"/>
        <item m="1" x="5671"/>
        <item m="1" x="724"/>
        <item m="1" x="4804"/>
        <item m="1" x="3507"/>
        <item m="1" x="7078"/>
        <item m="1" x="4074"/>
        <item m="1" x="3166"/>
        <item m="1" x="3401"/>
        <item m="1" x="3008"/>
        <item m="1" x="1129"/>
        <item m="1" x="3793"/>
        <item m="1" x="7858"/>
        <item m="1" x="737"/>
        <item m="1" x="755"/>
        <item m="1" x="412"/>
        <item m="1" x="2629"/>
        <item m="1" x="2586"/>
        <item m="1" x="2398"/>
        <item m="1" x="7043"/>
        <item m="1" x="6069"/>
        <item m="1" x="6071"/>
        <item m="1" x="6579"/>
        <item m="1" x="2160"/>
        <item m="1" x="7515"/>
        <item m="1" x="2227"/>
        <item m="1" x="6654"/>
        <item m="1" x="3548"/>
        <item m="1" x="7114"/>
        <item m="1" x="5388"/>
        <item m="1" x="5320"/>
        <item m="1" x="4916"/>
        <item m="1" x="899"/>
        <item m="1" x="2104"/>
        <item m="1" x="3362"/>
        <item m="1" x="1464"/>
        <item m="1" x="7220"/>
        <item m="1" x="7877"/>
        <item m="1" x="1042"/>
        <item m="1" x="3065"/>
        <item m="1" x="5377"/>
        <item m="1" x="6771"/>
        <item m="1" x="7778"/>
        <item m="1" x="5417"/>
        <item m="1" x="4909"/>
        <item m="1" x="1564"/>
        <item m="1" x="1239"/>
        <item m="1" x="3030"/>
        <item m="1" x="6924"/>
        <item m="1" x="935"/>
        <item m="1" x="3788"/>
        <item m="1" x="6884"/>
        <item m="1" x="900"/>
        <item m="1" x="6072"/>
        <item m="1" x="7417"/>
        <item m="1" x="3129"/>
        <item m="1" x="1957"/>
        <item m="1" x="6088"/>
        <item m="1" x="4711"/>
        <item m="1" x="4436"/>
        <item m="1" x="5554"/>
        <item m="1" x="4560"/>
        <item m="1" x="416"/>
        <item m="1" x="2005"/>
        <item m="1" x="5642"/>
        <item m="1" x="3903"/>
        <item m="1" x="5924"/>
        <item m="1" x="3690"/>
        <item m="1" x="6862"/>
        <item m="1" x="4468"/>
        <item m="1" x="959"/>
        <item m="1" x="2178"/>
        <item m="1" x="4713"/>
        <item m="1" x="3936"/>
        <item m="1" x="7861"/>
        <item m="1" x="1019"/>
        <item m="1" x="2844"/>
        <item m="1" x="5769"/>
        <item m="1" x="4872"/>
        <item m="1" x="5954"/>
        <item m="1" x="1904"/>
        <item m="1" x="878"/>
        <item m="1" x="4693"/>
        <item m="1" x="531"/>
        <item x="120"/>
        <item m="1" x="7008"/>
        <item m="1" x="2445"/>
        <item m="1" x="7572"/>
        <item m="1" x="4356"/>
        <item m="1" x="1376"/>
        <item m="1" x="5500"/>
        <item x="151"/>
        <item m="1" x="438"/>
        <item m="1" x="1622"/>
        <item m="1" x="457"/>
        <item m="1" x="932"/>
        <item m="1" x="7866"/>
        <item m="1" x="6398"/>
        <item m="1" x="7046"/>
        <item m="1" x="1513"/>
        <item m="1" x="6567"/>
        <item m="1" x="3614"/>
        <item m="1" x="6502"/>
        <item m="1" x="5339"/>
        <item m="1" x="2907"/>
        <item m="1" x="6269"/>
        <item m="1" x="2912"/>
        <item m="1" x="2872"/>
        <item m="1" x="2332"/>
        <item m="1" x="7093"/>
        <item m="1" x="7508"/>
        <item m="1" x="7065"/>
        <item m="1" x="4970"/>
        <item m="1" x="1339"/>
        <item m="1" x="6867"/>
        <item m="1" x="3784"/>
        <item m="1" x="6190"/>
        <item m="1" x="863"/>
        <item m="1" x="2697"/>
        <item m="1" x="5485"/>
        <item m="1" x="422"/>
        <item m="1" x="4493"/>
        <item m="1" x="5602"/>
        <item m="1" x="2388"/>
        <item m="1" x="3155"/>
        <item m="1" x="4998"/>
        <item m="1" x="2164"/>
        <item m="1" x="5014"/>
        <item m="1" x="7052"/>
        <item m="1" x="5424"/>
        <item m="1" x="459"/>
        <item m="1" x="5685"/>
        <item m="1" x="994"/>
        <item m="1" x="3819"/>
        <item m="1" x="4777"/>
        <item m="1" x="7379"/>
        <item m="1" x="2012"/>
        <item m="1" x="6483"/>
        <item m="1" x="3511"/>
        <item m="1" x="1531"/>
        <item m="1" x="2583"/>
        <item m="1" x="2606"/>
        <item m="1" x="3595"/>
        <item m="1" x="1272"/>
        <item m="1" x="7551"/>
        <item m="1" x="7661"/>
        <item m="1" x="7637"/>
        <item m="1" x="3534"/>
        <item m="1" x="7685"/>
        <item m="1" x="3064"/>
        <item m="1" x="1447"/>
        <item m="1" x="7812"/>
        <item m="1" x="4499"/>
        <item m="1" x="5132"/>
        <item m="1" x="1445"/>
        <item m="1" x="4233"/>
        <item m="1" x="616"/>
        <item m="1" x="3746"/>
        <item m="1" x="3892"/>
        <item m="1" x="1841"/>
        <item m="1" x="7250"/>
        <item m="1" x="6123"/>
        <item m="1" x="4217"/>
        <item m="1" x="6228"/>
        <item m="1" x="6018"/>
        <item m="1" x="5529"/>
        <item m="1" x="1416"/>
        <item m="1" x="7744"/>
        <item m="1" x="4746"/>
        <item m="1" x="762"/>
        <item m="1" x="1096"/>
        <item m="1" x="7440"/>
        <item m="1" x="5219"/>
        <item m="1" x="436"/>
        <item m="1" x="7523"/>
        <item m="1" x="6620"/>
        <item m="1" x="1304"/>
        <item m="1" x="7111"/>
        <item m="1" x="4842"/>
        <item m="1" x="7190"/>
        <item m="1" x="3703"/>
        <item m="1" x="2223"/>
        <item m="1" x="6826"/>
        <item m="1" x="799"/>
        <item m="1" x="7147"/>
        <item m="1" x="548"/>
        <item m="1" x="6506"/>
        <item m="1" x="3043"/>
        <item m="1" x="3313"/>
        <item m="1" x="3009"/>
        <item m="1" x="7760"/>
        <item m="1" x="1628"/>
        <item m="1" x="7465"/>
        <item m="1" x="4339"/>
        <item m="1" x="4783"/>
        <item m="1" x="6739"/>
        <item m="1" x="6580"/>
        <item m="1" x="3810"/>
        <item m="1" x="3940"/>
        <item m="1" x="5495"/>
        <item m="1" x="7120"/>
        <item m="1" x="890"/>
        <item m="1" x="413"/>
        <item m="1" x="6684"/>
        <item m="1" x="4007"/>
        <item m="1" x="1378"/>
        <item m="1" x="5365"/>
        <item m="1" x="1318"/>
        <item m="1" x="3084"/>
        <item m="1" x="3768"/>
        <item m="1" x="4581"/>
        <item m="1" x="562"/>
        <item m="1" x="5908"/>
        <item m="1" x="4380"/>
        <item m="1" x="6065"/>
        <item m="1" x="6823"/>
        <item m="1" x="7850"/>
        <item m="1" x="906"/>
        <item m="1" x="6104"/>
        <item m="1" x="3783"/>
        <item m="1" x="3843"/>
        <item m="1" x="5204"/>
        <item m="1" x="7404"/>
        <item m="1" x="2236"/>
        <item m="1" x="3127"/>
        <item m="1" x="4013"/>
        <item m="1" x="2698"/>
        <item m="1" x="1279"/>
        <item m="1" x="6032"/>
        <item m="1" x="7520"/>
        <item m="1" x="3630"/>
        <item m="1" x="2969"/>
        <item m="1" x="7735"/>
        <item m="1" x="2896"/>
        <item m="1" x="6173"/>
        <item m="1" x="5177"/>
        <item m="1" x="3742"/>
        <item m="1" x="5626"/>
        <item m="1" x="5453"/>
        <item m="1" x="3456"/>
        <item m="1" x="1071"/>
        <item m="1" x="595"/>
        <item m="1" x="4995"/>
        <item m="1" x="7350"/>
        <item m="1" x="7179"/>
        <item m="1" x="660"/>
        <item m="1" x="6319"/>
        <item m="1" x="522"/>
        <item m="1" x="6970"/>
        <item m="1" x="2998"/>
        <item m="1" x="6362"/>
        <item m="1" x="2893"/>
        <item m="1" x="7070"/>
        <item m="1" x="3264"/>
        <item m="1" x="6451"/>
        <item m="1" x="2821"/>
        <item m="1" x="5315"/>
        <item m="1" x="3110"/>
        <item m="1" x="3908"/>
        <item m="1" x="6912"/>
        <item m="1" x="5040"/>
        <item m="1" x="4727"/>
        <item m="1" x="2214"/>
        <item m="1" x="4351"/>
        <item m="1" x="4134"/>
        <item m="1" x="4290"/>
        <item m="1" x="4185"/>
        <item m="1" x="6917"/>
        <item m="1" x="3503"/>
        <item m="1" x="6599"/>
        <item m="1" x="770"/>
        <item m="1" x="553"/>
        <item m="1" x="1353"/>
        <item m="1" x="5237"/>
        <item m="1" x="7683"/>
        <item m="1" x="2486"/>
        <item m="1" x="987"/>
        <item m="1" x="6590"/>
        <item m="1" x="6140"/>
        <item m="1" x="1250"/>
        <item m="1" x="3599"/>
        <item m="1" x="1984"/>
        <item m="1" x="7714"/>
        <item m="1" x="2410"/>
        <item m="1" x="3075"/>
        <item m="1" x="5437"/>
        <item m="1" x="7215"/>
        <item m="1" x="1337"/>
        <item m="1" x="5771"/>
        <item m="1" x="4905"/>
        <item m="1" x="4520"/>
        <item m="1" x="511"/>
        <item m="1" x="2460"/>
        <item m="1" x="2877"/>
        <item m="1" x="4361"/>
        <item m="1" x="5332"/>
        <item m="1" x="773"/>
        <item m="1" x="7487"/>
        <item m="1" x="3392"/>
        <item m="1" x="6200"/>
        <item m="1" x="4126"/>
        <item m="1" x="5993"/>
        <item m="1" x="1437"/>
        <item m="1" x="7533"/>
        <item m="1" x="6240"/>
        <item m="1" x="5044"/>
        <item m="1" x="981"/>
        <item m="1" x="7784"/>
        <item m="1" x="4972"/>
        <item m="1" x="4541"/>
        <item m="1" x="7712"/>
        <item m="1" x="7125"/>
        <item m="1" x="6431"/>
        <item m="1" x="3047"/>
        <item m="1" x="1750"/>
        <item m="1" x="6076"/>
        <item m="1" x="5412"/>
        <item m="1" x="903"/>
        <item m="1" x="3340"/>
        <item m="1" x="7995"/>
        <item m="1" x="3231"/>
        <item m="1" x="5197"/>
        <item m="1" x="3652"/>
        <item m="1" x="2878"/>
        <item m="1" x="6181"/>
        <item m="1" x="1877"/>
        <item m="1" x="6733"/>
        <item m="1" x="1895"/>
        <item m="1" x="431"/>
        <item m="1" x="6171"/>
        <item m="1" x="5527"/>
        <item m="1" x="2485"/>
        <item m="1" x="1834"/>
        <item m="1" x="2489"/>
        <item m="1" x="1385"/>
        <item m="1" x="6791"/>
        <item m="1" x="7334"/>
        <item m="1" x="4628"/>
        <item m="1" x="5596"/>
        <item m="1" x="4253"/>
        <item m="1" x="1915"/>
        <item m="1" x="7398"/>
        <item m="1" x="1948"/>
        <item m="1" x="2939"/>
        <item m="1" x="5896"/>
        <item m="1" x="2328"/>
        <item m="1" x="525"/>
        <item m="1" x="6347"/>
        <item m="1" x="7882"/>
        <item m="1" x="5657"/>
        <item m="1" x="3361"/>
        <item m="1" x="1262"/>
        <item m="1" x="5667"/>
        <item m="1" x="1428"/>
        <item m="1" x="4353"/>
        <item m="1" x="5151"/>
        <item m="1" x="7431"/>
        <item m="1" x="418"/>
        <item m="1" x="1609"/>
        <item m="1" x="3475"/>
        <item m="1" x="3896"/>
        <item m="1" x="3850"/>
        <item m="1" x="5560"/>
        <item m="1" x="6718"/>
        <item m="1" x="6007"/>
        <item m="1" x="1844"/>
        <item m="1" x="6903"/>
        <item m="1" x="3433"/>
        <item m="1" x="5443"/>
        <item m="1" x="2780"/>
        <item m="1" x="3777"/>
        <item m="1" x="545"/>
        <item m="1" x="6373"/>
        <item m="1" x="5689"/>
        <item m="1" x="4022"/>
        <item m="1" x="1206"/>
        <item m="1" x="534"/>
        <item m="1" x="7553"/>
        <item m="1" x="2901"/>
        <item m="1" x="6290"/>
        <item m="1" x="1502"/>
        <item m="1" x="5855"/>
        <item m="1" x="4700"/>
        <item m="1" x="4555"/>
        <item m="1" x="1026"/>
        <item m="1" x="5098"/>
        <item m="1" x="7241"/>
        <item m="1" x="7923"/>
        <item m="1" x="3094"/>
        <item m="1" x="317"/>
        <item m="1" x="7940"/>
        <item m="1" x="5386"/>
        <item m="1" x="7541"/>
        <item m="1" x="6495"/>
        <item m="1" x="7201"/>
        <item m="1" x="5063"/>
        <item m="1" x="4778"/>
        <item m="1" x="5520"/>
        <item m="1" x="678"/>
        <item m="1" x="6029"/>
        <item m="1" x="1882"/>
        <item m="1" x="1170"/>
        <item m="1" x="1454"/>
        <item m="1" x="2237"/>
        <item m="1" x="1516"/>
        <item m="1" x="7442"/>
        <item m="1" x="7775"/>
        <item x="158"/>
        <item m="1" x="5829"/>
        <item m="1" x="1471"/>
        <item m="1" x="6114"/>
        <item m="1" x="2978"/>
        <item m="1" x="7731"/>
        <item m="1" x="4664"/>
        <item m="1" x="3454"/>
        <item m="1" x="2381"/>
        <item m="1" x="7308"/>
        <item m="1" x="4222"/>
        <item m="1" x="6540"/>
        <item m="1" x="3139"/>
        <item m="1" x="5082"/>
        <item m="1" x="1354"/>
        <item m="1" x="5421"/>
        <item m="1" x="7240"/>
        <item m="1" x="6578"/>
        <item m="1" x="3791"/>
        <item m="1" x="2620"/>
        <item m="1" x="7919"/>
        <item m="1" x="4077"/>
        <item m="1" x="4460"/>
        <item m="1" x="7968"/>
        <item m="1" x="5662"/>
        <item m="1" x="2132"/>
        <item m="1" x="3101"/>
        <item m="1" x="3425"/>
        <item m="1" x="5494"/>
        <item m="1" x="2129"/>
        <item m="1" x="6988"/>
        <item m="1" x="7664"/>
        <item m="1" x="5994"/>
        <item m="1" x="6638"/>
        <item m="1" x="778"/>
        <item m="1" x="4042"/>
        <item m="1" x="1482"/>
        <item m="1" x="2175"/>
        <item m="1" x="6800"/>
        <item m="1" x="911"/>
        <item m="1" x="2665"/>
        <item m="1" x="7168"/>
        <item m="1" x="3797"/>
        <item m="1" x="6888"/>
        <item m="1" x="5608"/>
        <item m="1" x="7032"/>
        <item m="1" x="3912"/>
        <item m="1" x="7127"/>
        <item m="1" x="6035"/>
        <item m="1" x="6910"/>
        <item m="1" x="2571"/>
        <item m="1" x="5462"/>
        <item x="13"/>
        <item m="1" x="4445"/>
        <item m="1" x="3106"/>
        <item m="1" x="1759"/>
        <item m="1" x="4204"/>
        <item m="1" x="2644"/>
        <item m="1" x="4851"/>
        <item m="1" x="3542"/>
        <item m="1" x="3199"/>
        <item m="1" x="6587"/>
        <item m="1" x="905"/>
        <item m="1" x="3076"/>
        <item m="1" x="1506"/>
        <item m="1" x="308"/>
        <item m="1" x="3257"/>
        <item m="1" x="4584"/>
        <item m="1" x="7830"/>
        <item m="1" x="1859"/>
        <item m="1" x="1406"/>
        <item m="1" x="3163"/>
        <item m="1" x="1446"/>
        <item m="1" x="5064"/>
        <item m="1" x="1016"/>
        <item m="1" x="5876"/>
        <item m="1" x="4137"/>
        <item m="1" x="1649"/>
        <item m="1" x="1604"/>
        <item m="1" x="2593"/>
        <item m="1" x="1653"/>
        <item m="1" x="6843"/>
        <item m="1" x="4027"/>
        <item m="1" x="2675"/>
        <item m="1" x="720"/>
        <item x="84"/>
        <item m="1" x="6188"/>
        <item m="1" x="3948"/>
        <item m="1" x="6850"/>
        <item m="1" x="5317"/>
        <item m="1" x="2695"/>
        <item m="1" x="2484"/>
        <item m="1" x="4187"/>
        <item m="1" x="1018"/>
        <item m="1" x="5067"/>
        <item m="1" x="2641"/>
        <item m="1" x="2207"/>
        <item m="1" x="2784"/>
        <item m="1" x="4355"/>
        <item m="1" x="5678"/>
        <item m="1" x="1144"/>
        <item m="1" x="1945"/>
        <item m="1" x="3953"/>
        <item m="1" x="7378"/>
        <item m="1" x="7023"/>
        <item m="1" x="4748"/>
        <item m="1" x="4702"/>
        <item m="1" x="3177"/>
        <item m="1" x="3394"/>
        <item m="1" x="892"/>
        <item m="1" x="2968"/>
        <item m="1" x="6328"/>
        <item m="1" x="3201"/>
        <item m="1" x="7172"/>
        <item m="1" x="723"/>
        <item m="1" x="7124"/>
        <item m="1" x="5107"/>
        <item m="1" x="6324"/>
        <item m="1" x="1121"/>
        <item m="1" x="2241"/>
        <item m="1" x="3867"/>
        <item m="1" x="4192"/>
        <item m="1" x="5983"/>
        <item m="1" x="4918"/>
        <item m="1" x="1266"/>
        <item m="1" x="6842"/>
        <item m="1" x="1440"/>
        <item m="1" x="6727"/>
        <item m="1" x="2293"/>
        <item m="1" x="1888"/>
        <item m="1" x="1414"/>
        <item m="1" x="4459"/>
        <item m="1" x="6162"/>
        <item m="1" x="5654"/>
        <item m="1" x="6656"/>
        <item m="1" x="2471"/>
        <item m="1" x="3920"/>
        <item m="1" x="4080"/>
        <item m="1" x="7362"/>
        <item m="1" x="912"/>
        <item m="1" x="4319"/>
        <item m="1" x="2083"/>
        <item m="1" x="7455"/>
        <item m="1" x="2321"/>
        <item x="113"/>
        <item m="1" x="590"/>
        <item m="1" x="4228"/>
        <item m="1" x="7596"/>
        <item m="1" x="990"/>
        <item m="1" x="4868"/>
        <item m="1" x="1665"/>
        <item m="1" x="7223"/>
        <item m="1" x="4425"/>
        <item m="1" x="2836"/>
        <item m="1" x="1717"/>
        <item m="1" x="6655"/>
        <item m="1" x="4869"/>
        <item m="1" x="1184"/>
        <item m="1" x="406"/>
        <item m="1" x="2046"/>
        <item m="1" x="3302"/>
        <item m="1" x="2225"/>
        <item m="1" x="4492"/>
        <item m="1" x="2976"/>
        <item m="1" x="433"/>
        <item m="1" x="1983"/>
        <item m="1" x="2026"/>
        <item m="1" x="2910"/>
        <item m="1" x="1596"/>
        <item m="1" x="6450"/>
        <item m="1" x="3487"/>
        <item m="1" x="2624"/>
        <item m="1" x="2898"/>
        <item m="1" x="4067"/>
        <item m="1" x="7629"/>
        <item m="1" x="4610"/>
        <item m="1" x="2429"/>
        <item m="1" x="7274"/>
        <item m="1" x="6183"/>
        <item m="1" x="1589"/>
        <item m="1" x="1333"/>
        <item m="1" x="1104"/>
        <item m="1" x="2581"/>
        <item m="1" x="7884"/>
        <item m="1" x="7234"/>
        <item m="1" x="3498"/>
        <item m="1" x="2352"/>
        <item m="1" x="2107"/>
        <item m="1" x="1119"/>
        <item m="1" x="6894"/>
        <item m="1" x="7896"/>
        <item m="1" x="3278"/>
        <item m="1" x="1117"/>
        <item m="1" x="1127"/>
        <item m="1" x="2361"/>
        <item m="1" x="985"/>
        <item m="1" x="6632"/>
        <item m="1" x="1094"/>
        <item x="210"/>
        <item m="1" x="5525"/>
        <item m="1" x="4096"/>
        <item m="1" x="4363"/>
        <item m="1" x="6224"/>
        <item m="1" x="7654"/>
        <item m="1" x="3972"/>
        <item m="1" x="617"/>
        <item m="1" x="4305"/>
        <item m="1" x="7602"/>
        <item m="1" x="1296"/>
        <item m="1" x="7593"/>
        <item m="1" x="2952"/>
        <item m="1" x="5610"/>
        <item m="1" x="3027"/>
        <item m="1" x="6397"/>
        <item m="1" x="7983"/>
        <item m="1" x="2386"/>
        <item m="1" x="5558"/>
        <item m="1" x="348"/>
        <item m="1" x="1063"/>
        <item m="1" x="6491"/>
        <item m="1" x="4060"/>
        <item m="1" x="1743"/>
        <item m="1" x="6729"/>
        <item m="1" x="7928"/>
        <item m="1" x="1224"/>
        <item m="1" x="3270"/>
        <item m="1" x="3749"/>
        <item m="1" x="6130"/>
        <item m="1" x="587"/>
        <item x="252"/>
        <item m="1" x="1595"/>
        <item m="1" x="7929"/>
        <item m="1" x="1501"/>
        <item m="1" x="7012"/>
        <item m="1" x="2493"/>
        <item m="1" x="2447"/>
        <item m="1" x="7238"/>
        <item m="1" x="5694"/>
        <item m="1" x="7385"/>
        <item m="1" x="3905"/>
        <item m="1" x="2437"/>
        <item m="1" x="2311"/>
        <item m="1" x="5837"/>
        <item m="1" x="1669"/>
        <item m="1" x="1330"/>
        <item m="1" x="2196"/>
        <item m="1" x="951"/>
        <item m="1" x="5374"/>
        <item m="1" x="7770"/>
        <item m="1" x="5005"/>
        <item m="1" x="4423"/>
        <item m="1" x="7296"/>
        <item m="1" x="5261"/>
        <item m="1" x="2011"/>
        <item m="1" x="4160"/>
        <item m="1" x="1232"/>
        <item m="1" x="697"/>
        <item m="1" x="5585"/>
        <item m="1" x="2764"/>
        <item m="1" x="4951"/>
        <item m="1" x="6205"/>
        <item m="1" x="5556"/>
        <item m="1" x="6794"/>
        <item m="1" x="3528"/>
        <item m="1" x="4465"/>
        <item m="1" x="4729"/>
        <item m="1" x="1779"/>
        <item m="1" x="2936"/>
        <item m="1" x="4182"/>
        <item m="1" x="7047"/>
        <item m="1" x="6907"/>
        <item x="218"/>
        <item m="1" x="7644"/>
        <item m="1" x="2546"/>
        <item m="1" x="6479"/>
        <item m="1" x="3673"/>
        <item m="1" x="5586"/>
        <item m="1" x="3753"/>
        <item m="1" x="4028"/>
        <item m="1" x="417"/>
        <item m="1" x="577"/>
        <item m="1" x="326"/>
        <item m="1" x="4688"/>
        <item m="1" x="549"/>
        <item m="1" x="7187"/>
        <item m="1" x="5137"/>
        <item m="1" x="6350"/>
        <item m="1" x="4689"/>
        <item x="211"/>
        <item m="1" x="1690"/>
        <item m="1" x="5730"/>
        <item m="1" x="3766"/>
        <item m="1" x="4342"/>
        <item m="1" x="5711"/>
        <item m="1" x="6325"/>
        <item m="1" x="392"/>
        <item m="1" x="4407"/>
        <item m="1" x="1235"/>
        <item m="1" x="447"/>
        <item m="1" x="1965"/>
        <item m="1" x="7535"/>
        <item x="189"/>
        <item m="1" x="2931"/>
        <item m="1" x="7217"/>
        <item m="1" x="4683"/>
        <item m="1" x="4696"/>
        <item m="1" x="664"/>
        <item m="1" x="2297"/>
        <item m="1" x="5168"/>
        <item m="1" x="1838"/>
        <item m="1" x="7525"/>
        <item m="1" x="2739"/>
        <item m="1" x="7504"/>
        <item m="1" x="5038"/>
        <item m="1" x="1274"/>
        <item m="1" x="5489"/>
        <item m="1" x="5549"/>
        <item m="1" x="7424"/>
        <item x="254"/>
        <item m="1" x="7835"/>
        <item m="1" x="5984"/>
        <item m="1" x="4596"/>
        <item m="1" x="7021"/>
        <item m="1" x="7428"/>
        <item m="1" x="7656"/>
        <item m="1" x="3778"/>
        <item m="1" x="2022"/>
        <item m="1" x="3826"/>
        <item m="1" x="376"/>
        <item m="1" x="2760"/>
        <item x="188"/>
        <item m="1" x="7838"/>
        <item m="1" x="5017"/>
        <item m="1" x="4344"/>
        <item m="1" x="7690"/>
        <item m="1" x="4068"/>
        <item m="1" x="4691"/>
        <item m="1" x="7312"/>
        <item x="50"/>
        <item m="1" x="2518"/>
        <item m="1" x="2848"/>
        <item m="1" x="946"/>
        <item x="1"/>
        <item x="87"/>
        <item m="1" x="4532"/>
        <item m="1" x="866"/>
        <item m="1" x="7328"/>
        <item m="1" x="5535"/>
        <item m="1" x="6462"/>
        <item m="1" x="3900"/>
        <item m="1" x="1941"/>
        <item m="1" x="340"/>
        <item m="1" x="4847"/>
        <item m="1" x="7747"/>
        <item m="1" x="7423"/>
        <item m="1" x="4948"/>
        <item m="1" x="3540"/>
        <item m="1" x="7730"/>
        <item m="1" x="7289"/>
        <item m="1" x="7601"/>
        <item m="1" x="5473"/>
        <item m="1" x="4530"/>
        <item m="1" x="6187"/>
        <item m="1" x="5504"/>
        <item m="1" x="4444"/>
        <item m="1" x="479"/>
        <item m="1" x="3809"/>
        <item m="1" x="2115"/>
        <item m="1" x="5867"/>
        <item m="1" x="6646"/>
        <item m="1" x="3860"/>
        <item m="1" x="2674"/>
        <item m="1" x="4782"/>
        <item x="124"/>
        <item m="1" x="3246"/>
        <item m="1" x="6393"/>
        <item m="1" x="1906"/>
        <item m="1" x="1263"/>
        <item m="1" x="7218"/>
        <item m="1" x="554"/>
        <item m="1" x="7638"/>
        <item x="208"/>
        <item m="1" x="4318"/>
        <item m="1" x="6472"/>
        <item m="1" x="381"/>
        <item m="1" x="5982"/>
        <item m="1" x="6323"/>
        <item m="1" x="3225"/>
        <item m="1" x="6966"/>
        <item m="1" x="6744"/>
        <item m="1" x="7876"/>
        <item m="1" x="7681"/>
        <item m="1" x="3290"/>
        <item m="1" x="1712"/>
        <item m="1" x="2694"/>
        <item m="1" x="1486"/>
        <item m="1" x="6218"/>
        <item m="1" x="921"/>
        <item m="1" x="2270"/>
        <item m="1" x="3688"/>
        <item m="1" x="6956"/>
        <item m="1" x="4065"/>
        <item m="1" x="7050"/>
        <item m="1" x="6312"/>
        <item m="1" x="7767"/>
        <item m="1" x="5564"/>
        <item m="1" x="3523"/>
        <item m="1" x="3954"/>
        <item m="1" x="6192"/>
        <item m="1" x="731"/>
        <item m="1" x="3871"/>
        <item m="1" x="3779"/>
        <item m="1" x="476"/>
        <item m="1" x="7135"/>
        <item m="1" x="3966"/>
        <item m="1" x="5802"/>
        <item m="1" x="2096"/>
        <item m="1" x="7531"/>
        <item m="1" x="2438"/>
        <item m="1" x="2522"/>
        <item m="1" x="2616"/>
        <item m="1" x="7860"/>
        <item m="1" x="6511"/>
        <item m="1" x="2942"/>
        <item m="1" x="7746"/>
        <item m="1" x="5812"/>
        <item m="1" x="3800"/>
        <item m="1" x="2373"/>
        <item m="1" x="3299"/>
        <item m="1" x="904"/>
        <item m="1" x="6276"/>
        <item x="117"/>
        <item m="1" x="3914"/>
        <item x="0"/>
        <item m="1" x="1011"/>
        <item m="1" x="3836"/>
        <item m="1" x="2676"/>
        <item m="1" x="6914"/>
        <item m="1" x="1942"/>
        <item m="1" x="3828"/>
        <item m="1" x="5712"/>
        <item m="1" x="3347"/>
        <item m="1" x="1724"/>
        <item m="1" x="6245"/>
        <item m="1" x="6858"/>
        <item m="1" x="3029"/>
        <item m="1" x="7231"/>
        <item m="1" x="631"/>
        <item m="1" x="571"/>
        <item m="1" x="6050"/>
        <item m="1" x="5973"/>
        <item m="1" x="5889"/>
        <item m="1" x="2751"/>
        <item m="1" x="3049"/>
        <item m="1" x="5465"/>
        <item m="1" x="6349"/>
        <item m="1" x="659"/>
        <item m="1" x="1861"/>
        <item m="1" x="915"/>
        <item m="1" x="6260"/>
        <item x="154"/>
        <item m="1" x="5187"/>
        <item m="1" x="5513"/>
        <item m="1" x="3939"/>
        <item m="1" x="5891"/>
        <item m="1" x="4346"/>
        <item m="1" x="3222"/>
        <item m="1" x="4295"/>
        <item m="1" x="2055"/>
        <item m="1" x="3283"/>
        <item m="1" x="1687"/>
        <item m="1" x="5109"/>
        <item m="1" x="6627"/>
        <item m="1" x="1514"/>
        <item m="1" x="1901"/>
        <item m="1" x="973"/>
        <item m="1" x="1324"/>
        <item m="1" x="3636"/>
        <item m="1" x="4958"/>
        <item m="1" x="2647"/>
        <item m="1" x="4547"/>
        <item m="1" x="4260"/>
        <item m="1" x="3851"/>
        <item m="1" x="1607"/>
        <item m="1" x="2833"/>
        <item m="1" x="2032"/>
        <item m="1" x="3677"/>
        <item m="1" x="3167"/>
        <item m="1" x="6940"/>
        <item m="1" x="6215"/>
        <item m="1" x="7620"/>
        <item m="1" x="6339"/>
        <item m="1" x="2798"/>
        <item m="1" x="1894"/>
        <item m="1" x="7253"/>
        <item m="1" x="4207"/>
        <item m="1" x="967"/>
        <item m="1" x="5349"/>
        <item m="1" x="6668"/>
        <item m="1" x="3355"/>
        <item m="1" x="5328"/>
        <item m="1" x="3545"/>
        <item m="1" x="7053"/>
        <item m="1" x="2441"/>
        <item m="1" x="5456"/>
        <item m="1" x="2008"/>
        <item m="1" x="5113"/>
        <item m="1" x="936"/>
        <item m="1" x="5955"/>
        <item m="1" x="1727"/>
        <item m="1" x="6490"/>
        <item m="1" x="5248"/>
        <item m="1" x="6308"/>
        <item m="1" x="6038"/>
        <item m="1" x="3988"/>
        <item m="1" x="6845"/>
        <item m="1" x="7267"/>
        <item m="1" x="7584"/>
        <item m="1" x="1380"/>
        <item m="1" x="7271"/>
        <item m="1" x="4235"/>
        <item m="1" x="3455"/>
        <item m="1" x="2708"/>
        <item m="1" x="2922"/>
        <item m="1" x="3569"/>
        <item m="1" x="7004"/>
        <item m="1" x="7743"/>
        <item m="1" x="2358"/>
        <item m="1" x="2948"/>
        <item m="1" x="1981"/>
        <item m="1" x="1057"/>
        <item m="1" x="2266"/>
        <item m="1" x="7314"/>
        <item m="1" x="1910"/>
        <item m="1" x="5722"/>
        <item m="1" x="4726"/>
        <item m="1" x="2331"/>
        <item m="1" x="3418"/>
        <item m="1" x="528"/>
        <item m="1" x="467"/>
        <item m="1" x="5761"/>
        <item m="1" x="1169"/>
        <item m="1" x="4537"/>
        <item m="1" x="5347"/>
        <item m="1" x="3131"/>
        <item m="1" x="335"/>
        <item m="1" x="682"/>
        <item m="1" x="1728"/>
        <item m="1" x="1136"/>
        <item m="1" x="7040"/>
        <item m="1" x="3773"/>
        <item m="1" x="2905"/>
        <item m="1" x="2713"/>
        <item m="1" x="2957"/>
        <item m="1" x="3762"/>
        <item m="1" x="4803"/>
        <item m="1" x="4927"/>
        <item m="1" x="4741"/>
        <item m="1" x="3803"/>
        <item m="1" x="2221"/>
        <item m="1" x="5451"/>
        <item m="1" x="5299"/>
        <item m="1" x="6837"/>
        <item m="1" x="3060"/>
        <item m="1" x="1598"/>
        <item m="1" x="7354"/>
        <item m="1" x="3979"/>
        <item m="1" x="3298"/>
        <item m="1" x="6476"/>
        <item m="1" x="6700"/>
        <item m="1" x="2025"/>
        <item m="1" x="1475"/>
        <item m="1" x="1153"/>
        <item m="1" x="5183"/>
        <item m="1" x="2190"/>
        <item m="1" x="7799"/>
        <item m="1" x="2142"/>
        <item m="1" x="4274"/>
        <item m="1" x="851"/>
        <item m="1" x="1608"/>
        <item m="1" x="4888"/>
        <item m="1" x="6618"/>
        <item m="1" x="2203"/>
        <item m="1" x="926"/>
        <item x="115"/>
        <item m="1" x="3187"/>
        <item m="1" x="5306"/>
        <item m="1" x="3897"/>
        <item m="1" x="5701"/>
        <item m="1" x="6504"/>
        <item m="1" x="1946"/>
        <item m="1" x="5881"/>
        <item m="1" x="6254"/>
        <item m="1" x="5665"/>
        <item m="1" x="1371"/>
        <item m="1" x="1043"/>
        <item m="1" x="5559"/>
        <item m="1" x="1020"/>
        <item m="1" x="1090"/>
        <item m="1" x="774"/>
        <item m="1" x="6402"/>
        <item m="1" x="5518"/>
        <item m="1" x="1396"/>
        <item m="1" x="5930"/>
        <item m="1" x="3175"/>
        <item m="1" x="3646"/>
        <item m="1" x="5131"/>
        <item m="1" x="1636"/>
        <item m="1" x="2301"/>
        <item m="1" x="328"/>
        <item m="1" x="5786"/>
        <item m="1" x="1766"/>
        <item m="1" x="2357"/>
        <item m="1" x="3665"/>
        <item m="1" x="6604"/>
        <item m="1" x="379"/>
        <item m="1" x="4035"/>
        <item m="1" x="5925"/>
        <item m="1" x="1488"/>
        <item m="1" x="366"/>
        <item m="1" x="1223"/>
        <item m="1" x="6498"/>
        <item m="1" x="4196"/>
        <item m="1" x="5408"/>
        <item m="1" x="2417"/>
        <item m="1" x="3806"/>
        <item m="1" x="2018"/>
        <item m="1" x="3869"/>
        <item m="1" x="4934"/>
        <item m="1" x="3414"/>
        <item m="1" x="5934"/>
        <item m="1" x="3272"/>
        <item m="1" x="2997"/>
        <item m="1" x="3858"/>
        <item x="109"/>
        <item m="1" x="5120"/>
        <item m="1" x="1022"/>
        <item m="1" x="6555"/>
        <item m="1" x="7319"/>
        <item m="1" x="3982"/>
        <item m="1" x="4176"/>
        <item m="1" x="307"/>
        <item m="1" x="5331"/>
        <item m="1" x="1569"/>
        <item m="1" x="2394"/>
        <item m="1" x="419"/>
        <item m="1" x="3133"/>
        <item m="1" x="1677"/>
        <item m="1" x="6588"/>
        <item m="1" x="7036"/>
        <item m="1" x="6701"/>
        <item m="1" x="2598"/>
        <item m="1" x="7165"/>
        <item m="1" x="6941"/>
        <item m="1" x="4559"/>
        <item m="1" x="5163"/>
        <item m="1" x="6420"/>
        <item m="1" x="6012"/>
        <item m="1" x="7871"/>
        <item m="1" x="956"/>
        <item m="1" x="3132"/>
        <item m="1" x="5165"/>
        <item m="1" x="3555"/>
        <item m="1" x="3189"/>
        <item m="1" x="7337"/>
        <item m="1" x="7561"/>
        <item m="1" x="4738"/>
        <item m="1" x="3789"/>
        <item m="1" x="7734"/>
        <item m="1" x="1566"/>
        <item m="1" x="2510"/>
        <item m="1" x="6779"/>
        <item m="1" x="2506"/>
        <item m="1" x="2980"/>
        <item m="1" x="1939"/>
        <item m="1" x="7538"/>
        <item m="1" x="4752"/>
        <item m="1" x="4914"/>
        <item m="1" x="1816"/>
        <item m="1" x="2701"/>
        <item m="1" x="1177"/>
        <item m="1" x="2557"/>
        <item m="1" x="6828"/>
        <item m="1" x="7394"/>
        <item m="1" x="5154"/>
        <item m="1" x="672"/>
        <item m="1" x="4036"/>
        <item m="1" x="1489"/>
        <item m="1" x="5576"/>
        <item m="1" x="7988"/>
        <item m="1" x="3737"/>
        <item m="1" x="3451"/>
        <item m="1" x="1792"/>
        <item m="1" x="6619"/>
        <item m="1" x="341"/>
        <item m="1" x="4923"/>
        <item m="1" x="3546"/>
        <item m="1" x="829"/>
        <item m="1" x="6296"/>
        <item m="1" x="2408"/>
        <item m="1" x="302"/>
        <item m="1" x="2808"/>
        <item m="1" x="3885"/>
        <item m="1" x="1390"/>
        <item m="1" x="6730"/>
        <item m="1" x="1217"/>
        <item m="1" x="7836"/>
        <item m="1" x="6983"/>
        <item m="1" x="7666"/>
        <item m="1" x="780"/>
        <item m="1" x="1667"/>
        <item m="1" x="6990"/>
        <item m="1" x="4487"/>
        <item m="1" x="5605"/>
        <item x="160"/>
        <item m="1" x="7109"/>
        <item m="1" x="6926"/>
        <item m="1" x="5911"/>
        <item m="1" x="3130"/>
        <item m="1" x="5834"/>
        <item m="1" x="5188"/>
        <item m="1" x="4306"/>
        <item m="1" x="5307"/>
        <item m="1" x="3639"/>
        <item m="1" x="6049"/>
        <item m="1" x="313"/>
        <item m="1" x="5233"/>
        <item m="1" x="5203"/>
        <item m="1" x="6836"/>
        <item m="1" x="3898"/>
        <item m="1" x="1632"/>
        <item m="1" x="1399"/>
        <item m="1" x="3593"/>
        <item m="1" x="1103"/>
        <item m="1" x="1682"/>
        <item m="1" x="4457"/>
        <item m="1" x="7183"/>
        <item m="1" x="7686"/>
        <item m="1" x="6384"/>
        <item m="1" x="7082"/>
        <item m="1" x="6801"/>
        <item m="1" x="6722"/>
        <item m="1" x="4561"/>
        <item m="1" x="472"/>
        <item m="1" x="6582"/>
        <item x="65"/>
        <item m="1" x="1056"/>
        <item m="1" x="4191"/>
        <item m="1" x="2543"/>
        <item m="1" x="2886"/>
        <item m="1" x="7027"/>
        <item m="1" x="3818"/>
        <item m="1" x="3444"/>
        <item m="1" x="7302"/>
        <item m="1" x="7219"/>
        <item m="1" x="1976"/>
        <item m="1" x="7420"/>
        <item m="1" x="3279"/>
        <item m="1" x="5324"/>
        <item m="1" x="806"/>
        <item m="1" x="6529"/>
        <item m="1" x="3363"/>
        <item m="1" x="5767"/>
        <item m="1" x="2491"/>
        <item m="1" x="5144"/>
        <item m="1" x="6969"/>
        <item m="1" x="586"/>
        <item m="1" x="2668"/>
        <item m="1" x="1980"/>
        <item m="1" x="575"/>
        <item m="1" x="6090"/>
        <item m="1" x="7199"/>
        <item m="1" x="1452"/>
        <item m="1" x="1301"/>
        <item m="1" x="7368"/>
        <item m="1" x="477"/>
        <item m="1" x="6322"/>
        <item m="1" x="7342"/>
        <item m="1" x="2650"/>
        <item m="1" x="1214"/>
        <item m="1" x="1685"/>
        <item m="1" x="7164"/>
        <item m="1" x="4656"/>
        <item m="1" x="2561"/>
        <item m="1" x="609"/>
        <item m="1" x="3052"/>
        <item m="1" x="2406"/>
        <item m="1" x="6383"/>
        <item m="1" x="5843"/>
        <item m="1" x="519"/>
        <item m="1" x="1851"/>
        <item m="1" x="1994"/>
        <item m="1" x="7195"/>
        <item m="1" x="3964"/>
        <item m="1" x="4057"/>
        <item m="1" x="3387"/>
        <item x="223"/>
        <item m="1" x="7665"/>
        <item m="1" x="2580"/>
        <item m="1" x="6518"/>
        <item m="1" x="7853"/>
        <item m="1" x="5742"/>
        <item m="1" x="1365"/>
        <item m="1" x="6743"/>
        <item m="1" x="491"/>
        <item m="1" x="4999"/>
        <item m="1" x="3176"/>
        <item m="1" x="2866"/>
        <item m="1" x="3969"/>
        <item m="1" x="7422"/>
        <item m="1" x="3571"/>
        <item m="1" x="6467"/>
        <item m="1" x="6225"/>
        <item m="1" x="2961"/>
        <item m="1" x="1926"/>
        <item m="1" x="454"/>
        <item m="1" x="6659"/>
        <item m="1" x="1870"/>
        <item m="1" x="6237"/>
        <item m="1" x="2480"/>
        <item m="1" x="5641"/>
        <item m="1" x="4734"/>
        <item m="1" x="500"/>
        <item m="1" x="6829"/>
        <item m="1" x="4030"/>
        <item m="1" x="1745"/>
        <item m="1" x="6690"/>
        <item m="1" x="2666"/>
        <item m="1" x="1907"/>
        <item m="1" x="3100"/>
        <item m="1" x="3383"/>
        <item m="1" x="2982"/>
        <item m="1" x="4814"/>
        <item m="1" x="2097"/>
        <item m="1" x="5126"/>
        <item m="1" x="3980"/>
        <item m="1" x="7970"/>
        <item m="1" x="1065"/>
        <item m="1" x="1438"/>
        <item m="1" x="3890"/>
        <item m="1" x="6625"/>
        <item m="1" x="584"/>
        <item m="1" x="2028"/>
        <item m="1" x="6334"/>
        <item m="1" x="1028"/>
        <item m="1" x="5267"/>
        <item m="1" x="1524"/>
        <item m="1" x="3469"/>
        <item m="1" x="269"/>
        <item m="1" x="1587"/>
        <item m="1" x="4953"/>
        <item m="1" x="4717"/>
        <item m="1" x="2382"/>
        <item m="1" x="6040"/>
        <item m="1" x="2458"/>
        <item m="1" x="5989"/>
        <item m="1" x="845"/>
        <item m="1" x="6311"/>
        <item m="1" x="3692"/>
        <item m="1" x="4481"/>
        <item m="1" x="6557"/>
        <item m="1" x="3446"/>
        <item m="1" x="5715"/>
        <item m="1" x="6058"/>
        <item m="1" x="2919"/>
        <item m="1" x="2643"/>
        <item m="1" x="1704"/>
        <item m="1" x="6787"/>
        <item m="1" x="2439"/>
        <item m="1" x="3020"/>
        <item m="1" x="6721"/>
        <item m="1" x="1293"/>
        <item m="1" x="1890"/>
        <item m="1" x="7146"/>
        <item m="1" x="6657"/>
        <item m="1" x="3391"/>
        <item m="1" x="4310"/>
        <item m="1" x="7828"/>
        <item m="1" x="1722"/>
        <item m="1" x="7568"/>
        <item m="1" x="2245"/>
        <item x="194"/>
        <item m="1" x="2988"/>
        <item m="1" x="1536"/>
        <item m="1" x="5632"/>
        <item m="1" x="367"/>
        <item m="1" x="3421"/>
        <item m="1" x="6411"/>
        <item m="1" x="6387"/>
        <item m="1" x="4442"/>
        <item x="156"/>
        <item m="1" x="7651"/>
        <item m="1" x="3617"/>
        <item m="1" x="4721"/>
        <item m="1" x="6645"/>
        <item m="1" x="464"/>
        <item m="1" x="5545"/>
        <item m="1" x="5198"/>
        <item m="1" x="6303"/>
        <item x="225"/>
        <item m="1" x="6280"/>
        <item m="1" x="708"/>
        <item m="1" x="5395"/>
        <item m="1" x="1696"/>
        <item m="1" x="3443"/>
        <item m="1" x="3296"/>
        <item m="1" x="3592"/>
        <item m="1" x="1220"/>
        <item m="1" x="1575"/>
        <item m="1" x="7210"/>
        <item m="1" x="3090"/>
        <item m="1" x="6999"/>
        <item m="1" x="6639"/>
        <item m="1" x="4669"/>
        <item m="1" x="4572"/>
        <item m="1" x="1720"/>
        <item m="1" x="771"/>
        <item m="1" x="2397"/>
        <item m="1" x="5025"/>
        <item m="1" x="1099"/>
        <item m="1" x="5020"/>
        <item m="1" x="6503"/>
        <item m="1" x="924"/>
        <item m="1" x="5797"/>
        <item m="1" x="7917"/>
        <item m="1" x="2451"/>
        <item m="1" x="3468"/>
        <item m="1" x="7060"/>
        <item m="1" x="742"/>
        <item m="1" x="4994"/>
        <item m="1" x="5241"/>
        <item x="250"/>
        <item m="1" x="7503"/>
        <item m="1" x="3848"/>
        <item m="1" x="687"/>
        <item m="1" x="974"/>
        <item m="1" x="2264"/>
        <item m="1" x="2384"/>
        <item m="1" x="1866"/>
        <item m="1" x="4114"/>
        <item m="1" x="5018"/>
        <item m="1" x="3467"/>
        <item m="1" x="7650"/>
        <item m="1" x="823"/>
        <item m="1" x="4215"/>
        <item m="1" x="5832"/>
        <item m="1" x="7889"/>
        <item m="1" x="7534"/>
        <item m="1" x="6747"/>
        <item m="1" x="4974"/>
        <item m="1" x="4157"/>
        <item m="1" x="4476"/>
        <item m="1" x="7249"/>
        <item m="1" x="795"/>
        <item m="1" x="3706"/>
        <item m="1" x="4051"/>
        <item m="1" x="1203"/>
        <item m="1" x="6388"/>
        <item m="1" x="2863"/>
        <item m="1" x="3976"/>
        <item m="1" x="2253"/>
        <item m="1" x="6550"/>
        <item x="195"/>
        <item m="1" x="298"/>
        <item m="1" x="2448"/>
        <item m="1" x="4678"/>
        <item m="1" x="7280"/>
        <item m="1" x="1113"/>
        <item m="1" x="2414"/>
        <item m="1" x="569"/>
        <item m="1" x="6695"/>
        <item m="1" x="1814"/>
        <item m="1" x="4605"/>
        <item m="1" x="1893"/>
        <item m="1" x="6609"/>
        <item m="1" x="5139"/>
        <item m="1" x="7528"/>
        <item m="1" x="384"/>
        <item m="1" x="5944"/>
        <item m="1" x="4352"/>
        <item m="1" x="5414"/>
        <item m="1" x="4675"/>
        <item m="1" x="3586"/>
        <item m="1" x="5309"/>
        <item m="1" x="6243"/>
        <item m="1" x="6404"/>
        <item m="1" x="1634"/>
        <item m="1" x="2102"/>
        <item m="1" x="1052"/>
        <item m="1" x="7814"/>
        <item m="1" x="5060"/>
        <item m="1" x="2125"/>
        <item m="1" x="4632"/>
        <item m="1" x="652"/>
        <item m="1" x="2007"/>
        <item m="1" x="2704"/>
        <item m="1" x="3010"/>
        <item m="1" x="7536"/>
        <item m="1" x="7878"/>
        <item m="1" x="3658"/>
        <item m="1" x="4169"/>
        <item m="1" x="5196"/>
        <item m="1" x="6772"/>
        <item m="1" x="1384"/>
        <item m="1" x="1212"/>
        <item m="1" x="693"/>
        <item m="1" x="5502"/>
        <item m="1" x="688"/>
        <item m="1" x="6549"/>
        <item m="1" x="3441"/>
        <item m="1" x="5777"/>
        <item m="1" x="1879"/>
        <item m="1" x="3882"/>
        <item m="1" x="7898"/>
        <item m="1" x="1670"/>
        <item m="1" x="4194"/>
        <item x="230"/>
        <item m="1" x="3486"/>
        <item m="1" x="1821"/>
        <item m="1" x="4817"/>
        <item m="1" x="3790"/>
        <item m="1" x="3805"/>
        <item m="1" x="2113"/>
        <item m="1" x="4922"/>
        <item m="1" x="524"/>
        <item m="1" x="3622"/>
        <item m="1" x="2562"/>
        <item m="1" x="2360"/>
        <item m="1" x="3984"/>
        <item m="1" x="4516"/>
        <item m="1" x="5407"/>
        <item m="1" x="7435"/>
        <item m="1" x="5410"/>
        <item m="1" x="646"/>
        <item m="1" x="814"/>
        <item m="1" x="2732"/>
        <item m="1" x="5167"/>
        <item m="1" x="7993"/>
        <item m="1" x="7856"/>
        <item m="1" x="2380"/>
        <item m="1" x="3314"/>
        <item m="1" x="5810"/>
        <item m="1" x="7652"/>
        <item m="1" x="1419"/>
        <item m="1" x="4781"/>
        <item m="1" x="2282"/>
        <item m="1" x="2443"/>
        <item m="1" x="801"/>
        <item m="1" x="5971"/>
        <item m="1" x="1729"/>
        <item m="1" x="6552"/>
        <item m="1" x="2981"/>
        <item m="1" x="3496"/>
        <item m="1" x="3963"/>
        <item m="1" x="2828"/>
        <item m="1" x="343"/>
        <item m="1" x="315"/>
        <item m="1" x="1024"/>
        <item m="1" x="3082"/>
        <item m="1" x="6712"/>
        <item m="1" x="1920"/>
        <item m="1" x="6278"/>
        <item m="1" x="3934"/>
        <item m="1" x="6818"/>
        <item m="1" x="2101"/>
        <item m="1" x="2317"/>
        <item m="1" x="3722"/>
        <item m="1" x="445"/>
        <item m="1" x="2947"/>
        <item x="192"/>
        <item m="1" x="869"/>
        <item m="1" x="1185"/>
        <item m="1" x="3232"/>
        <item m="1" x="1208"/>
        <item m="1" x="1858"/>
        <item m="1" x="667"/>
        <item m="1" x="5205"/>
        <item m="1" x="6686"/>
        <item m="1" x="3452"/>
        <item m="1" x="3841"/>
        <item m="1" x="3924"/>
        <item m="1" x="4908"/>
        <item m="1" x="7749"/>
        <item m="1" x="2555"/>
        <item m="1" x="597"/>
        <item x="134"/>
        <item m="1" x="1469"/>
        <item m="1" x="5736"/>
        <item m="1" x="6198"/>
        <item m="1" x="7416"/>
        <item x="15"/>
        <item m="1" x="4873"/>
        <item m="1" x="6282"/>
        <item m="1" x="6528"/>
        <item m="1" x="3754"/>
        <item m="1" x="1916"/>
        <item m="1" x="5292"/>
        <item m="1" x="5050"/>
        <item m="1" x="6916"/>
        <item m="1" x="5939"/>
        <item m="1" x="4071"/>
        <item m="1" x="5697"/>
        <item m="1" x="2796"/>
        <item m="1" x="7372"/>
        <item m="1" x="1509"/>
        <item m="1" x="3566"/>
        <item m="1" x="7642"/>
        <item m="1" x="5879"/>
        <item m="1" x="444"/>
        <item m="1" x="6925"/>
        <item m="1" x="4424"/>
        <item m="1" x="898"/>
        <item m="1" x="2503"/>
        <item m="1" x="1004"/>
        <item m="1" x="2110"/>
        <item m="1" x="4419"/>
        <item m="1" x="5230"/>
        <item m="1" x="1967"/>
        <item m="1" x="1848"/>
        <item m="1" x="7083"/>
        <item x="190"/>
        <item m="1" x="7213"/>
        <item m="1" x="2412"/>
        <item m="1" x="2876"/>
        <item m="1" x="6669"/>
        <item m="1" x="2609"/>
        <item m="1" x="6045"/>
        <item m="1" x="7844"/>
        <item m="1" x="7281"/>
        <item m="1" x="4254"/>
        <item m="1" x="1430"/>
        <item m="1" x="5250"/>
        <item m="1" x="5341"/>
        <item m="1" x="7635"/>
        <item x="92"/>
        <item m="1" x="7901"/>
        <item m="1" x="5716"/>
        <item m="1" x="583"/>
        <item m="1" x="7750"/>
        <item m="1" x="4079"/>
        <item m="1" x="3883"/>
        <item m="1" x="7517"/>
        <item m="1" x="5034"/>
        <item m="1" x="3634"/>
        <item m="1" x="2230"/>
        <item m="1" x="6778"/>
        <item m="1" x="7982"/>
        <item x="32"/>
        <item m="1" x="7869"/>
        <item m="1" x="6713"/>
        <item m="1" x="529"/>
        <item m="1" x="7936"/>
        <item m="1" x="618"/>
        <item m="1" x="1993"/>
        <item m="1" x="2392"/>
        <item m="1" x="5625"/>
        <item m="1" x="4616"/>
        <item m="1" x="1359"/>
        <item m="1" x="7808"/>
        <item m="1" x="7159"/>
        <item m="1" x="318"/>
        <item m="1" x="5355"/>
        <item m="1" x="5252"/>
        <item m="1" x="4291"/>
        <item m="1" x="1633"/>
        <item m="1" x="2855"/>
        <item m="1" x="4931"/>
        <item m="1" x="4031"/>
        <item x="199"/>
        <item m="1" x="4345"/>
        <item m="1" x="5381"/>
        <item m="1" x="309"/>
        <item m="1" x="2554"/>
        <item m="1" x="1194"/>
        <item m="1" x="1271"/>
        <item m="1" x="7677"/>
        <item m="1" x="4265"/>
        <item m="1" x="857"/>
        <item m="1" x="1958"/>
        <item m="1" x="295"/>
        <item m="1" x="5943"/>
        <item m="1" x="4988"/>
        <item m="1" x="6191"/>
        <item m="1" x="7763"/>
        <item m="1" x="7842"/>
        <item m="1" x="3747"/>
        <item m="1" x="2128"/>
        <item m="1" x="5695"/>
        <item m="1" x="3062"/>
        <item m="1" x="5589"/>
        <item m="1" x="7474"/>
        <item m="1" x="2000"/>
        <item m="1" x="670"/>
        <item m="1" x="761"/>
        <item m="1" x="4388"/>
        <item m="1" x="2962"/>
        <item m="1" x="3267"/>
        <item m="1" x="4780"/>
        <item m="1" x="5770"/>
        <item m="1" x="859"/>
        <item m="1" x="6115"/>
        <item m="1" x="3434"/>
        <item m="1" x="2051"/>
        <item m="1" x="5155"/>
        <item m="1" x="2592"/>
        <item m="1" x="537"/>
        <item m="1" x="714"/>
        <item m="1" x="4806"/>
        <item m="1" x="5923"/>
        <item m="1" x="4965"/>
        <item m="1" x="4505"/>
        <item m="1" x="6051"/>
        <item m="1" x="4150"/>
        <item m="1" x="5305"/>
        <item m="1" x="599"/>
        <item m="1" x="7097"/>
        <item m="1" x="6595"/>
        <item m="1" x="3878"/>
        <item m="1" x="2826"/>
        <item m="1" x="2577"/>
        <item m="1" x="1088"/>
        <item m="1" x="6199"/>
        <item m="1" x="1299"/>
        <item m="1" x="3489"/>
        <item m="1" x="2162"/>
        <item m="1" x="409"/>
        <item m="1" x="876"/>
        <item m="1" x="5062"/>
        <item m="1" x="4601"/>
        <item m="1" x="5598"/>
        <item m="1" x="2393"/>
        <item m="1" x="2138"/>
        <item m="1" x="893"/>
        <item m="1" x="2648"/>
        <item m="1" x="7170"/>
        <item x="66"/>
        <item m="1" x="767"/>
        <item m="1" x="5633"/>
        <item m="1" x="7192"/>
        <item m="1" x="368"/>
        <item m="1" x="432"/>
        <item m="1" x="1467"/>
        <item m="1" x="3023"/>
        <item m="1" x="7783"/>
        <item m="1" x="1077"/>
        <item m="1" x="2700"/>
        <item m="1" x="3024"/>
        <item m="1" x="4456"/>
        <item m="1" x="4627"/>
        <item m="1" x="5115"/>
        <item m="1" x="4193"/>
        <item m="1" x="5185"/>
        <item m="1" x="7175"/>
        <item m="1" x="4230"/>
        <item m="1" x="4497"/>
        <item m="1" x="6394"/>
        <item m="1" x="5755"/>
        <item m="1" x="991"/>
        <item m="1" x="6016"/>
        <item m="1" x="6087"/>
        <item m="1" x="7143"/>
        <item m="1" x="6671"/>
        <item m="1" x="6861"/>
        <item m="1" x="2892"/>
        <item m="1" x="4224"/>
        <item m="1" x="7433"/>
        <item m="1" x="6776"/>
        <item m="1" x="4895"/>
        <item m="1" x="1898"/>
        <item m="1" x="7820"/>
        <item m="1" x="919"/>
        <item m="1" x="3243"/>
        <item m="1" x="6386"/>
        <item m="1" x="2589"/>
        <item m="1" x="407"/>
        <item m="1" x="2403"/>
        <item m="1" x="982"/>
        <item m="1" x="2607"/>
        <item m="1" x="290"/>
        <item m="1" x="5078"/>
        <item m="1" x="4779"/>
        <item m="1" x="279"/>
        <item m="1" x="1760"/>
        <item m="1" x="2834"/>
        <item m="1" x="3597"/>
        <item m="1" x="6459"/>
        <item m="1" x="3577"/>
        <item m="1" x="5740"/>
        <item m="1" x="1943"/>
        <item m="1" x="3543"/>
        <item m="1" x="3913"/>
        <item m="1" x="4314"/>
        <item m="1" x="1202"/>
        <item m="1" x="7055"/>
        <item m="1" x="7791"/>
        <item m="1" x="2198"/>
        <item m="1" x="7042"/>
        <item m="1" x="6515"/>
        <item m="1" x="1398"/>
        <item m="1" x="1752"/>
        <item m="1" x="7054"/>
        <item m="1" x="6473"/>
        <item m="1" x="2623"/>
        <item m="1" x="6841"/>
        <item m="1" x="3395"/>
        <item m="1" x="649"/>
        <item m="1" x="6119"/>
        <item m="1" x="1847"/>
        <item m="1" x="955"/>
        <item m="1" x="5065"/>
        <item m="1" x="3341"/>
        <item m="1" x="4838"/>
        <item m="1" x="6054"/>
        <item m="1" x="6806"/>
        <item m="1" x="7511"/>
        <item m="1" x="1804"/>
        <item m="1" x="7829"/>
        <item m="1" x="2801"/>
        <item m="1" x="4544"/>
        <item m="1" x="1411"/>
        <item m="1" x="1552"/>
        <item m="1" x="5362"/>
        <item m="1" x="4250"/>
        <item m="1" x="655"/>
        <item m="1" x="7874"/>
        <item m="1" x="4202"/>
        <item m="1" x="7865"/>
        <item m="1" x="7756"/>
        <item m="1" x="7013"/>
        <item m="1" x="3613"/>
        <item m="1" x="5981"/>
        <item m="1" x="4058"/>
        <item m="1" x="6092"/>
        <item m="1" x="4876"/>
        <item m="1" x="5409"/>
        <item m="1" x="5268"/>
        <item m="1" x="6230"/>
        <item m="1" x="6403"/>
        <item m="1" x="3684"/>
        <item m="1" x="6606"/>
        <item m="1" x="7703"/>
        <item m="1" x="6991"/>
        <item m="1" x="760"/>
        <item m="1" x="7682"/>
        <item m="1" x="3198"/>
        <item m="1" x="4686"/>
        <item m="1" x="3197"/>
        <item m="1" x="4334"/>
        <item m="1" x="3126"/>
        <item m="1" x="3738"/>
        <item m="1" x="1175"/>
        <item m="1" x="3906"/>
        <item m="1" x="5226"/>
        <item m="1" x="2478"/>
        <item m="1" x="2930"/>
        <item m="1" x="1672"/>
        <item m="1" x="3276"/>
        <item m="1" x="4098"/>
        <item m="1" x="643"/>
        <item m="1" x="1602"/>
        <item m="1" x="4579"/>
        <item m="1" x="5140"/>
        <item m="1" x="4789"/>
        <item m="1" x="4897"/>
        <item m="1" x="5690"/>
        <item m="1" x="6305"/>
        <item m="1" x="1067"/>
        <item m="1" x="6876"/>
        <item m="1" x="6220"/>
        <item m="1" x="3002"/>
        <item m="1" x="6726"/>
        <item m="1" x="7229"/>
        <item m="1" x="4915"/>
        <item m="1" x="5724"/>
        <item m="1" x="2377"/>
        <item m="1" x="5902"/>
        <item m="1" x="506"/>
        <item m="1" x="2424"/>
        <item m="1" x="6294"/>
        <item m="1" x="6086"/>
        <item m="1" x="4323"/>
        <item m="1" x="3254"/>
        <item m="1" x="4267"/>
        <item m="1" x="6064"/>
        <item m="1" x="1285"/>
        <item m="1" x="7916"/>
        <item m="1" x="2324"/>
        <item m="1" x="1159"/>
        <item m="1" x="7636"/>
        <item m="1" x="5901"/>
        <item m="1" x="5399"/>
        <item m="1" x="2326"/>
        <item m="1" x="7457"/>
        <item m="1" x="5682"/>
        <item m="1" x="4463"/>
        <item m="1" x="1642"/>
        <item m="1" x="6105"/>
        <item m="1" x="7189"/>
        <item m="1" x="7921"/>
        <item m="1" x="7701"/>
        <item m="1" x="1767"/>
        <item m="1" x="975"/>
        <item m="1" x="3782"/>
        <item m="1" x="5055"/>
        <item m="1" x="5208"/>
        <item m="1" x="3208"/>
        <item m="1" x="712"/>
        <item m="1" x="2921"/>
        <item m="1" x="6735"/>
        <item m="1" x="462"/>
        <item m="1" x="1656"/>
        <item m="1" x="5978"/>
        <item m="1" x="1673"/>
        <item m="1" x="3321"/>
        <item m="1" x="2212"/>
        <item m="1" x="570"/>
        <item m="1" x="2747"/>
        <item m="1" x="5895"/>
        <item m="1" x="3726"/>
        <item m="1" x="7105"/>
        <item m="1" x="5152"/>
        <item m="1" x="5218"/>
        <item m="1" x="668"/>
        <item m="1" x="1791"/>
        <item m="1" x="3802"/>
        <item m="1" x="6973"/>
        <item m="1" x="6974"/>
        <item m="1" x="6448"/>
        <item x="42"/>
        <item m="1" x="3975"/>
        <item m="1" x="2261"/>
        <item m="1" x="7035"/>
        <item m="1" x="6751"/>
        <item m="1" x="4586"/>
        <item m="1" x="3642"/>
        <item m="1" x="2370"/>
        <item x="26"/>
        <item m="1" x="2596"/>
        <item m="1" x="6561"/>
        <item m="1" x="2060"/>
        <item m="1" x="4179"/>
        <item m="1" x="4220"/>
        <item m="1" x="7702"/>
        <item m="1" x="1620"/>
        <item m="1" x="3501"/>
        <item m="1" x="6169"/>
        <item m="1" x="1855"/>
        <item m="1" x="3307"/>
        <item x="153"/>
        <item m="1" x="619"/>
        <item m="1" x="5491"/>
        <item m="1" x="7581"/>
        <item m="1" x="7247"/>
        <item m="1" x="3926"/>
        <item m="1" x="2816"/>
        <item m="1" x="3732"/>
        <item m="1" x="6265"/>
        <item m="1" x="6964"/>
        <item m="1" x="3386"/>
        <item m="1" x="7232"/>
        <item m="1" x="4017"/>
        <item m="1" x="5118"/>
        <item m="1" x="7221"/>
        <item m="1" x="5193"/>
        <item m="1" x="2390"/>
        <item m="1" x="4421"/>
        <item m="1" x="3017"/>
        <item m="1" x="7486"/>
        <item m="1" x="283"/>
        <item m="1" x="2613"/>
        <item m="1" x="7710"/>
        <item m="1" x="3147"/>
        <item m="1" x="5756"/>
        <item m="1" x="3852"/>
        <item m="1" x="7024"/>
        <item m="1" x="6211"/>
        <item m="1" x="3000"/>
        <item m="1" x="2306"/>
        <item m="1" x="2721"/>
        <item m="1" x="1875"/>
        <item m="1" x="7998"/>
        <item m="1" x="1182"/>
        <item m="1" x="5623"/>
        <item m="1" x="1542"/>
        <item m="1" x="7597"/>
        <item m="1" x="4081"/>
        <item m="1" x="1156"/>
        <item m="1" x="5173"/>
        <item m="1" x="6905"/>
        <item x="148"/>
        <item m="1" x="6996"/>
        <item m="1" x="4626"/>
        <item m="1" x="6790"/>
        <item m="1" x="4494"/>
        <item m="1" x="5566"/>
        <item m="1" x="2879"/>
        <item m="1" x="5848"/>
        <item m="1" x="6057"/>
        <item m="1" x="4823"/>
        <item m="1" x="3373"/>
        <item m="1" x="1549"/>
        <item m="1" x="5887"/>
        <item m="1" x="5680"/>
        <item m="1" x="544"/>
        <item m="1" x="2576"/>
        <item m="1" x="3889"/>
        <item m="1" x="4001"/>
        <item m="1" x="630"/>
        <item m="1" x="7167"/>
        <item m="1" x="3854"/>
        <item m="1" x="5933"/>
        <item m="1" x="1833"/>
        <item m="1" x="7103"/>
        <item m="1" x="3760"/>
        <item m="1" x="312"/>
        <item m="1" x="2560"/>
        <item m="1" x="1805"/>
        <item m="1" x="5045"/>
        <item m="1" x="3438"/>
        <item m="1" x="4642"/>
        <item m="1" x="1662"/>
        <item m="1" x="322"/>
        <item m="1" x="4904"/>
        <item m="1" x="1080"/>
        <item m="1" x="3164"/>
        <item m="1" x="2043"/>
        <item m="1" x="6692"/>
        <item m="1" x="735"/>
        <item m="1" x="3345"/>
        <item m="1" x="3040"/>
        <item m="1" x="6437"/>
        <item m="1" x="4815"/>
        <item m="1" x="6825"/>
        <item m="1" x="7879"/>
        <item m="1" x="6340"/>
        <item m="1" x="3007"/>
        <item x="206"/>
        <item m="1" x="654"/>
        <item m="1" x="3870"/>
        <item m="1" x="4881"/>
        <item m="1" x="6945"/>
        <item m="1" x="5484"/>
        <item m="1" x="5084"/>
        <item m="1" x="3562"/>
        <item m="1" x="471"/>
        <item m="1" x="7810"/>
        <item m="1" x="3465"/>
        <item m="1" x="3748"/>
        <item m="1" x="7359"/>
        <item m="1" x="1361"/>
        <item m="1" x="3388"/>
        <item m="1" x="909"/>
        <item m="1" x="4300"/>
        <item m="1" x="7246"/>
        <item m="1" x="6193"/>
        <item x="24"/>
        <item x="108"/>
        <item m="1" x="2431"/>
        <item m="1" x="6177"/>
        <item m="1" x="7158"/>
        <item m="1" x="7680"/>
        <item m="1" x="4638"/>
        <item m="1" x="7623"/>
        <item m="1" x="6124"/>
        <item m="1" x="1612"/>
        <item m="1" x="5463"/>
        <item m="1" x="5337"/>
        <item m="1" x="2635"/>
        <item m="1" x="6469"/>
        <item m="1" x="4200"/>
        <item m="1" x="421"/>
        <item m="1" x="2419"/>
        <item m="1" x="4955"/>
        <item m="1" x="3482"/>
        <item m="1" x="1899"/>
        <item m="1" x="3583"/>
        <item m="1" x="2252"/>
        <item m="1" x="5616"/>
        <item m="1" x="6375"/>
        <item x="159"/>
        <item m="1" x="3917"/>
        <item m="1" x="3408"/>
        <item m="1" x="2779"/>
        <item m="1" x="963"/>
        <item m="1" x="5811"/>
        <item m="1" x="3297"/>
        <item m="1" x="4467"/>
        <item m="1" x="7510"/>
        <item m="1" x="1145"/>
        <item m="1" x="4257"/>
        <item m="1" x="2710"/>
        <item m="1" x="4313"/>
        <item m="1" x="3116"/>
        <item m="1" x="1168"/>
        <item m="1" x="3287"/>
        <item m="1" x="2852"/>
        <item m="1" x="2409"/>
        <item m="1" x="5578"/>
        <item m="1" x="515"/>
        <item m="1" x="4286"/>
        <item m="1" x="5086"/>
        <item m="1" x="6537"/>
        <item m="1" x="7526"/>
        <item m="1" x="6570"/>
        <item m="1" x="6954"/>
        <item m="1" x="3330"/>
        <item m="1" x="1320"/>
        <item m="1" x="706"/>
        <item m="1" x="3258"/>
        <item m="1" x="2966"/>
        <item m="1" x="4171"/>
        <item m="1" x="5906"/>
        <item m="1" x="1624"/>
        <item m="1" x="1045"/>
        <item m="1" x="3370"/>
        <item m="1" x="6621"/>
        <item m="1" x="634"/>
        <item m="1" x="2584"/>
        <item m="1" x="3265"/>
        <item m="1" x="4556"/>
        <item m="1" x="2450"/>
        <item m="1" x="2664"/>
        <item m="1" x="5128"/>
        <item m="1" x="3862"/>
        <item m="1" x="4264"/>
        <item m="1" x="2070"/>
        <item m="1" x="4261"/>
        <item m="1" x="1066"/>
        <item m="1" x="6556"/>
        <item m="1" x="1538"/>
        <item m="1" x="6572"/>
        <item m="1" x="5789"/>
        <item m="1" x="671"/>
        <item m="1" x="4452"/>
        <item m="1" x="7459"/>
        <item m="1" x="3594"/>
        <item m="1" x="3494"/>
        <item x="12"/>
        <item m="1" x="5854"/>
        <item m="1" x="6425"/>
        <item m="1" x="937"/>
        <item m="1" x="5557"/>
        <item m="1" x="4742"/>
        <item m="1" x="3721"/>
        <item x="182"/>
        <item m="1" x="7462"/>
        <item m="1" x="5201"/>
        <item m="1" x="3510"/>
        <item m="1" x="1511"/>
        <item m="1" x="3234"/>
        <item m="1" x="2029"/>
        <item m="1" x="2985"/>
        <item m="1" x="7699"/>
        <item m="1" x="4281"/>
        <item m="1" x="403"/>
        <item m="1" x="4450"/>
        <item m="1" x="1368"/>
        <item m="1" x="5071"/>
        <item m="1" x="6106"/>
        <item m="1" x="5110"/>
        <item m="1" x="6315"/>
        <item m="1" x="2832"/>
        <item m="1" x="3875"/>
        <item m="1" x="5743"/>
        <item m="1" x="2482"/>
        <item m="1" x="4730"/>
        <item m="1" x="1444"/>
        <item m="1" x="1902"/>
        <item m="1" x="6127"/>
        <item m="1" x="265"/>
        <item m="1" x="4593"/>
        <item m="1" x="4896"/>
        <item m="1" x="1553"/>
        <item m="1" x="6782"/>
        <item x="135"/>
        <item m="1" x="5628"/>
        <item m="1" x="1105"/>
        <item m="1" x="1332"/>
        <item m="1" x="2204"/>
        <item m="1" x="4613"/>
        <item m="1" x="6116"/>
        <item m="1" x="2951"/>
        <item m="1" x="4709"/>
        <item m="1" x="7984"/>
        <item m="1" x="6904"/>
        <item m="1" x="5271"/>
        <item m="1" x="4479"/>
        <item m="1" x="3674"/>
        <item m="1" x="6179"/>
        <item m="1" x="5327"/>
        <item m="1" x="2315"/>
        <item m="1" x="4307"/>
        <item m="1" x="1241"/>
        <item m="1" x="1237"/>
        <item m="1" x="3849"/>
        <item m="1" x="7370"/>
        <item m="1" x="1038"/>
        <item m="1" x="5351"/>
        <item m="1" x="2278"/>
        <item m="1" x="5749"/>
        <item m="1" x="3099"/>
        <item m="1" x="918"/>
        <item m="1" x="5455"/>
        <item m="1" x="7301"/>
        <item m="1" x="5618"/>
        <item m="1" x="2081"/>
        <item m="1" x="5445"/>
        <item m="1" x="2346"/>
        <item m="1" x="2523"/>
        <item m="1" x="7615"/>
        <item m="1" x="7543"/>
        <item m="1" x="7990"/>
        <item m="1" x="7973"/>
        <item m="1" x="1726"/>
        <item m="1" x="1853"/>
        <item m="1" x="5326"/>
        <item m="1" x="3366"/>
        <item m="1" x="5995"/>
        <item m="1" x="2807"/>
        <item m="1" x="3191"/>
        <item m="1" x="4349"/>
        <item m="1" x="7358"/>
        <item m="1" x="6338"/>
        <item m="1" x="4448"/>
        <item m="1" x="7366"/>
        <item m="1" x="7058"/>
        <item m="1" x="2959"/>
        <item m="1" x="7886"/>
        <item m="1" x="6174"/>
        <item m="1" x="5033"/>
        <item m="1" x="3138"/>
        <item m="1" x="5497"/>
        <item m="1" x="1427"/>
        <item m="1" x="6320"/>
        <item m="1" x="1204"/>
        <item x="25"/>
        <item m="1" x="1420"/>
        <item m="1" x="2479"/>
        <item m="1" x="6937"/>
        <item m="1" x="1083"/>
        <item m="1" x="3866"/>
        <item m="1" x="7962"/>
        <item m="1" x="4223"/>
        <item m="1" x="4574"/>
        <item m="1" x="7243"/>
        <item m="1" x="1937"/>
        <item m="1" x="4141"/>
        <item m="1" x="6129"/>
        <item m="1" x="3811"/>
        <item m="1" x="5718"/>
        <item m="1" x="6757"/>
        <item m="1" x="1773"/>
        <item m="1" x="5940"/>
        <item m="1" x="3876"/>
        <item m="1" x="356"/>
        <item m="1" x="3872"/>
        <item m="1" x="5464"/>
        <item m="1" x="357"/>
        <item m="1" x="6297"/>
        <item m="1" x="4747"/>
        <item m="1" x="2402"/>
        <item m="1" x="6562"/>
        <item m="1" x="7674"/>
        <item m="1" x="6693"/>
        <item m="1" x="1209"/>
        <item m="1" x="1060"/>
        <item m="1" x="6354"/>
        <item m="1" x="1197"/>
        <item m="1" x="4643"/>
        <item m="1" x="2754"/>
        <item m="1" x="5928"/>
        <item m="1" x="5775"/>
        <item m="1" x="6979"/>
        <item m="1" x="3431"/>
        <item m="1" x="1621"/>
        <item m="1" x="6563"/>
        <item m="1" x="7198"/>
        <item m="1" x="6681"/>
        <item m="1" x="4434"/>
        <item m="1" x="2696"/>
        <item m="1" x="6175"/>
        <item m="1" x="2917"/>
        <item m="1" x="4884"/>
        <item m="1" x="1327"/>
        <item m="1" x="6085"/>
        <item m="1" x="5975"/>
        <item m="1" x="7263"/>
        <item m="1" x="2376"/>
        <item m="1" x="3814"/>
        <item m="1" x="6144"/>
        <item m="1" x="5536"/>
        <item m="1" x="1810"/>
        <item m="1" x="3986"/>
        <item m="1" x="5099"/>
        <item m="1" x="4437"/>
        <item x="197"/>
        <item m="1" x="4536"/>
        <item m="1" x="1109"/>
        <item m="1" x="3740"/>
        <item m="1" x="7203"/>
        <item m="1" x="5764"/>
        <item m="1" x="5606"/>
        <item m="1" x="1714"/>
        <item m="1" x="4146"/>
        <item m="1" x="263"/>
        <item m="1" x="4877"/>
        <item m="1" x="1950"/>
        <item m="1" x="3196"/>
        <item m="1" x="399"/>
        <item m="1" x="1912"/>
        <item m="1" x="3108"/>
        <item m="1" x="2636"/>
        <item m="1" x="1338"/>
        <item m="1" x="4410"/>
        <item m="1" x="976"/>
        <item m="1" x="3739"/>
        <item m="1" x="4818"/>
        <item m="1" x="5235"/>
        <item m="1" x="2333"/>
        <item m="1" x="4557"/>
        <item m="1" x="425"/>
        <item x="227"/>
        <item m="1" x="573"/>
        <item m="1" x="4966"/>
        <item m="1" x="3660"/>
        <item m="1" x="2944"/>
        <item m="1" x="3333"/>
        <item m="1" x="5350"/>
        <item m="1" x="4938"/>
        <item m="1" x="769"/>
        <item m="1" x="5961"/>
        <item m="1" x="969"/>
        <item m="1" x="6011"/>
        <item m="1" x="6381"/>
        <item m="1" x="2819"/>
        <item m="1" x="1537"/>
        <item m="1" x="4684"/>
        <item m="1" x="5870"/>
        <item m="1" x="4411"/>
        <item m="1" x="6209"/>
        <item m="1" x="1158"/>
        <item m="1" x="3678"/>
        <item m="1" x="7248"/>
        <item m="1" x="3995"/>
        <item m="1" x="7489"/>
        <item m="1" x="5825"/>
        <item m="1" x="7890"/>
        <item m="1" x="621"/>
        <item m="1" x="3274"/>
        <item m="1" x="5945"/>
        <item m="1" x="7376"/>
        <item m="1" x="6685"/>
        <item m="1" x="1697"/>
        <item m="1" x="789"/>
        <item m="1" x="7062"/>
        <item m="1" x="5101"/>
        <item m="1" x="3244"/>
        <item x="157"/>
        <item m="1" x="6052"/>
        <item m="1" x="1171"/>
        <item m="1" x="3253"/>
        <item m="1" x="4743"/>
        <item m="1" x="4633"/>
        <item m="1" x="5221"/>
        <item m="1" x="3568"/>
        <item m="1" x="1845"/>
        <item m="1" x="7051"/>
        <item m="1" x="7673"/>
        <item m="1" x="7706"/>
        <item m="1" x="5318"/>
        <item m="1" x="1746"/>
        <item m="1" x="6877"/>
        <item m="1" x="3946"/>
        <item m="1" x="5105"/>
        <item m="1" x="359"/>
        <item m="1" x="6591"/>
        <item m="1" x="4154"/>
        <item m="1" x="6630"/>
        <item m="1" x="1761"/>
        <item m="1" x="7700"/>
        <item m="1" x="4276"/>
        <item m="1" x="4244"/>
        <item m="1" x="4759"/>
        <item m="1" x="5009"/>
        <item m="1" x="4041"/>
        <item m="1" x="3584"/>
        <item m="1" x="4765"/>
        <item m="1" x="2725"/>
        <item m="1" x="6053"/>
        <item x="70"/>
        <item m="1" x="3877"/>
        <item m="1" x="5648"/>
        <item m="1" x="5254"/>
        <item m="1" x="4659"/>
        <item m="1" x="5396"/>
        <item m="1" x="1494"/>
        <item m="1" x="2671"/>
        <item m="1" x="7956"/>
        <item m="1" x="4558"/>
        <item m="1" x="452"/>
        <item m="1" x="2568"/>
        <item m="1" x="4699"/>
        <item m="1" x="7268"/>
        <item m="1" x="605"/>
        <item m="1" x="3596"/>
        <item m="1" x="7397"/>
        <item m="1" x="3769"/>
        <item m="1" x="3751"/>
        <item m="1" x="960"/>
        <item m="1" x="1547"/>
        <item m="1" x="3205"/>
        <item m="1" x="1909"/>
        <item m="1" x="4144"/>
        <item x="174"/>
        <item m="1" x="3117"/>
        <item m="1" x="7768"/>
        <item m="1" x="5539"/>
        <item m="1" x="1504"/>
        <item m="1" x="2449"/>
        <item m="1" x="6093"/>
        <item m="1" x="2714"/>
        <item m="1" x="7391"/>
        <item m="1" x="5951"/>
        <item m="1" x="4094"/>
        <item m="1" x="2034"/>
        <item m="1" x="7854"/>
        <item m="1" x="758"/>
        <item m="1" x="2464"/>
        <item m="1" x="374"/>
        <item m="1" x="7335"/>
        <item m="1" x="1740"/>
        <item x="193"/>
        <item m="1" x="5231"/>
        <item m="1" x="6962"/>
        <item m="1" x="2772"/>
        <item m="1" x="1021"/>
        <item m="1" x="7789"/>
        <item m="1" x="2195"/>
        <item m="1" x="644"/>
        <item m="1" x="4327"/>
        <item m="1" x="6307"/>
        <item m="1" x="6060"/>
        <item m="1" x="6581"/>
        <item m="1" x="7341"/>
        <item m="1" x="5679"/>
        <item m="1" x="4248"/>
        <item m="1" x="2551"/>
        <item m="1" x="1776"/>
        <item m="1" x="5892"/>
        <item m="1" x="7977"/>
        <item m="1" x="4834"/>
        <item x="141"/>
        <item m="1" x="2517"/>
        <item m="1" x="3209"/>
        <item m="1" x="5260"/>
        <item m="1" x="370"/>
        <item m="1" x="821"/>
        <item m="1" x="7171"/>
        <item m="1" x="5400"/>
        <item m="1" x="2612"/>
        <item m="1" x="2453"/>
        <item m="1" x="6780"/>
        <item m="1" x="1560"/>
        <item m="1" x="6596"/>
        <item m="1" x="533"/>
        <item m="1" x="2275"/>
        <item m="1" x="5384"/>
        <item m="1" x="2271"/>
        <item m="1" x="5418"/>
        <item m="1" x="7895"/>
        <item m="1" x="2934"/>
        <item m="1" x="4386"/>
        <item m="1" x="3921"/>
        <item m="1" x="3477"/>
        <item m="1" x="996"/>
        <item m="1" x="6471"/>
        <item m="1" x="6832"/>
        <item m="1" x="4234"/>
        <item m="1" x="1765"/>
        <item m="1" x="4657"/>
        <item m="1" x="1340"/>
        <item m="1" x="6405"/>
        <item m="1" x="5964"/>
        <item m="1" x="2080"/>
        <item m="1" x="5687"/>
        <item m="1" x="7451"/>
        <item m="1" x="4299"/>
        <item m="1" x="4562"/>
        <item m="1" x="6273"/>
        <item m="1" x="3464"/>
        <item m="1" x="4451"/>
        <item m="1" x="4206"/>
        <item m="1" x="6024"/>
        <item m="1" x="4382"/>
        <item m="1" x="4377"/>
        <item x="233"/>
        <item m="1" x="4073"/>
        <item m="1" x="4733"/>
        <item m="1" x="1322"/>
        <item m="1" x="978"/>
        <item m="1" x="820"/>
        <item m="1" x="4111"/>
        <item m="1" x="5741"/>
        <item m="1" x="4482"/>
        <item m="1" x="1645"/>
        <item m="1" x="7413"/>
        <item m="1" x="3821"/>
        <item m="1" x="603"/>
        <item m="1" x="2693"/>
        <item m="1" x="6543"/>
        <item m="1" x="1947"/>
        <item m="1" x="300"/>
        <item m="1" x="5372"/>
        <item m="1" x="2502"/>
        <item m="1" x="2087"/>
        <item m="1" x="6002"/>
        <item m="1" x="7015"/>
        <item m="1" x="2359"/>
        <item m="1" x="7655"/>
        <item m="1" x="410"/>
        <item m="1" x="7771"/>
        <item x="75"/>
        <item m="1" x="7389"/>
        <item x="247"/>
        <item x="229"/>
        <item m="1" x="7521"/>
        <item m="1" x="2684"/>
        <item m="1" x="5634"/>
        <item m="1" x="2837"/>
        <item m="1" x="5817"/>
        <item m="1" x="5259"/>
        <item m="1" x="5675"/>
        <item m="1" x="5103"/>
        <item m="1" x="6765"/>
        <item m="1" x="5288"/>
        <item m="1" x="1079"/>
        <item m="1" x="6930"/>
        <item m="1" x="2256"/>
        <item m="1" x="6421"/>
        <item m="1" x="334"/>
        <item m="1" x="1840"/>
        <item m="1" x="4504"/>
        <item m="1" x="5100"/>
        <item m="1" x="7477"/>
        <item m="1" x="4099"/>
        <item m="1" x="5773"/>
        <item m="1" x="574"/>
        <item m="1" x="4722"/>
        <item m="1" x="6249"/>
        <item m="1" x="7363"/>
        <item m="1" x="3609"/>
        <item m="1" x="5631"/>
        <item m="1" x="4860"/>
        <item m="1" x="7180"/>
        <item m="1" x="5297"/>
        <item m="1" x="7519"/>
        <item m="1" x="2660"/>
        <item m="1" x="1300"/>
        <item m="1" x="7612"/>
        <item m="1" x="1140"/>
        <item m="1" x="6745"/>
        <item m="1" x="4447"/>
        <item m="1" x="7326"/>
        <item m="1" x="992"/>
        <item m="1" x="4412"/>
        <item m="1" x="1790"/>
        <item m="1" x="3415"/>
        <item m="1" x="5522"/>
        <item m="1" x="4138"/>
        <item m="1" x="2673"/>
        <item m="1" x="3830"/>
        <item m="1" x="1251"/>
        <item m="1" x="2604"/>
        <item x="179"/>
        <item m="1" x="6944"/>
        <item m="1" x="883"/>
        <item m="1" x="6623"/>
        <item m="1" x="2296"/>
        <item m="1" x="3202"/>
        <item m="1" x="1815"/>
        <item m="1" x="2232"/>
        <item m="1" x="5450"/>
        <item m="1" x="5684"/>
        <item m="1" x="6868"/>
        <item m="1" x="4612"/>
        <item m="1" x="3500"/>
        <item x="176"/>
        <item m="1" x="2294"/>
        <item m="1" x="7737"/>
        <item m="1" x="4719"/>
        <item m="1" x="1869"/>
        <item m="1" x="977"/>
        <item m="1" x="1283"/>
        <item m="1" x="5457"/>
        <item m="1" x="2176"/>
        <item m="1" x="5476"/>
        <item m="1" x="6316"/>
        <item m="1" x="1187"/>
        <item m="1" x="3513"/>
        <item m="1" x="2906"/>
        <item m="1" x="2105"/>
        <item m="1" x="3668"/>
        <item m="1" x="3961"/>
        <item m="1" x="7695"/>
        <item m="1" x="3384"/>
        <item m="1" x="388"/>
        <item m="1" x="4570"/>
        <item m="1" x="7797"/>
        <item m="1" x="2229"/>
        <item m="1" x="4095"/>
        <item m="1" x="6202"/>
        <item m="1" x="1115"/>
        <item m="1" x="5720"/>
        <item m="1" x="2515"/>
        <item m="1" x="4139"/>
        <item m="1" x="1996"/>
        <item m="1" x="1370"/>
        <item m="1" x="7855"/>
        <item m="1" x="4151"/>
        <item m="1" x="2497"/>
        <item m="1" x="1303"/>
        <item m="1" x="7300"/>
        <item m="1" x="7207"/>
        <item m="1" x="3417"/>
        <item m="1" x="5652"/>
        <item m="1" x="1460"/>
        <item m="1" x="2365"/>
        <item m="1" x="503"/>
        <item m="1" x="3637"/>
        <item m="1" x="7668"/>
        <item m="1" x="3124"/>
        <item m="1" x="2247"/>
        <item x="244"/>
        <item m="1" x="6097"/>
        <item m="1" x="1286"/>
        <item m="1" x="1441"/>
        <item m="1" x="7616"/>
        <item m="1" x="3656"/>
        <item m="1" x="5893"/>
        <item m="1" x="7496"/>
        <item m="1" x="5677"/>
        <item m="1" x="1751"/>
        <item m="1" x="3685"/>
        <item m="1" x="1671"/>
        <item m="1" x="7960"/>
        <item m="1" x="4900"/>
        <item m="1" x="1310"/>
        <item m="1" x="7033"/>
        <item m="1" x="389"/>
        <item m="1" x="6756"/>
        <item m="1" x="7910"/>
        <item m="1" x="1307"/>
        <item m="1" x="2492"/>
        <item m="1" x="3736"/>
        <item m="1" x="7456"/>
        <item m="1" x="1592"/>
        <item m="1" x="7282"/>
        <item m="1" x="4692"/>
        <item m="1" x="604"/>
        <item m="1" x="6834"/>
        <item m="1" x="5006"/>
        <item m="1" x="7613"/>
        <item m="1" x="5619"/>
        <item m="1" x="6481"/>
        <item m="1" x="4044"/>
        <item m="1" x="2090"/>
        <item m="1" x="5116"/>
        <item m="1" x="1798"/>
        <item m="1" x="3785"/>
        <item m="1" x="1229"/>
        <item m="1" x="6505"/>
        <item m="1" x="2495"/>
        <item m="1" x="7132"/>
        <item m="1" x="6603"/>
        <item m="1" x="1346"/>
        <item m="1" x="7445"/>
        <item m="1" x="287"/>
        <item m="1" x="521"/>
        <item m="1" x="7867"/>
        <item m="1" x="4971"/>
        <item m="1" x="3113"/>
        <item x="62"/>
        <item m="1" x="2274"/>
        <item m="1" x="3091"/>
        <item m="1" x="3334"/>
        <item m="1" x="7402"/>
        <item m="1" x="6346"/>
        <item m="1" x="1678"/>
        <item m="1" x="2699"/>
        <item m="1" x="5401"/>
        <item m="1" x="5833"/>
        <item m="1" x="2367"/>
        <item m="1" x="942"/>
        <item m="1" x="1405"/>
        <item m="1" x="4350"/>
        <item m="1" x="2035"/>
        <item m="1" x="2973"/>
        <item m="1" x="7157"/>
        <item m="1" x="1668"/>
        <item m="1" x="7148"/>
        <item m="1" x="7176"/>
        <item m="1" x="7396"/>
        <item m="1" x="420"/>
        <item m="1" x="3713"/>
        <item m="1" x="3681"/>
        <item m="1" x="5503"/>
        <item m="1" x="6955"/>
        <item m="1" x="5077"/>
        <item m="1" x="2435"/>
        <item m="1" x="4875"/>
        <item m="1" x="7912"/>
        <item m="1" x="803"/>
        <item m="1" x="5594"/>
        <item m="1" x="6492"/>
        <item m="1" x="2667"/>
        <item m="1" x="3929"/>
        <item m="1" x="4506"/>
        <item m="1" x="5757"/>
        <item m="1" x="311"/>
        <item m="1" x="7899"/>
        <item m="1" x="6484"/>
        <item m="1" x="5466"/>
        <item m="1" x="2262"/>
        <item m="1" x="588"/>
        <item m="1" x="4870"/>
        <item m="1" x="6275"/>
        <item m="1" x="5127"/>
        <item m="1" x="2744"/>
        <item m="1" x="4697"/>
        <item m="1" x="3771"/>
        <item m="1" x="7014"/>
        <item m="1" x="4129"/>
        <item m="1" x="5565"/>
        <item m="1" x="3873"/>
        <item m="1" x="7443"/>
        <item m="1" x="2249"/>
        <item m="1" x="3655"/>
        <item m="1" x="7825"/>
        <item m="1" x="3329"/>
        <item x="85"/>
        <item m="1" x="303"/>
        <item m="1" x="2935"/>
        <item m="1" x="4269"/>
        <item m="1" x="2587"/>
        <item m="1" x="1741"/>
        <item m="1" x="1265"/>
        <item m="1" x="4416"/>
        <item m="1" x="1828"/>
        <item m="1" x="1878"/>
        <item m="1" x="1643"/>
        <item m="1" x="1394"/>
        <item m="1" x="7186"/>
        <item m="1" x="7216"/>
        <item m="1" x="1258"/>
        <item x="27"/>
        <item m="1" x="7034"/>
        <item m="1" x="7576"/>
        <item m="1" x="5125"/>
        <item m="1" x="5575"/>
        <item m="1" x="3958"/>
        <item m="1" x="1811"/>
        <item m="1" x="1964"/>
        <item m="1" x="2092"/>
        <item m="1" x="4580"/>
        <item m="1" x="1872"/>
        <item m="1" x="7411"/>
        <item m="1" x="5590"/>
        <item m="1" x="6514"/>
        <item m="1" x="6741"/>
        <item m="1" x="5232"/>
        <item m="1" x="7539"/>
        <item m="1" x="5498"/>
        <item m="1" x="3159"/>
        <item m="1" x="7226"/>
        <item m="1" x="3915"/>
        <item m="1" x="1392"/>
        <item m="1" x="2608"/>
        <item m="1" x="6494"/>
        <item m="1" x="5587"/>
        <item m="1" x="5037"/>
        <item m="1" x="5979"/>
        <item m="1" x="3219"/>
        <item m="1" x="4304"/>
        <item m="1" x="297"/>
        <item m="1" x="6885"/>
        <item m="1" x="5698"/>
        <item m="1" x="2432"/>
        <item m="1" x="4592"/>
        <item m="1" x="3282"/>
        <item m="1" x="1131"/>
        <item m="1" x="3687"/>
        <item m="1" x="2738"/>
        <item m="1" x="6342"/>
        <item m="1" x="6266"/>
        <item m="1" x="2255"/>
        <item m="1" x="6689"/>
        <item m="1" x="1891"/>
        <item m="1" x="1426"/>
        <item m="1" x="5242"/>
        <item m="1" x="5651"/>
        <item m="1" x="3215"/>
        <item m="1" x="360"/>
        <item m="1" x="2631"/>
        <item m="1" x="1930"/>
        <item m="1" x="5629"/>
        <item m="1" x="6535"/>
        <item m="1" x="5719"/>
        <item m="1" x="385"/>
        <item m="1" x="7745"/>
        <item m="1" x="1555"/>
        <item m="1" x="2151"/>
        <item m="1" x="717"/>
        <item m="1" x="754"/>
        <item m="1" x="4790"/>
        <item m="1" x="3136"/>
        <item m="1" x="6232"/>
        <item m="1" x="4414"/>
        <item m="1" x="6881"/>
        <item m="1" x="6335"/>
        <item m="1" x="5514"/>
        <item m="1" x="1886"/>
        <item m="1" x="3066"/>
        <item m="1" x="6031"/>
        <item m="1" x="7802"/>
        <item m="1" x="1107"/>
        <item m="1" x="1998"/>
        <item m="1" x="2531"/>
        <item m="1" x="3119"/>
        <item m="1" x="3292"/>
        <item x="181"/>
        <item m="1" x="3564"/>
        <item m="1" x="7403"/>
        <item m="1" x="5454"/>
        <item m="1" x="7303"/>
        <item m="1" x="3899"/>
        <item m="1" x="1122"/>
        <item m="1" x="5289"/>
        <item m="1" x="7056"/>
        <item m="1" x="6678"/>
        <item m="1" x="3105"/>
        <item m="1" x="5249"/>
        <item m="1" x="6010"/>
        <item m="1" x="6959"/>
        <item m="1" x="5543"/>
        <item m="1" x="5547"/>
        <item m="1" x="3404"/>
        <item m="1" x="725"/>
        <item m="1" x="6194"/>
        <item m="1" x="5200"/>
        <item m="1" x="3930"/>
        <item m="1" x="1049"/>
        <item m="1" x="3682"/>
        <item m="1" x="4648"/>
        <item m="1" x="4232"/>
        <item m="1" x="2814"/>
        <item m="1" x="7951"/>
        <item m="1" x="707"/>
        <item m="1" x="5512"/>
        <item m="1" x="7717"/>
        <item m="1" x="4714"/>
        <item m="1" x="4178"/>
        <item m="1" x="4903"/>
        <item m="1" x="7377"/>
        <item m="1" x="5354"/>
        <item m="1" x="3941"/>
        <item m="1" x="1749"/>
        <item m="1" x="7932"/>
        <item m="1" x="1493"/>
        <item m="1" x="5748"/>
        <item m="1" x="5363"/>
        <item m="1" x="4122"/>
        <item m="1" x="1577"/>
        <item m="1" x="3552"/>
        <item m="1" x="2003"/>
        <item m="1" x="3547"/>
        <item m="1" x="879"/>
        <item m="1" x="7611"/>
        <item m="1" x="4703"/>
        <item m="1" x="7583"/>
        <item m="1" x="6406"/>
        <item m="1" x="2783"/>
        <item m="1" x="3398"/>
        <item m="1" x="6126"/>
        <item m="1" x="7436"/>
        <item m="1" x="299"/>
        <item m="1" x="6121"/>
        <item m="1" x="7646"/>
        <item m="1" x="6536"/>
        <item m="1" x="4984"/>
        <item m="1" x="6118"/>
        <item m="1" x="6980"/>
        <item m="1" x="6545"/>
        <item m="1" x="2984"/>
        <item m="1" x="1381"/>
        <item m="1" x="7781"/>
        <item m="1" x="5561"/>
        <item m="1" x="7153"/>
        <item m="1" x="7942"/>
        <item m="1" x="514"/>
        <item m="1" x="1627"/>
        <item m="1" x="2088"/>
        <item m="1" x="3567"/>
        <item m="1" x="6507"/>
        <item m="1" x="6878"/>
        <item m="1" x="6965"/>
        <item m="1" x="6436"/>
        <item m="1" x="1434"/>
        <item m="1" x="1231"/>
        <item m="1" x="7617"/>
        <item m="1" x="787"/>
        <item m="1" x="7859"/>
        <item m="1" x="6766"/>
        <item m="1" x="4272"/>
        <item m="1" x="4590"/>
        <item m="1" x="4982"/>
        <item m="1" x="2364"/>
        <item m="1" x="728"/>
        <item m="1" x="6134"/>
        <item m="1" x="3707"/>
        <item m="1" x="338"/>
        <item m="1" x="3081"/>
        <item m="1" x="6368"/>
        <item m="1" x="1931"/>
        <item m="1" x="2824"/>
        <item m="1" x="4761"/>
        <item x="126"/>
        <item m="1" x="3781"/>
        <item m="1" x="1757"/>
        <item m="1" x="5094"/>
        <item m="1" x="5806"/>
        <item m="1" x="2077"/>
        <item m="1" x="5303"/>
        <item m="1" x="4618"/>
        <item m="1" x="4899"/>
        <item m="1" x="4517"/>
        <item m="1" x="3480"/>
        <item m="1" x="825"/>
        <item m="1" x="5977"/>
        <item m="1" x="5691"/>
        <item m="1" x="6851"/>
        <item m="1" x="3514"/>
        <item m="1" x="4201"/>
        <item m="1" x="6146"/>
        <item m="1" x="4490"/>
        <item m="1" x="7849"/>
        <item m="1" x="4087"/>
        <item m="1" x="7340"/>
        <item m="1" x="5047"/>
        <item m="1" x="1617"/>
        <item m="1" x="3774"/>
        <item m="1" x="818"/>
        <item m="1" x="3842"/>
        <item m="1" x="5861"/>
        <item x="213"/>
        <item m="1" x="4950"/>
        <item m="1" x="1654"/>
        <item m="1" x="5432"/>
        <item m="1" x="7276"/>
        <item m="1" x="927"/>
        <item m="1" x="2155"/>
        <item m="1" x="5725"/>
        <item m="1" x="5538"/>
        <item m="1" x="6468"/>
        <item m="1" x="4364"/>
        <item m="1" x="7348"/>
        <item m="1" x="1784"/>
        <item m="1" x="7252"/>
        <item m="1" x="7667"/>
        <item m="1" x="3275"/>
        <item m="1" x="3931"/>
        <item m="1" x="6380"/>
        <item m="1" x="1974"/>
        <item m="1" x="2468"/>
        <item m="1" x="2743"/>
        <item m="1" x="5636"/>
        <item m="1" x="5508"/>
        <item m="1" x="426"/>
        <item m="1" x="1551"/>
        <item m="1" x="2776"/>
        <item m="1" x="2900"/>
        <item m="1" x="3310"/>
        <item m="1" x="1959"/>
        <item m="1" x="4598"/>
        <item m="1" x="1871"/>
        <item m="1" x="1522"/>
        <item m="1" x="716"/>
        <item m="1" x="1288"/>
        <item m="1" x="1395"/>
        <item m="1" x="3957"/>
        <item m="1" x="6139"/>
        <item m="1" x="988"/>
        <item m="1" x="5482"/>
        <item x="246"/>
        <item m="1" x="2191"/>
        <item m="1" x="5853"/>
        <item m="1" x="4277"/>
        <item m="1" x="5475"/>
        <item m="1" x="5986"/>
        <item m="1" x="1658"/>
        <item m="1" x="5785"/>
        <item m="1" x="5048"/>
        <item m="1" x="5874"/>
        <item x="205"/>
        <item m="1" x="4960"/>
        <item x="114"/>
        <item m="1" x="7724"/>
        <item m="1" x="2385"/>
        <item m="1" x="7773"/>
        <item m="1" x="2461"/>
        <item m="1" x="7419"/>
        <item m="1" x="7569"/>
        <item m="1" x="3502"/>
        <item m="1" x="1216"/>
        <item m="1" x="6710"/>
        <item m="1" x="6143"/>
        <item m="1" x="4523"/>
        <item m="1" x="6661"/>
        <item m="1" x="1357"/>
        <item m="1" x="7758"/>
        <item m="1" x="2805"/>
        <item m="1" x="7619"/>
        <item m="1" x="4186"/>
        <item m="1" x="7449"/>
        <item m="1" x="2867"/>
        <item m="1" x="4148"/>
        <item m="1" x="6658"/>
        <item m="1" x="7318"/>
        <item m="1" x="3140"/>
        <item m="1" x="5022"/>
        <item m="1" x="2509"/>
        <item m="1" x="606"/>
        <item m="1" x="4526"/>
        <item m="1" x="2209"/>
        <item m="1" x="4385"/>
        <item m="1" x="6795"/>
        <item m="1" x="1166"/>
        <item m="1" x="6564"/>
        <item m="1" x="772"/>
        <item m="1" x="745"/>
        <item m="1" x="7978"/>
        <item m="1" x="4639"/>
        <item m="1" x="1442"/>
        <item m="1" x="7470"/>
        <item m="1" x="1526"/>
        <item m="1" x="7497"/>
        <item m="1" x="2030"/>
        <item m="1" x="3172"/>
        <item m="1" x="2945"/>
        <item m="1" x="7579"/>
        <item m="1" x="5831"/>
        <item m="1" x="3807"/>
        <item m="1" x="5039"/>
        <item m="1" x="1710"/>
        <item m="1" x="1369"/>
        <item m="1" x="2638"/>
        <item m="1" x="7540"/>
        <item m="1" x="2189"/>
        <item m="1" x="1775"/>
        <item m="1" x="4946"/>
        <item m="1" x="5313"/>
        <item m="1" x="831"/>
        <item m="1" x="4981"/>
        <item m="1" x="1573"/>
        <item m="1" x="5171"/>
        <item m="1" x="930"/>
        <item m="1" x="7975"/>
        <item m="1" x="7823"/>
        <item m="1" x="6720"/>
        <item m="1" x="4976"/>
        <item m="1" x="1429"/>
        <item m="1" x="1404"/>
        <item x="207"/>
        <item m="1" x="6577"/>
        <item m="1" x="3780"/>
        <item m="1" x="505"/>
        <item m="1" x="3724"/>
        <item m="1" x="6524"/>
        <item m="1" x="1817"/>
        <item m="1" x="6576"/>
        <item m="1" x="4753"/>
        <item m="1" x="1995"/>
        <item m="1" x="4808"/>
        <item m="1" x="5800"/>
        <item m="1" x="6663"/>
        <item m="1" x="5953"/>
        <item m="1" x="5056"/>
        <item m="1" x="1221"/>
        <item m="1" x="2320"/>
        <item m="1" x="4064"/>
        <item m="1" x="834"/>
        <item m="1" x="7550"/>
        <item m="1" x="1961"/>
        <item m="1" x="736"/>
        <item m="1" x="6412"/>
        <item m="1" x="914"/>
        <item m="1" x="6379"/>
        <item m="1" x="756"/>
        <item m="1" x="686"/>
        <item m="1" x="4622"/>
        <item m="1" x="1108"/>
        <item m="1" x="2246"/>
        <item m="1" x="4846"/>
        <item m="1" x="6749"/>
        <item m="1" x="7444"/>
        <item m="1" x="1903"/>
        <item m="1" x="7140"/>
        <item m="1" x="3952"/>
        <item m="1" x="4890"/>
        <item m="1" x="7251"/>
        <item m="1" x="3731"/>
        <item m="1" x="7338"/>
        <item m="1" x="4005"/>
        <item m="1" x="2653"/>
        <item m="1" x="1519"/>
        <item m="1" x="7980"/>
        <item m="1" x="5330"/>
        <item m="1" x="2312"/>
        <item m="1" x="6501"/>
        <item m="1" x="7388"/>
        <item m="1" x="3820"/>
        <item m="1" x="1198"/>
        <item m="1" x="6485"/>
        <item m="1" x="1874"/>
        <item m="1" x="3787"/>
        <item m="1" x="414"/>
        <item m="1" x="3397"/>
        <item m="1" x="7513"/>
        <item m="1" x="2654"/>
        <item m="1" x="1600"/>
        <item m="1" x="5225"/>
        <item m="1" x="2774"/>
        <item m="1" x="2228"/>
        <item m="1" x="826"/>
        <item m="1" x="4147"/>
        <item m="1" x="702"/>
        <item x="61"/>
        <item m="1" x="4038"/>
        <item m="1" x="4289"/>
        <item m="1" x="1723"/>
        <item m="1" x="2949"/>
        <item m="1" x="5304"/>
        <item m="1" x="1211"/>
        <item m="1" x="3039"/>
        <item m="1" x="6110"/>
        <item m="1" x="6532"/>
        <item m="1" x="2851"/>
        <item m="1" x="3003"/>
        <item m="1" x="1865"/>
        <item m="1" x="3735"/>
        <item m="1" x="4712"/>
        <item m="1" x="2619"/>
        <item m="1" x="7880"/>
        <item m="1" x="4400"/>
        <item m="1" x="4554"/>
        <item m="1" x="5660"/>
        <item m="1" x="3063"/>
        <item m="1" x="3970"/>
        <item m="1" x="2902"/>
        <item m="1" x="1335"/>
        <item m="1" x="3095"/>
        <item m="1" x="470"/>
        <item m="1" x="6642"/>
        <item m="1" x="5842"/>
        <item m="1" x="1977"/>
        <item m="1" x="4449"/>
        <item m="1" x="2802"/>
        <item m="1" x="4431"/>
        <item m="1" x="1413"/>
        <item m="1" x="7116"/>
        <item m="1" x="6369"/>
        <item m="1" x="888"/>
        <item m="1" x="2895"/>
        <item m="1" x="5859"/>
        <item m="1" x="3606"/>
        <item m="1" x="4208"/>
        <item m="1" x="1081"/>
        <item m="1" x="5206"/>
        <item m="1" x="3999"/>
        <item m="1" x="2830"/>
        <item m="1" x="1173"/>
        <item m="1" x="5160"/>
        <item m="1" x="6348"/>
        <item m="1" x="730"/>
        <item m="1" x="2570"/>
        <item m="1" x="1823"/>
        <item m="1" x="3495"/>
        <item m="1" x="5302"/>
        <item m="1" x="1539"/>
        <item m="1" x="968"/>
        <item m="1" x="6298"/>
        <item m="1" x="6731"/>
        <item m="1" x="2010"/>
        <item m="1" x="2989"/>
        <item m="1" x="5472"/>
        <item m="1" x="1831"/>
        <item m="1" x="5798"/>
        <item m="1" x="4533"/>
        <item m="1" x="4871"/>
        <item m="1" x="877"/>
        <item m="1" x="1781"/>
        <item m="1" x="5146"/>
        <item m="1" x="1505"/>
        <item m="1" x="7959"/>
        <item m="1" x="2994"/>
        <item m="1" x="5117"/>
        <item m="1" x="3068"/>
        <item m="1" x="796"/>
        <item m="1" x="1797"/>
        <item m="1" x="6875"/>
        <item m="1" x="7286"/>
        <item m="1" x="1517"/>
        <item m="1" x="1084"/>
        <item m="1" x="5603"/>
        <item m="1" x="565"/>
        <item m="1" x="4103"/>
        <item m="1" x="261"/>
        <item m="1" x="3300"/>
        <item m="1" x="1227"/>
        <item m="1" x="7095"/>
        <item m="1" x="5239"/>
        <item m="1" x="6820"/>
        <item m="1" x="2062"/>
        <item m="1" x="6257"/>
        <item m="1" x="1614"/>
        <item m="1" x="6890"/>
        <item m="1" x="1246"/>
        <item m="1" x="3224"/>
        <item m="1" x="922"/>
        <item m="1" x="7384"/>
        <item m="1" x="4889"/>
        <item m="1" x="1133"/>
        <item m="1" x="345"/>
        <item m="1" x="4839"/>
        <item m="1" x="5524"/>
        <item m="1" x="2086"/>
        <item m="1" x="4563"/>
        <item m="1" x="6607"/>
        <item m="1" x="6219"/>
        <item m="1" x="3058"/>
        <item m="1" x="1580"/>
        <item m="1" x="4796"/>
        <item m="1" x="3269"/>
        <item m="1" x="7306"/>
        <item m="1" x="1619"/>
        <item m="1" x="5114"/>
        <item m="1" x="2117"/>
        <item x="224"/>
        <item m="1" x="4647"/>
        <item m="1" x="1935"/>
        <item m="1" x="7762"/>
        <item m="1" x="6551"/>
        <item m="1" x="5681"/>
        <item m="1" x="1680"/>
        <item m="1" x="6509"/>
        <item m="1" x="5664"/>
        <item m="1" x="1003"/>
        <item m="1" x="4008"/>
        <item m="1" x="5849"/>
        <item m="1" x="6697"/>
        <item m="1" x="4054"/>
        <item m="1" x="7355"/>
        <item m="1" x="6683"/>
        <item m="1" x="5238"/>
        <item m="1" x="7136"/>
        <item m="1" x="3458"/>
        <item m="1" x="6226"/>
        <item m="1" x="6333"/>
        <item m="1" x="4930"/>
        <item m="1" x="6573"/>
        <item m="1" x="443"/>
        <item m="1" x="2765"/>
        <item m="1" x="6078"/>
        <item m="1" x="6764"/>
        <item m="1" x="6157"/>
        <item m="1" x="7645"/>
        <item m="1" x="4949"/>
        <item m="1" x="5182"/>
        <item m="1" x="2309"/>
        <item m="1" x="5189"/>
        <item m="1" x="3093"/>
        <item m="1" x="3481"/>
        <item m="1" x="320"/>
        <item x="231"/>
        <item m="1" x="5129"/>
        <item m="1" x="2487"/>
        <item m="1" x="3120"/>
        <item m="1" x="7010"/>
        <item m="1" x="2528"/>
        <item m="1" x="5708"/>
        <item m="1" x="2059"/>
        <item m="1" x="6583"/>
        <item m="1" x="1382"/>
        <item m="1" x="5074"/>
        <item m="1" x="3657"/>
        <item x="123"/>
        <item m="1" x="5277"/>
        <item m="1" x="1055"/>
        <item m="1" x="1401"/>
        <item m="1" x="1968"/>
        <item m="1" x="2740"/>
        <item m="1" x="1529"/>
        <item m="1" x="3042"/>
        <item m="1" x="4135"/>
        <item m="1" x="2463"/>
        <item m="1" x="2188"/>
        <item m="1" x="6982"/>
        <item m="1" x="4698"/>
        <item m="1" x="7200"/>
        <item m="1" x="3070"/>
        <item m="1" x="4469"/>
        <item m="1" x="6873"/>
        <item m="1" x="746"/>
        <item m="1" x="7133"/>
        <item x="136"/>
        <item m="1" x="3813"/>
        <item m="1" x="4428"/>
        <item m="1" x="1618"/>
        <item m="1" x="5783"/>
        <item m="1" x="6869"/>
        <item m="1" x="2322"/>
        <item m="1" x="5316"/>
        <item m="1" x="3881"/>
        <item m="1" x="6987"/>
        <item m="1" x="901"/>
        <item m="1" x="1544"/>
        <item m="1" x="6830"/>
        <item m="1" x="4320"/>
        <item m="1" x="1311"/>
        <item m="1" x="4902"/>
        <item m="1" x="430"/>
        <item m="1" x="983"/>
        <item m="1" x="6703"/>
        <item m="1" x="4807"/>
        <item m="1" x="4986"/>
        <item m="1" x="1351"/>
        <item m="1" x="6443"/>
        <item m="1" x="5483"/>
        <item m="1" x="3522"/>
        <item m="1" x="3694"/>
        <item m="1" x="3727"/>
        <item m="1" x="4140"/>
        <item m="1" x="3186"/>
        <item m="1" x="4854"/>
        <item m="1" x="5487"/>
        <item m="1" x="1982"/>
        <item m="1" x="4480"/>
        <item m="1" x="4826"/>
        <item m="1" x="6755"/>
        <item m="1" x="3804"/>
        <item m="1" x="7346"/>
        <item m="1" x="5794"/>
        <item m="1" x="5644"/>
        <item m="1" x="6584"/>
        <item m="1" x="550"/>
        <item m="1" x="5592"/>
        <item m="1" x="6112"/>
        <item m="1" x="7614"/>
        <item m="1" x="6643"/>
        <item m="1" x="5298"/>
        <item m="1" x="5089"/>
        <item m="1" x="1753"/>
        <item m="1" x="662"/>
        <item m="1" x="4116"/>
        <item m="1" x="4083"/>
        <item m="1" x="377"/>
        <item m="1" x="1417"/>
        <item m="1" x="6066"/>
        <item m="1" x="5809"/>
        <item m="1" x="6456"/>
        <item m="1" x="4968"/>
        <item m="1" x="5394"/>
        <item m="1" x="6047"/>
        <item m="1" x="7630"/>
        <item m="1" x="5345"/>
        <item m="1" x="3591"/>
        <item m="1" x="1031"/>
        <item m="1" x="4358"/>
        <item m="1" x="5051"/>
        <item m="1" x="1450"/>
        <item m="1" x="5960"/>
        <item m="1" x="1457"/>
        <item m="1" x="5036"/>
        <item m="1" x="7939"/>
        <item m="1" x="3184"/>
        <item m="1" x="4566"/>
        <item m="1" x="3346"/>
        <item m="1" x="7262"/>
        <item m="1" x="5212"/>
        <item m="1" x="7522"/>
        <item m="1" x="4863"/>
        <item m="1" x="4619"/>
        <item m="1" x="5615"/>
        <item m="1" x="306"/>
        <item m="1" x="499"/>
        <item m="1" x="4097"/>
        <item m="1" x="7839"/>
        <item m="1" x="5216"/>
        <item m="1" x="6327"/>
        <item m="1" x="2854"/>
        <item m="1" x="1830"/>
        <item m="1" x="6037"/>
        <item m="1" x="7559"/>
        <item m="1" x="1280"/>
        <item m="1" x="4105"/>
        <item m="1" x="4552"/>
        <item m="1" x="5686"/>
        <item m="1" x="5262"/>
        <item m="1" x="2146"/>
        <item m="1" x="853"/>
        <item m="1" x="6750"/>
        <item m="1" x="1061"/>
        <item m="1" x="1034"/>
        <item m="1" x="2986"/>
        <item m="1" x="4229"/>
        <item m="1" x="1565"/>
        <item m="1" x="3103"/>
        <item m="1" x="950"/>
        <item m="1" x="6819"/>
        <item m="1" x="1795"/>
        <item m="1" x="7482"/>
        <item m="1" x="4303"/>
        <item m="1" x="1857"/>
        <item m="1" x="7604"/>
        <item m="1" x="6135"/>
        <item m="1" x="6423"/>
        <item m="1" x="4629"/>
        <item m="1" x="6993"/>
        <item m="1" x="933"/>
        <item m="1" x="3306"/>
        <item m="1" x="824"/>
        <item m="1" x="2379"/>
        <item m="1" x="4325"/>
        <item m="1" x="6997"/>
        <item m="1" x="1342"/>
        <item m="1" x="3125"/>
        <item m="1" x="7627"/>
        <item m="1" x="5423"/>
        <item m="1" x="6020"/>
        <item m="1" x="4654"/>
        <item m="1" x="695"/>
        <item m="1" x="3648"/>
        <item m="1" x="6774"/>
        <item m="1" x="5174"/>
        <item x="14"/>
        <item m="1" x="4720"/>
        <item m="1" x="373"/>
        <item m="1" x="5441"/>
        <item m="1" x="727"/>
        <item m="1" x="6853"/>
        <item m="1" x="1273"/>
        <item x="67"/>
        <item m="1" x="6413"/>
        <item m="1" x="5375"/>
        <item m="1" x="4964"/>
        <item m="1" x="2630"/>
        <item m="1" x="7332"/>
        <item m="1" x="267"/>
        <item m="1" x="3587"/>
        <item m="1" x="3154"/>
        <item m="1" x="6480"/>
        <item m="1" x="4489"/>
        <item m="1" x="3327"/>
        <item m="1" x="1341"/>
        <item m="1" x="1507"/>
        <item m="1" x="3412"/>
        <item m="1" x="7085"/>
        <item m="1" x="4391"/>
        <item m="1" x="5929"/>
        <item m="1" x="2399"/>
        <item m="1" x="1675"/>
        <item m="1" x="3046"/>
        <item m="1" x="7209"/>
        <item m="1" x="7949"/>
        <item m="1" x="2820"/>
        <item m="1" x="6337"/>
        <item m="1" x="6160"/>
        <item m="1" x="2307"/>
        <item m="1" x="6475"/>
        <item m="1" x="481"/>
        <item m="1" x="6622"/>
        <item m="1" x="3863"/>
        <item m="1" x="3026"/>
        <item m="1" x="2147"/>
        <item m="1" x="568"/>
        <item m="1" x="3689"/>
        <item m="1" x="7566"/>
        <item m="1" x="3439"/>
        <item m="1" x="5138"/>
        <item m="1" x="3925"/>
        <item m="1" x="1451"/>
        <item m="1" x="1257"/>
        <item m="1" x="2759"/>
        <item m="1" x="5390"/>
        <item m="1" x="4576"/>
        <item m="1" x="2809"/>
        <item m="1" x="4199"/>
        <item m="1" x="1389"/>
        <item m="1" x="2637"/>
        <item m="1" x="7211"/>
        <item m="1" x="3590"/>
        <item m="1" x="3576"/>
        <item m="1" x="469"/>
        <item m="1" x="871"/>
        <item m="1" x="281"/>
        <item m="1" x="2006"/>
        <item m="1" x="4679"/>
        <item m="1" x="1236"/>
        <item m="1" x="2679"/>
        <item m="1" x="3158"/>
        <item m="1" x="3357"/>
        <item m="1" x="488"/>
        <item m="1" x="3144"/>
        <item m="1" x="4166"/>
        <item x="22"/>
        <item m="1" x="775"/>
        <item m="1" x="7958"/>
        <item m="1" x="5092"/>
        <item m="1" x="3955"/>
        <item m="1" x="2120"/>
        <item m="1" x="4732"/>
        <item m="1" x="1282"/>
        <item m="1" x="5899"/>
        <item m="1" x="4637"/>
        <item m="1" x="4725"/>
        <item m="1" x="3808"/>
        <item m="1" x="6691"/>
        <item m="1" x="3069"/>
        <item m="1" x="7903"/>
        <item m="1" x="7373"/>
        <item m="1" x="1780"/>
        <item m="1" x="6533"/>
        <item m="1" x="6889"/>
        <item m="1" x="663"/>
        <item m="1" x="6717"/>
        <item m="1" x="1247"/>
        <item x="209"/>
        <item m="1" x="5582"/>
        <item m="1" x="7708"/>
        <item m="1" x="7488"/>
        <item m="1" x="4381"/>
        <item m="1" x="6811"/>
        <item m="1" x="3856"/>
        <item m="1" x="6454"/>
        <item m="1" x="5571"/>
        <item x="140"/>
        <item m="1" x="3551"/>
        <item m="1" x="4317"/>
        <item m="1" x="282"/>
        <item m="1" x="2303"/>
        <item m="1" x="6770"/>
        <item m="1" x="1744"/>
        <item m="1" x="7955"/>
        <item m="1" x="2856"/>
        <item m="1" x="3625"/>
        <item m="1" x="4515"/>
        <item m="1" x="4878"/>
        <item m="1" x="4756"/>
        <item m="1" x="4978"/>
        <item m="1" x="3698"/>
        <item m="1" x="2645"/>
        <item m="1" x="7279"/>
        <item m="1" x="2177"/>
        <item m="1" x="747"/>
        <item m="1" x="2355"/>
        <item m="1" x="2903"/>
        <item m="1" x="6833"/>
        <item m="1" x="6034"/>
        <item m="1" x="3901"/>
        <item m="1" x="7660"/>
        <item m="1" x="6256"/>
        <item m="1" x="6389"/>
        <item m="1" x="3839"/>
        <item m="1" x="6897"/>
        <item m="1" x="7297"/>
        <item m="1" x="7692"/>
        <item m="1" x="4125"/>
        <item m="1" x="838"/>
        <item m="1" x="6758"/>
        <item m="1" x="2639"/>
        <item m="1" x="1294"/>
        <item m="1" x="7938"/>
        <item m="1" x="4033"/>
        <item m="1" x="3786"/>
        <item m="1" x="7669"/>
        <item m="1" x="7863"/>
        <item m="1" x="2215"/>
        <item m="1" x="3996"/>
        <item m="1" x="2389"/>
        <item m="1" x="286"/>
        <item m="1" x="1290"/>
        <item m="1" x="907"/>
        <item m="1" x="6872"/>
        <item m="1" x="7386"/>
        <item m="1" x="4644"/>
        <item m="1" x="1530"/>
        <item m="1" x="1423"/>
        <item m="1" x="2908"/>
        <item m="1" x="2161"/>
        <item m="1" x="5478"/>
        <item m="1" x="4021"/>
        <item m="1" x="2348"/>
        <item m="1" x="5717"/>
        <item m="1" x="1463"/>
        <item m="1" x="6571"/>
        <item m="1" x="2473"/>
        <item m="1" x="2124"/>
        <item m="1" x="5153"/>
        <item m="1" x="3351"/>
        <item m="1" x="776"/>
        <item m="1" x="5275"/>
        <item m="1" x="6792"/>
        <item m="1" x="4336"/>
        <item m="1" x="3367"/>
        <item m="1" x="1484"/>
        <item m="1" x="2433"/>
        <item m="1" x="4919"/>
        <item m="1" x="3977"/>
        <item m="1" x="6634"/>
        <item m="1" x="5357"/>
        <item m="1" x="6366"/>
        <item m="1" x="6262"/>
        <item m="1" x="917"/>
        <item m="1" x="2197"/>
        <item m="1" x="301"/>
        <item m="1" x="3309"/>
        <item x="72"/>
        <item x="5"/>
        <item x="68"/>
        <item x="4"/>
        <item m="1" x="3157"/>
        <item m="1" x="3237"/>
        <item m="1" x="841"/>
        <item m="1" x="275"/>
        <item m="1" x="3991"/>
        <item m="1" x="2602"/>
        <item m="1" x="5361"/>
        <item m="1" x="5703"/>
        <item m="1" x="874"/>
        <item x="204"/>
        <item m="1" x="4055"/>
        <item m="1" x="2925"/>
        <item m="1" x="6234"/>
        <item m="1" x="380"/>
        <item m="1" x="3289"/>
        <item m="1" x="3021"/>
        <item m="1" x="2964"/>
        <item m="1" x="6176"/>
        <item m="1" x="4165"/>
        <item m="1" x="3874"/>
        <item m="1" x="2193"/>
        <item m="1" x="3582"/>
        <item m="1" x="6967"/>
        <item m="1" x="625"/>
        <item m="1" x="3240"/>
        <item m="1" x="2153"/>
        <item m="1" x="304"/>
        <item m="1" x="4309"/>
        <item m="1" x="5963"/>
        <item m="1" x="402"/>
        <item m="1" x="3827"/>
        <item m="1" x="1487"/>
        <item m="1" x="1176"/>
        <item m="1" x="7852"/>
        <item m="1" x="5265"/>
        <item m="1" x="2960"/>
        <item m="1" x="2002"/>
        <item m="1" x="532"/>
        <item m="1" x="777"/>
        <item m="1" x="5373"/>
        <item m="1" x="6351"/>
        <item m="1" x="1647"/>
        <item x="71"/>
        <item m="1" x="2327"/>
        <item m="1" x="7446"/>
        <item m="1" x="1408"/>
        <item m="1" x="4249"/>
        <item m="1" x="2516"/>
        <item m="1" x="1887"/>
        <item m="1" x="673"/>
        <item m="1" x="495"/>
        <item m="1" x="5228"/>
        <item m="1" x="2617"/>
        <item m="1" x="3356"/>
        <item m="1" x="427"/>
        <item m="1" x="3179"/>
        <item m="1" x="4124"/>
        <item m="1" x="5635"/>
        <item m="1" x="7079"/>
        <item m="1" x="6447"/>
        <item m="1" x="848"/>
        <item m="1" x="3505"/>
        <item m="1" x="3579"/>
        <item m="1" x="669"/>
        <item m="1" x="1091"/>
        <item m="1" x="3162"/>
        <item m="1" x="2722"/>
        <item m="1" x="3359"/>
        <item m="1" x="3248"/>
        <item m="1" x="1725"/>
        <item m="1" x="6074"/>
        <item m="1" x="7434"/>
        <item m="1" x="3118"/>
        <item m="1" x="6003"/>
        <item m="1" x="2963"/>
        <item m="1" x="7600"/>
        <item m="1" x="4360"/>
        <item m="1" x="6752"/>
        <item m="1" x="700"/>
        <item m="1" x="2187"/>
        <item m="1" x="2566"/>
        <item m="1" x="7994"/>
        <item m="1" x="6592"/>
        <item m="1" x="6022"/>
        <item m="1" x="5439"/>
        <item m="1" x="5097"/>
        <item m="1" x="3037"/>
        <item m="1" x="3816"/>
        <item m="1" x="510"/>
        <item m="1" x="4118"/>
        <item m="1" x="5540"/>
        <item m="1" x="4670"/>
        <item m="1" x="5072"/>
        <item m="1" x="1035"/>
        <item m="1" x="6971"/>
        <item m="1" x="1478"/>
        <item m="1" x="5935"/>
        <item m="1" x="1362"/>
        <item m="1" x="6753"/>
        <item m="1" x="7598"/>
        <item m="1" x="1058"/>
        <item m="1" x="271"/>
        <item m="1" x="4172"/>
        <item m="1" x="325"/>
        <item m="1" x="3628"/>
        <item m="1" x="811"/>
        <item m="1" x="1586"/>
        <item m="1" x="4641"/>
        <item m="1" x="7981"/>
        <item m="1" x="7393"/>
        <item m="1" x="7806"/>
        <item m="1" x="6258"/>
        <item m="1" x="6918"/>
        <item m="1" x="1579"/>
        <item m="1" x="344"/>
        <item m="1" x="3203"/>
        <item m="1" x="361"/>
        <item m="1" x="5181"/>
        <item m="1" x="4767"/>
        <item m="1" x="2559"/>
        <item m="1" x="5905"/>
        <item m="1" x="6414"/>
        <item m="1" x="461"/>
        <item m="1" x="7107"/>
        <item m="1" x="4611"/>
        <item x="94"/>
        <item m="1" x="6896"/>
        <item m="1" x="6091"/>
        <item m="1" x="1789"/>
        <item m="1" x="1808"/>
        <item m="1" x="6984"/>
        <item m="1" x="1132"/>
        <item m="1" x="4393"/>
        <item m="1" x="7290"/>
        <item m="1" x="1924"/>
        <item m="1" x="7530"/>
        <item m="1" x="2295"/>
        <item m="1" x="4671"/>
        <item m="1" x="5194"/>
        <item m="1" x="1786"/>
        <item m="1" x="7324"/>
        <item m="1" x="6547"/>
        <item m="1" x="5283"/>
        <item m="1" x="860"/>
        <item m="1" x="7068"/>
        <item m="1" x="1657"/>
        <item m="1" x="934"/>
        <item m="1" x="1590"/>
        <item m="1" x="1732"/>
        <item m="1" x="7805"/>
        <item m="1" x="5369"/>
        <item m="1" x="6651"/>
        <item m="1" x="5319"/>
        <item m="1" x="3318"/>
        <item m="1" x="4928"/>
        <item m="1" x="4384"/>
        <item m="1" x="1037"/>
        <item m="1" x="7728"/>
        <item m="1" x="2426"/>
        <item m="1" x="4280"/>
        <item m="1" x="3393"/>
        <item m="1" x="3559"/>
        <item m="1" x="3553"/>
        <item m="1" x="2442"/>
        <item m="1" x="5729"/>
        <item m="1" x="6463"/>
        <item m="1" x="386"/>
        <item m="1" x="1829"/>
        <item m="1" x="7106"/>
        <item m="1" x="4242"/>
        <item m="1" x="3937"/>
        <item m="1" x="2575"/>
        <item m="1" x="4828"/>
        <item m="1" x="4341"/>
        <item m="1" x="1772"/>
        <item m="1" x="1989"/>
        <item m="1" x="405"/>
        <item m="1" x="2937"/>
        <item m="1" x="424"/>
        <item m="1" x="5199"/>
        <item m="1" x="3497"/>
        <item m="1" x="3865"/>
        <item m="1" x="6376"/>
        <item m="1" x="1892"/>
        <item m="1" x="2799"/>
        <item m="1" x="7573"/>
        <item m="1" x="5638"/>
        <item m="1" x="1860"/>
        <item m="1" x="5639"/>
        <item m="1" x="7371"/>
        <item m="1" x="6255"/>
        <item m="1" x="3918"/>
        <item m="1" x="2750"/>
        <item m="1" x="582"/>
        <item m="1" x="5088"/>
        <item m="1" x="7933"/>
        <item m="1" x="2625"/>
        <item m="1" x="1923"/>
        <item m="1" x="3261"/>
        <item m="1" x="6893"/>
        <item m="1" x="2532"/>
        <item m="1" x="5693"/>
        <item m="1" x="5069"/>
        <item m="1" x="3073"/>
        <item x="74"/>
        <item m="1" x="7824"/>
        <item m="1" x="429"/>
        <item m="1" x="3229"/>
        <item m="1" x="3623"/>
        <item m="1" x="6610"/>
        <item m="1" x="7405"/>
        <item m="1" x="7626"/>
        <item m="1" x="4604"/>
        <item m="1" x="7101"/>
        <item m="1" x="1393"/>
        <item m="1" x="5028"/>
        <item m="1" x="7484"/>
        <item m="1" x="7785"/>
        <item m="1" x="7554"/>
        <item m="1" x="2475"/>
        <item x="86"/>
        <item m="1" x="4285"/>
        <item m="1" x="5282"/>
        <item m="1" x="5551"/>
        <item m="1" x="4587"/>
        <item m="1" x="4812"/>
        <item m="1" x="541"/>
        <item m="1" x="703"/>
        <item m="1" x="1997"/>
        <item m="1" x="3428"/>
        <item m="1" x="5002"/>
        <item m="1" x="5486"/>
        <item m="1" x="2336"/>
        <item m="1" x="7395"/>
        <item m="1" x="3342"/>
        <item m="1" x="4850"/>
        <item m="1" x="2946"/>
        <item m="1" x="6740"/>
        <item m="1" x="5888"/>
        <item m="1" x="5763"/>
        <item m="1" x="4715"/>
        <item m="1" x="6271"/>
        <item m="1" x="6314"/>
        <item m="1" x="6014"/>
        <item m="1" x="5411"/>
        <item m="1" x="6170"/>
        <item m="1" x="4014"/>
        <item m="1" x="6994"/>
        <item m="1" x="2316"/>
        <item m="1" x="1313"/>
        <item m="1" x="6223"/>
        <item m="1" x="3200"/>
        <item m="1" x="4440"/>
        <item m="1" x="5781"/>
        <item m="1" x="2501"/>
        <item m="1" x="6488"/>
        <item m="1" x="5531"/>
        <item m="1" x="1813"/>
        <item m="1" x="5746"/>
        <item m="1" x="6667"/>
        <item m="1" x="4736"/>
        <item m="1" x="2771"/>
        <item m="1" x="7196"/>
        <item m="1" x="6005"/>
        <item m="1" x="3369"/>
        <item m="1" x="5294"/>
        <item m="1" x="3453"/>
        <item m="1" x="6715"/>
        <item m="1" x="1292"/>
        <item m="1" x="7080"/>
        <item m="1" x="3838"/>
        <item m="1" x="2268"/>
        <item m="1" x="4376"/>
        <item m="1" x="3448"/>
        <item m="1" x="7002"/>
        <item m="1" x="3262"/>
        <item m="1" x="1162"/>
        <item m="1" x="5091"/>
        <item m="1" x="7518"/>
        <item m="1" x="5459"/>
        <item m="1" x="5692"/>
        <item m="1" x="4439"/>
        <item m="1" x="5791"/>
        <item m="1" x="5904"/>
        <item m="1" x="6270"/>
        <item m="1" x="5900"/>
        <item x="107"/>
        <item m="1" x="3213"/>
        <item m="1" x="5744"/>
        <item m="1" x="7162"/>
        <item m="1" x="2736"/>
        <item m="1" x="7017"/>
        <item m="1" x="6799"/>
        <item m="1" x="4090"/>
        <item m="1" x="7131"/>
        <item m="1" x="7640"/>
        <item m="1" x="5845"/>
        <item m="1" x="6635"/>
        <item m="1" x="4023"/>
        <item m="1" x="7458"/>
        <item m="1" x="7278"/>
        <item m="1" x="2205"/>
        <item m="1" x="1147"/>
        <item m="1" x="7742"/>
        <item m="1" x="3036"/>
        <item m="1" x="2508"/>
        <item m="1" x="2163"/>
        <item m="1" x="1605"/>
        <item m="1" x="5732"/>
        <item m="1" x="331"/>
        <item m="1" x="2169"/>
        <item m="1" x="6687"/>
        <item m="1" x="4142"/>
        <item m="1" x="5886"/>
        <item m="1" x="7233"/>
        <item m="1" x="7574"/>
        <item m="1" x="3795"/>
        <item m="1" x="2726"/>
        <item m="1" x="4049"/>
        <item m="1" x="4959"/>
        <item m="1" x="292"/>
        <item m="1" x="3004"/>
        <item m="1" x="6154"/>
        <item m="1" x="7364"/>
        <item m="1" x="5907"/>
        <item m="1" x="6647"/>
        <item m="1" x="453"/>
        <item m="1" x="2766"/>
        <item m="1" x="5416"/>
        <item m="1" x="3089"/>
        <item m="1" x="6553"/>
        <item m="1" x="3121"/>
        <item m="1" x="952"/>
        <item m="1" x="611"/>
        <item m="1" x="3429"/>
        <item m="1" x="5108"/>
        <item m="1" x="7560"/>
        <item m="1" x="4705"/>
        <item m="1" x="2601"/>
        <item m="1" x="705"/>
        <item m="1" x="5709"/>
        <item m="1" x="6783"/>
        <item m="1" x="1664"/>
        <item m="1" x="4640"/>
        <item m="1" x="958"/>
        <item m="1" x="1291"/>
        <item m="1" x="4518"/>
        <item m="1" x="4020"/>
        <item m="1" x="6043"/>
        <item m="1" x="5488"/>
        <item m="1" x="6670"/>
        <item m="1" x="1655"/>
        <item m="1" x="7077"/>
        <item m="1" x="2733"/>
        <item m="1" x="1582"/>
        <item m="1" x="2338"/>
        <item m="1" x="4237"/>
        <item m="1" x="2344"/>
        <item m="1" x="3348"/>
        <item m="1" x="1298"/>
        <item m="1" x="1718"/>
        <item m="1" x="1009"/>
        <item m="1" x="6287"/>
        <item m="1" x="5658"/>
        <item m="1" x="1711"/>
        <item m="1" x="1936"/>
        <item m="1" x="3169"/>
        <item m="1" x="353"/>
        <item m="1" x="5710"/>
        <item m="1" x="7694"/>
        <item m="1" x="766"/>
        <item m="1" x="1801"/>
        <item m="1" x="5839"/>
        <item m="1" x="580"/>
        <item m="1" x="1635"/>
        <item m="1" x="2292"/>
        <item m="1" x="2794"/>
        <item m="1" x="7893"/>
        <item m="1" x="342"/>
        <item m="1" x="1693"/>
        <item m="1" x="3236"/>
        <item m="1" x="5609"/>
        <item m="1" x="4477"/>
        <item m="1" x="2434"/>
        <item m="1" x="7887"/>
        <item m="1" x="656"/>
        <item x="191"/>
        <item m="1" x="278"/>
        <item m="1" x="2039"/>
        <item m="1" x="7924"/>
        <item m="1" x="6426"/>
        <item m="1" x="3605"/>
        <item m="1" x="5938"/>
        <item m="1" x="4405"/>
        <item m="1" x="3750"/>
        <item m="1" x="5624"/>
        <item m="1" x="4149"/>
        <item m="1" x="6453"/>
        <item m="1" x="2276"/>
        <item m="1" x="3311"/>
        <item m="1" x="4770"/>
        <item m="1" x="4745"/>
        <item m="1" x="362"/>
        <item m="1" x="2033"/>
        <item m="1" x="6985"/>
        <item m="1" x="2825"/>
        <item m="1" x="4835"/>
        <item m="1" x="4883"/>
        <item m="1" x="891"/>
        <item m="1" x="6253"/>
        <item m="1" x="3390"/>
        <item m="1" x="6080"/>
        <item m="1" x="4252"/>
        <item m="1" x="1424"/>
        <item m="1" x="1546"/>
        <item m="1" x="3521"/>
        <item m="1" x="2513"/>
        <item m="1" x="4509"/>
        <item m="1" x="6122"/>
        <item m="1" x="7803"/>
        <item m="1" x="4849"/>
        <item m="1" x="3364"/>
        <item m="1" x="2496"/>
        <item m="1" x="2243"/>
        <item m="1" x="1568"/>
        <item m="1" x="2044"/>
        <item m="1" x="3435"/>
        <item m="1" x="2091"/>
        <item m="1" x="4910"/>
        <item m="1" x="4170"/>
        <item m="1" x="1543"/>
        <item x="221"/>
        <item m="1" x="2353"/>
        <item m="1" x="4335"/>
        <item x="173"/>
        <item m="1" x="3600"/>
        <item m="1" x="4763"/>
        <item m="1" x="7298"/>
        <item m="1" x="3170"/>
        <item m="1" x="4262"/>
        <item m="1" x="3949"/>
        <item m="1" x="6428"/>
        <item m="1" x="6927"/>
        <item m="1" x="6699"/>
        <item x="16"/>
        <item m="1" x="1387"/>
        <item m="1" x="6263"/>
        <item m="1" x="2369"/>
        <item m="1" x="3372"/>
        <item m="1" x="411"/>
        <item m="1" x="5023"/>
        <item m="1" x="2558"/>
        <item m="1" x="498"/>
        <item m="1" x="456"/>
        <item m="1" x="5919"/>
        <item m="1" x="5059"/>
        <item m="1" x="4773"/>
        <item m="1" x="4757"/>
        <item m="1" x="5419"/>
        <item m="1" x="2343"/>
        <item m="1" x="4143"/>
        <item m="1" x="3317"/>
        <item m="1" x="5733"/>
        <item m="1" x="3615"/>
        <item m="1" x="7073"/>
        <item m="1" x="4243"/>
        <item m="1" x="1275"/>
        <item m="1" x="2467"/>
        <item m="1" x="1312"/>
        <item m="1" x="7782"/>
        <item m="1" x="5661"/>
        <item m="1" x="3663"/>
        <item m="1" x="7432"/>
        <item m="1" x="4478"/>
        <item m="1" x="3557"/>
        <item m="1" x="6025"/>
        <item m="1" x="7134"/>
        <item m="1" x="490"/>
        <item m="1" x="5965"/>
        <item m="1" x="5180"/>
        <item m="1" x="2454"/>
        <item m="1" x="6762"/>
        <item m="1" x="520"/>
        <item m="1" x="4316"/>
        <item m="1" x="5371"/>
        <item m="1" x="2184"/>
        <item m="1" x="4973"/>
        <item m="1" x="765"/>
        <item m="1" x="6353"/>
        <item m="1" x="7037"/>
        <item m="1" x="7447"/>
        <item m="1" x="3185"/>
        <item m="1" x="2179"/>
        <item m="1" x="3284"/>
        <item m="1" x="6932"/>
        <item m="1" x="5019"/>
        <item m="1" x="1260"/>
        <item m="1" x="1449"/>
        <item m="1" x="3837"/>
        <item m="1" x="352"/>
        <item m="1" x="2768"/>
        <item m="1" x="6594"/>
        <item m="1" x="2979"/>
        <item m="1" x="1124"/>
        <item m="1" x="4037"/>
        <item m="1" x="4322"/>
        <item m="1" x="1459"/>
        <item m="1" x="4502"/>
        <item m="1" x="2727"/>
        <item m="1" x="4296"/>
        <item m="1" x="7429"/>
        <item m="1" x="3933"/>
        <item m="1" x="1466"/>
        <item m="1" x="3759"/>
        <item m="1" x="3273"/>
        <item m="1" x="2864"/>
        <item m="1" x="3188"/>
        <item m="1" x="6329"/>
        <item m="1" x="2257"/>
        <item m="1" x="3450"/>
        <item m="1" x="3245"/>
        <item m="1" x="3603"/>
        <item m="1" x="4940"/>
        <item m="1" x="1218"/>
        <item m="1" x="1807"/>
        <item m="1" x="4415"/>
        <item m="1" x="2991"/>
        <item m="1" x="7045"/>
        <item m="1" x="679"/>
        <item m="1" x="3180"/>
        <item m="1" x="1328"/>
        <item m="1" x="7245"/>
        <item m="1" x="1326"/>
        <item m="1" x="1826"/>
        <item m="1" x="1583"/>
        <item m="1" x="4197"/>
        <item m="1" x="6331"/>
        <item m="1" x="5515"/>
        <item m="1" x="7795"/>
        <item m="1" x="743"/>
        <item m="1" x="1990"/>
        <item m="1" x="2427"/>
        <item m="1" x="1695"/>
        <item m="1" x="4538"/>
        <item m="1" x="1355"/>
        <item m="1" x="6489"/>
        <item m="1" x="4723"/>
        <item m="1" x="1190"/>
        <item m="1" x="854"/>
        <item m="1" x="3541"/>
        <item m="1" x="5446"/>
        <item m="1" x="2042"/>
        <item m="1" x="5090"/>
        <item m="1" x="4109"/>
        <item m="1" x="6345"/>
        <item m="1" x="2071"/>
        <item m="1" x="5526"/>
        <item m="1" x="5042"/>
        <item m="1" x="3271"/>
        <item m="1" x="2119"/>
        <item m="1" x="3332"/>
        <item m="1" x="7061"/>
        <item m="1" x="1086"/>
        <item m="1" x="4539"/>
        <item m="1" x="3145"/>
        <item m="1" x="535"/>
        <item m="1" x="5813"/>
        <item m="1" x="494"/>
        <item m="1" x="7261"/>
        <item m="1" x="1496"/>
        <item m="1" x="7653"/>
        <item m="1" x="1308"/>
        <item x="8"/>
        <item m="1" x="653"/>
        <item m="1" x="378"/>
        <item m="1" x="5026"/>
        <item m="1" x="867"/>
        <item m="1" x="5595"/>
        <item m="1" x="5269"/>
        <item m="1" x="6096"/>
        <item m="1" x="594"/>
        <item m="1" x="4236"/>
        <item m="1" x="5166"/>
        <item m="1" x="2425"/>
        <item m="1" x="1491"/>
        <item m="1" x="2806"/>
        <item m="1" x="5917"/>
        <item m="1" x="7765"/>
        <item m="1" x="5768"/>
        <item m="1" x="2841"/>
        <item m="1" x="1660"/>
        <item m="1" x="7016"/>
        <item m="1" x="4983"/>
        <item m="1" x="4519"/>
        <item m="1" x="855"/>
        <item m="1" x="5364"/>
        <item m="1" x="4173"/>
        <item m="1" x="7609"/>
        <item m="1" x="1215"/>
        <item m="1" x="718"/>
        <item m="1" x="744"/>
        <item m="1" x="665"/>
        <item m="1" x="4180"/>
        <item m="1" x="3445"/>
        <item m="1" x="5027"/>
        <item m="1" x="3079"/>
        <item m="1" x="7265"/>
        <item m="1" x="4331"/>
        <item m="1" x="5448"/>
        <item m="1" x="3423"/>
        <item m="1" x="1023"/>
        <item m="1" x="2421"/>
        <item m="1" x="3990"/>
        <item m="1" x="7294"/>
        <item m="1" x="2334"/>
        <item m="1" x="4429"/>
        <item m="1" x="7212"/>
        <item m="1" x="7409"/>
        <item m="1" x="3973"/>
        <item m="1" x="2141"/>
        <item m="1" x="1059"/>
        <item m="1" x="2342"/>
        <item m="1" x="3792"/>
        <item m="1" x="2585"/>
        <item m="1" x="2050"/>
        <item m="1" x="463"/>
        <item m="1" x="1254"/>
        <item m="1" x="7295"/>
        <item m="1" x="3430"/>
        <item m="1" x="3471"/>
        <item m="1" x="4685"/>
        <item m="1" x="613"/>
        <item m="1" x="5778"/>
        <item m="1" x="2953"/>
        <item m="1" x="7827"/>
        <item m="1" x="757"/>
        <item m="1" x="7316"/>
        <item m="1" x="323"/>
        <item m="1" x="3895"/>
        <item m="1" x="6438"/>
        <item m="1" x="7481"/>
        <item m="1" x="2076"/>
        <item x="122"/>
        <item m="1" x="6679"/>
        <item m="1" x="2440"/>
        <item m="1" x="7331"/>
        <item m="1" x="7723"/>
        <item m="1" x="6286"/>
        <item m="1" x="3504"/>
        <item m="1" x="1913"/>
        <item m="1" x="5425"/>
        <item m="1" x="2880"/>
        <item m="1" x="5612"/>
        <item m="1" x="648"/>
        <item m="1" x="4104"/>
        <item x="31"/>
        <item m="1" x="4816"/>
        <item m="1" x="2395"/>
        <item m="1" x="2462"/>
        <item m="1" x="3426"/>
        <item m="1" x="3951"/>
        <item m="1" x="6946"/>
        <item m="1" x="2108"/>
        <item m="1" x="6452"/>
        <item m="1" x="5247"/>
        <item m="1" x="2967"/>
        <item m="1" x="4395"/>
        <item m="1" x="2992"/>
        <item m="1" x="7944"/>
        <item m="1" x="7809"/>
        <item m="1" x="7826"/>
        <item m="1" x="6044"/>
        <item m="1" x="3621"/>
        <item m="1" x="3354"/>
        <item m="1" x="484"/>
        <item m="1" x="2640"/>
        <item m="1" x="5215"/>
        <item m="1" x="7549"/>
        <item m="1" x="1238"/>
        <item m="1" x="5702"/>
        <item m="1" x="516"/>
        <item m="1" x="2777"/>
        <item m="1" x="2873"/>
        <item m="1" x="3490"/>
        <item m="1" x="6664"/>
        <item m="1" x="6789"/>
        <item m="1" x="3319"/>
        <item m="1" x="6674"/>
        <item m="1" x="804"/>
        <item m="1" x="5346"/>
        <item m="1" x="4825"/>
        <item m="1" x="5700"/>
        <item m="1" x="5080"/>
        <item m="1" x="2539"/>
        <item m="1" x="1148"/>
        <item m="1" x="5135"/>
        <item m="1" x="1864"/>
        <item m="1" x="2686"/>
        <item m="1" x="3733"/>
        <item m="1" x="7163"/>
        <item m="1" x="4606"/>
        <item m="1" x="5999"/>
        <item m="1" x="1316"/>
        <item m="1" x="6164"/>
        <item m="1" x="3653"/>
        <item m="1" x="3515"/>
        <item m="1" x="4665"/>
        <item m="1" x="4901"/>
        <item m="1" x="5274"/>
        <item m="1" x="689"/>
        <item m="1" x="3006"/>
        <item m="1" x="3618"/>
        <item m="1" x="6159"/>
        <item m="1" x="5656"/>
        <item m="1" x="4962"/>
        <item m="1" x="3764"/>
        <item x="220"/>
        <item m="1" x="4053"/>
        <item m="1" x="3022"/>
        <item m="1" x="6947"/>
        <item m="1" x="6415"/>
        <item m="1" x="2457"/>
        <item m="1" x="699"/>
        <item m="1" x="6068"/>
        <item m="1" x="3211"/>
        <item m="1" x="5723"/>
        <item m="1" x="1425"/>
        <item m="1" x="2504"/>
        <item m="1" x="1708"/>
        <item m="1" x="6099"/>
        <item m="1" x="984"/>
        <item m="1" x="3336"/>
        <item m="1" x="4645"/>
        <item m="1" x="5563"/>
        <item m="1" x="7383"/>
        <item m="1" x="5273"/>
        <item m="1" x="5823"/>
        <item m="1" x="1163"/>
        <item m="1" x="1325"/>
        <item m="1" x="3181"/>
        <item m="1" x="4861"/>
        <item m="1" x="3770"/>
        <item m="1" x="7087"/>
        <item m="1" x="2847"/>
        <item m="1" x="5191"/>
        <item m="1" x="3550"/>
        <item m="1" x="902"/>
        <item m="1" x="2310"/>
        <item m="1" x="4418"/>
        <item m="1" x="5779"/>
        <item m="1" x="1897"/>
        <item m="1" x="3741"/>
        <item m="1" x="4399"/>
        <item m="1" x="4567"/>
        <item m="1" x="4912"/>
        <item m="1" x="2144"/>
        <item m="1" x="576"/>
        <item m="1" x="6637"/>
        <item m="1" x="4993"/>
        <item m="1" x="4397"/>
        <item m="1" x="953"/>
        <item m="1" x="1252"/>
        <item m="1" x="6759"/>
        <item m="1" x="833"/>
        <item m="1" x="1885"/>
        <item m="1" x="5209"/>
        <item m="1" x="1648"/>
        <item m="1" x="4840"/>
        <item m="1" x="7691"/>
        <item m="1" x="7476"/>
        <item m="1" x="1261"/>
        <item m="1" x="7307"/>
        <item m="1" x="3696"/>
        <item m="1" x="1386"/>
        <item m="1" x="3632"/>
        <item m="1" x="5601"/>
        <item m="1" x="6882"/>
        <item m="1" x="5858"/>
        <item m="1" x="2769"/>
        <item m="1" x="2374"/>
        <item m="1" x="880"/>
        <item m="1" x="647"/>
        <item m="1" x="390"/>
        <item m="1" x="808"/>
        <item m="1" x="5385"/>
        <item m="1" x="4365"/>
        <item m="1" x="6542"/>
        <item m="1" x="2472"/>
        <item m="1" x="2691"/>
        <item x="150"/>
        <item m="1" x="5429"/>
        <item x="228"/>
        <item m="1" x="355"/>
        <item m="1" x="5516"/>
        <item m="1" x="485"/>
        <item m="1" x="6185"/>
        <item m="1" x="1785"/>
        <item m="1" x="1599"/>
        <item m="1" x="1448"/>
        <item m="1" x="7104"/>
        <item m="1" x="7166"/>
        <item m="1" x="496"/>
        <item m="1" x="4052"/>
        <item m="1" x="393"/>
        <item m="1" x="4271"/>
        <item m="1" x="2977"/>
        <item m="1" x="6466"/>
        <item m="1" x="2682"/>
        <item m="1" x="5713"/>
        <item m="1" x="1219"/>
        <item m="1" x="6079"/>
        <item m="1" x="2093"/>
        <item m="1" x="6041"/>
        <item m="1" x="1046"/>
        <item m="1" x="5220"/>
        <item m="1" x="4212"/>
        <item m="1" x="7317"/>
        <item m="1" x="6242"/>
        <item m="1" x="7327"/>
        <item m="1" x="1029"/>
        <item m="1" x="3833"/>
        <item m="1" x="5759"/>
        <item m="1" x="809"/>
        <item m="1" x="3174"/>
        <item m="1" x="734"/>
        <item m="1" x="2111"/>
        <item m="1" x="4822"/>
        <item x="52"/>
        <item m="1" x="504"/>
        <item m="1" x="4887"/>
        <item m="1" x="5434"/>
        <item x="7"/>
        <item m="1" x="5121"/>
        <item m="1" x="6067"/>
        <item m="1" x="7720"/>
        <item m="1" x="6427"/>
        <item m="1" x="2157"/>
        <item m="1" x="4735"/>
        <item x="100"/>
        <item m="1" x="7119"/>
        <item m="1" x="4996"/>
        <item m="1" x="2240"/>
        <item m="1" x="7719"/>
        <item m="1" x="5872"/>
        <item m="1" x="641"/>
        <item m="1" x="7380"/>
        <item m="1" x="6855"/>
        <item m="1" x="4066"/>
        <item m="1" x="5622"/>
        <item m="1" x="4029"/>
        <item m="1" x="2242"/>
        <item m="1" x="4728"/>
        <item m="1" x="1999"/>
        <item m="1" x="4379"/>
        <item m="1" x="6519"/>
        <item m="1" x="5941"/>
        <item m="1" x="4466"/>
        <item m="1" x="5258"/>
        <item m="1" x="1388"/>
        <item m="1" x="7992"/>
        <item m="1" x="1492"/>
        <item m="1" x="2709"/>
        <item m="1" x="3570"/>
        <item m="1" x="4121"/>
        <item m="1" x="2021"/>
        <item m="1" x="3974"/>
        <item m="1" x="3242"/>
        <item m="1" x="4422"/>
        <item m="1" x="3846"/>
        <item m="1" x="5492"/>
        <item m="1" x="5509"/>
        <item m="1" x="5190"/>
        <item m="1" x="810"/>
        <item m="1" x="2116"/>
        <item m="1" x="2670"/>
        <item m="1" x="608"/>
        <item m="1" x="6788"/>
        <item m="1" x="5452"/>
        <item m="1" x="4177"/>
        <item m="1" x="501"/>
        <item m="1" x="7870"/>
        <item m="1" x="7605"/>
        <item m="1" x="7222"/>
        <item m="1" x="526"/>
        <item m="1" x="2538"/>
        <item m="1" x="6738"/>
        <item m="1" x="7239"/>
        <item m="1" x="5583"/>
        <item m="1" x="1951"/>
        <item m="1" x="6155"/>
        <item m="1" x="4945"/>
        <item m="1" x="1050"/>
        <item m="1" x="5996"/>
        <item m="1" x="710"/>
        <item x="73"/>
        <item m="1" x="316"/>
        <item m="1" x="623"/>
        <item m="1" x="4774"/>
        <item m="1" x="5738"/>
        <item m="1" x="6439"/>
        <item m="1" x="2541"/>
        <item m="1" x="3325"/>
        <item m="1" x="6310"/>
        <item m="1" x="6688"/>
        <item m="1" x="794"/>
        <item m="1" x="7500"/>
        <item m="1" x="2914"/>
        <item m="1" x="7925"/>
        <item m="1" x="4183"/>
        <item m="1" x="4453"/>
        <item m="1" x="3935"/>
        <item m="1" x="692"/>
        <item m="1" x="6802"/>
        <item m="1" x="1191"/>
        <item m="1" x="7074"/>
        <item m="1" x="1336"/>
        <item m="1" x="560"/>
        <item m="1" x="896"/>
        <item m="1" x="2040"/>
        <item m="1" x="3381"/>
        <item m="1" x="4652"/>
        <item m="1" x="2339"/>
        <item m="1" x="5440"/>
        <item m="1" x="5915"/>
        <item m="1" x="5367"/>
        <item m="1" x="4085"/>
        <item x="180"/>
        <item m="1" x="4198"/>
        <item m="1" x="2749"/>
        <item m="1" x="7821"/>
        <item m="1" x="5752"/>
        <item m="1" x="1074"/>
        <item m="1" x="6680"/>
        <item m="1" x="4701"/>
        <item m="1" x="2068"/>
        <item m="1" x="5081"/>
        <item m="1" x="3840"/>
        <item m="1" x="7178"/>
        <item m="1" x="5427"/>
        <item m="1" x="7137"/>
        <item m="1" x="7367"/>
        <item m="1" x="7089"/>
        <item m="1" x="4446"/>
        <item m="1" x="690"/>
        <item m="1" x="1925"/>
        <item m="1" x="3831"/>
        <item m="1" x="3078"/>
        <item m="1" x="1733"/>
        <item m="1" x="7502"/>
        <item m="1" x="2220"/>
        <item m="1" x="2210"/>
        <item m="1" x="1960"/>
        <item m="1" x="7478"/>
        <item m="1" x="4801"/>
        <item m="1" x="7603"/>
        <item m="1" x="632"/>
        <item m="1" x="5161"/>
        <item m="1" x="7320"/>
        <item m="1" x="4651"/>
        <item m="1" x="1462"/>
        <item m="1" x="3894"/>
        <item m="1" x="4564"/>
        <item m="1" x="1975"/>
        <item m="1" x="5871"/>
        <item m="1" x="895"/>
        <item m="1" x="6824"/>
        <item m="1" x="4245"/>
        <item m="1" x="6418"/>
        <item m="1" x="3012"/>
        <item m="1" x="6520"/>
        <item m="1" x="2842"/>
        <item m="1" x="3001"/>
        <item m="1" x="4311"/>
        <item m="1" x="1835"/>
        <item m="1" x="3259"/>
        <item m="1" x="4398"/>
        <item m="1" x="5143"/>
        <item m="1" x="3097"/>
        <item m="1" x="7029"/>
        <item m="1" x="1978"/>
        <item m="1" x="4932"/>
        <item m="1" x="4108"/>
        <item m="1" x="7678"/>
        <item m="1" x="6808"/>
        <item m="1" x="7953"/>
        <item m="1" x="589"/>
        <item m="1" x="5726"/>
        <item m="1" x="3981"/>
        <item m="1" x="346"/>
        <item m="1" x="1651"/>
        <item m="1" x="5796"/>
        <item m="1" x="1503"/>
        <item m="1" x="4443"/>
        <item m="1" x="7621"/>
        <item m="1" x="5607"/>
        <item m="1" x="4263"/>
        <item m="1" x="7094"/>
        <item m="1" x="7020"/>
        <item m="1" x="1179"/>
        <item m="1" x="3350"/>
        <item m="1" x="4069"/>
        <item m="1" x="7439"/>
        <item m="1" x="4997"/>
        <item m="1" x="6113"/>
        <item m="1" x="6153"/>
        <item m="1" x="3400"/>
        <item m="1" x="2651"/>
        <item m="1" x="1400"/>
        <item m="1" x="4707"/>
        <item m="1" x="4155"/>
        <item m="1" x="5264"/>
        <item m="1" x="7102"/>
        <item m="1" x="6510"/>
        <item m="1" x="310"/>
        <item m="1" x="1483"/>
        <item m="1" x="5765"/>
        <item m="1" x="6138"/>
        <item m="1" x="5112"/>
        <item m="1" x="7430"/>
        <item m="1" x="1933"/>
        <item m="1" x="3651"/>
        <item m="1" x="6919"/>
        <item x="40"/>
        <item m="1" x="6095"/>
        <item m="1" x="3880"/>
        <item m="1" x="7872"/>
        <item m="1" x="2239"/>
        <item m="1" x="3320"/>
        <item m="1" x="3923"/>
        <item m="1" x="5480"/>
        <item m="1" x="6922"/>
        <item m="1" x="6299"/>
        <item m="1" x="3971"/>
        <item m="1" x="2283"/>
        <item m="1" x="5141"/>
        <item m="1" x="5493"/>
        <item m="1" x="4189"/>
        <item m="1" x="6899"/>
        <item m="1" x="3649"/>
        <item m="1" x="4751"/>
        <item m="1" x="7258"/>
        <item m="1" x="897"/>
        <item m="1" x="6709"/>
        <item m="1" x="3919"/>
        <item x="183"/>
        <item m="1" x="2860"/>
        <item m="1" x="1082"/>
        <item m="1" x="2556"/>
        <item m="1" x="7999"/>
        <item m="1" x="3525"/>
        <item m="1" x="3992"/>
        <item m="1" x="4297"/>
        <item m="1" x="7997"/>
        <item m="1" x="5643"/>
        <item m="1" x="684"/>
        <item m="1" x="6660"/>
        <item m="1" x="2354"/>
        <item m="1" x="6650"/>
        <item m="1" x="7202"/>
        <item m="1" x="2868"/>
        <item m="1" x="3701"/>
        <item m="1" x="4550"/>
        <item m="1" x="264"/>
        <item m="1" x="1126"/>
        <item x="162"/>
        <item m="1" x="6936"/>
        <item m="1" x="3226"/>
        <item m="1" x="3942"/>
        <item m="1" x="7595"/>
        <item m="1" x="1433"/>
        <item m="1" x="6056"/>
        <item m="1" x="4944"/>
        <item m="1" x="3643"/>
        <item m="1" x="3825"/>
        <item m="1" x="6221"/>
        <item m="1" x="4845"/>
        <item m="1" x="7594"/>
        <item m="1" x="5496"/>
        <item m="1" x="4417"/>
        <item m="1" x="1684"/>
        <item m="1" x="1068"/>
        <item m="1" x="3533"/>
        <item m="1" x="6048"/>
        <item m="1" x="3659"/>
        <item m="1" x="4404"/>
        <item m="1" x="6295"/>
        <item m="1" x="6133"/>
        <item m="1" x="5532"/>
        <item m="1" x="4750"/>
        <item m="1" x="2318"/>
        <item m="1" x="7448"/>
        <item m="1" x="2170"/>
        <item m="1" x="5510"/>
        <item m="1" x="395"/>
        <item m="1" x="939"/>
        <item m="1" x="2216"/>
        <item m="1" x="7257"/>
        <item m="1" x="3699"/>
        <item m="1" x="5782"/>
        <item m="1" x="480"/>
        <item m="1" x="957"/>
        <item m="1" x="5058"/>
        <item m="1" x="2918"/>
        <item m="1" x="7586"/>
        <item m="1" x="400"/>
        <item m="1" x="6201"/>
        <item m="1" x="4474"/>
        <item m="1" x="5442"/>
        <item m="1" x="5931"/>
        <item m="1" x="3380"/>
        <item m="1" x="6478"/>
        <item m="1" x="7698"/>
        <item m="1" x="1277"/>
        <item m="1" x="3214"/>
        <item m="1" x="7399"/>
        <item m="1" x="7926"/>
        <item m="1" x="1476"/>
        <item m="1" x="6457"/>
        <item m="1" x="3823"/>
        <item m="1" x="6004"/>
        <item m="1" x="7883"/>
        <item m="1" x="4441"/>
        <item m="1" x="3173"/>
        <item m="1" x="3256"/>
        <item m="1" x="7270"/>
        <item m="1" x="1944"/>
        <item m="1" x="3998"/>
        <item m="1" x="2857"/>
        <item m="1" x="7130"/>
        <item m="1" x="7663"/>
        <item m="1" x="7927"/>
        <item m="1" x="542"/>
        <item m="1" x="7160"/>
        <item m="1" x="1955"/>
        <item m="1" x="6857"/>
        <item m="1" x="5041"/>
        <item m="1" x="1771"/>
        <item m="1" x="872"/>
        <item m="1" x="5000"/>
        <item m="1" x="3216"/>
        <item m="1" x="2975"/>
        <item m="1" x="6871"/>
        <item m="1" x="4472"/>
        <item m="1" x="5766"/>
        <item m="1" x="2862"/>
        <item m="1" x="5338"/>
        <item m="1" x="3757"/>
        <item m="1" x="7117"/>
        <item m="1" x="4034"/>
        <item m="1" x="1306"/>
        <item m="1" x="928"/>
        <item m="1" x="7336"/>
        <item m="1" x="6111"/>
        <item m="1" x="7351"/>
        <item m="1" x="726"/>
        <item m="1" x="1520"/>
        <item m="1" x="4259"/>
        <item m="1" x="7412"/>
        <item m="1" x="5914"/>
        <item m="1" x="5795"/>
        <item m="1" x="852"/>
        <item m="1" x="4508"/>
        <item m="1" x="474"/>
        <item m="1" x="5312"/>
        <item m="1" x="6568"/>
        <item m="1" x="1794"/>
        <item m="1" x="2627"/>
        <item m="1" x="6400"/>
        <item m="1" x="6705"/>
        <item m="1" x="2085"/>
        <item m="1" x="3575"/>
        <item m="1" x="2446"/>
        <item m="1" x="5353"/>
        <item m="1" x="4110"/>
        <item m="1" x="5106"/>
        <item m="1" x="7126"/>
        <item m="1" x="6464"/>
        <item m="1" x="6793"/>
        <item m="1" x="873"/>
        <item m="1" x="2123"/>
        <item m="1" x="4513"/>
        <item m="1" x="1512"/>
        <item m="1" x="7310"/>
        <item m="1" x="5805"/>
        <item m="1" x="4893"/>
        <item m="1" x="5898"/>
        <item m="1" x="3352"/>
        <item m="1" x="5922"/>
        <item m="1" x="5426"/>
        <item m="1" x="5932"/>
        <item m="1" x="6810"/>
        <item m="1" x="3730"/>
        <item m="1" x="3633"/>
        <item m="1" x="6677"/>
        <item m="1" x="440"/>
        <item m="1" x="6268"/>
        <item m="1" x="4010"/>
        <item m="1" x="1646"/>
        <item m="1" x="6304"/>
        <item m="1" x="3263"/>
        <item m="1" x="2974"/>
        <item m="1" x="5804"/>
        <item m="1" x="7408"/>
        <item m="1" x="2250"/>
        <item m="1" x="7084"/>
        <item m="1" x="4076"/>
        <item m="1" x="1782"/>
        <item m="1" x="7309"/>
        <item m="1" x="7495"/>
        <item m="1" x="661"/>
        <item m="1" x="6934"/>
        <item m="1" x="3607"/>
        <item m="1" x="1796"/>
        <item m="1" x="2211"/>
        <item x="249"/>
        <item m="1" x="6521"/>
        <item m="1" x="5358"/>
        <item m="1" x="4921"/>
        <item m="1" x="7769"/>
        <item m="1" x="4528"/>
        <item m="1" x="1764"/>
        <item m="1" x="1561"/>
        <item m="1" x="2073"/>
        <item m="1" x="4791"/>
        <item m="1" x="2955"/>
        <item m="1" x="6344"/>
        <item m="1" x="4809"/>
        <item m="1" x="3695"/>
        <item m="1" x="1078"/>
        <item m="1" x="4681"/>
        <item m="1" x="1141"/>
        <item m="1" x="4024"/>
        <item m="1" x="512"/>
        <item m="1" x="578"/>
        <item m="1" x="6586"/>
        <item m="1" x="817"/>
        <item m="1" x="6614"/>
        <item m="1" x="5727"/>
        <item m="1" x="3285"/>
        <item m="1" x="6365"/>
        <item m="1" x="861"/>
        <item m="1" x="332"/>
        <item m="1" x="3250"/>
        <item m="1" x="4799"/>
        <item m="1" x="4383"/>
        <item m="1" x="7793"/>
        <item x="63"/>
        <item m="1" x="675"/>
        <item m="1" x="2618"/>
        <item m="1" x="4848"/>
        <item m="1" x="2356"/>
        <item m="1" x="4797"/>
        <item m="1" x="2707"/>
        <item m="1" x="1698"/>
        <item m="1" x="5422"/>
        <item m="1" x="527"/>
        <item m="1" x="7407"/>
        <item m="1" x="5758"/>
        <item m="1" x="4348"/>
        <item m="1" x="4704"/>
        <item m="1" x="7244"/>
        <item m="1" x="1929"/>
        <item m="1" x="7976"/>
        <item m="1" x="6251"/>
        <item m="1" x="6487"/>
        <item m="1" x="3887"/>
        <item m="1" x="3241"/>
        <item m="1" x="7873"/>
        <item m="1" x="4695"/>
        <item m="1" x="6968"/>
        <item m="1" x="1688"/>
        <item m="1" x="4859"/>
        <item m="1" x="4086"/>
        <item m="1" x="4047"/>
        <item m="1" x="1453"/>
        <item m="1" x="965"/>
        <item m="1" x="5333"/>
        <item m="1" x="7288"/>
        <item m="1" x="6908"/>
        <item m="1" x="1572"/>
        <item m="1" x="1143"/>
        <item m="1" x="7580"/>
        <item m="1" x="7315"/>
        <item m="1" x="2302"/>
        <item m="1" x="3817"/>
        <item m="1" x="4279"/>
        <item m="1" x="1972"/>
        <item m="1" x="1584"/>
        <item m="1" x="3638"/>
        <item m="1" x="954"/>
        <item m="1" x="1139"/>
        <item x="90"/>
        <item m="1" x="6768"/>
        <item m="1" x="3680"/>
        <item m="1" x="1756"/>
        <item m="1" x="6168"/>
        <item m="1" x="5877"/>
        <item m="1" x="3944"/>
        <item m="1" x="6748"/>
        <item m="1" x="1178"/>
        <item m="1" x="6075"/>
        <item m="1" x="709"/>
        <item m="1" x="5534"/>
        <item m="1" x="3111"/>
        <item m="1" x="4473"/>
        <item m="1" x="4600"/>
        <item m="1" x="701"/>
        <item m="1" x="1837"/>
        <item m="1" x="4631"/>
        <item m="1" x="4762"/>
        <item m="1" x="7957"/>
        <item m="1" x="5321"/>
        <item m="1" x="1783"/>
        <item m="1" x="354"/>
        <item m="1" x="7847"/>
        <item m="1" x="349"/>
        <item m="1" x="2915"/>
        <item m="1" x="1149"/>
        <item m="1" x="6073"/>
        <item m="1" x="1663"/>
        <item m="1" x="4795"/>
        <item m="1" x="1473"/>
        <item x="58"/>
        <item m="1" x="5820"/>
        <item m="1" x="1347"/>
        <item m="1" x="6827"/>
        <item m="1" x="5214"/>
        <item m="1" x="4852"/>
        <item m="1" x="6013"/>
        <item m="1" x="6317"/>
        <item m="1" x="1193"/>
        <item m="1" x="1041"/>
        <item m="1" x="1039"/>
        <item m="1" x="3015"/>
        <item m="1" x="4301"/>
        <item m="1" x="6189"/>
        <item m="1" x="816"/>
        <item m="1" x="347"/>
        <item m="1" x="2858"/>
        <item m="1" x="3834"/>
        <item m="1" x="1072"/>
        <item m="1" x="5433"/>
        <item m="1" x="2875"/>
        <item m="1" x="4865"/>
        <item m="1" x="2036"/>
        <item m="1" x="3536"/>
        <item m="1" x="1883"/>
        <item m="1" x="415"/>
        <item m="1" x="3427"/>
        <item m="1" x="3149"/>
        <item m="1" x="4255"/>
        <item m="1" x="7369"/>
        <item m="1" x="1188"/>
        <item m="1" x="364"/>
        <item m="1" x="1085"/>
        <item m="1" x="2829"/>
        <item m="1" x="5136"/>
        <item m="1" x="383"/>
        <item m="1" x="4161"/>
        <item m="1" x="4227"/>
        <item m="1" x="4011"/>
        <item m="1" x="5852"/>
        <item m="1" x="7848"/>
        <item m="1" x="7777"/>
        <item m="1" x="5186"/>
        <item m="1" x="5175"/>
        <item m="1" x="7905"/>
        <item m="1" x="5150"/>
        <item m="1" x="6100"/>
        <item m="1" x="3405"/>
        <item m="1" x="7460"/>
        <item m="1" x="6019"/>
        <item m="1" x="6442"/>
        <item m="1" x="6429"/>
        <item m="1" x="2815"/>
        <item m="1" x="2913"/>
        <item m="1" x="3745"/>
        <item m="1" x="6816"/>
        <item m="1" x="3693"/>
        <item m="1" x="3714"/>
        <item m="1" x="5406"/>
        <item m="1" x="2702"/>
        <item m="1" x="2742"/>
        <item m="1" x="2507"/>
        <item m="1" x="2792"/>
        <item m="1" x="1777"/>
        <item m="1" x="6132"/>
        <item m="1" x="6538"/>
        <item m="1" x="2734"/>
        <item m="1" x="1032"/>
        <item m="1" x="4524"/>
        <item m="1" x="5597"/>
        <item m="1" x="6084"/>
        <item m="1" x="7800"/>
        <item m="1" x="2423"/>
        <item m="1" x="7461"/>
        <item m="1" x="5184"/>
        <item m="1" x="997"/>
        <item m="1" x="7387"/>
        <item m="1" x="6430"/>
        <item m="1" x="4287"/>
        <item m="1" x="598"/>
        <item m="1" x="4145"/>
        <item m="1" x="1089"/>
        <item m="1" x="3204"/>
        <item m="1" x="3616"/>
        <item m="1" x="4282"/>
        <item m="1" x="6301"/>
        <item m="1" x="7304"/>
        <item x="137"/>
        <item m="1" x="5124"/>
        <item m="1" x="2790"/>
        <item m="1" x="2192"/>
        <item m="1" x="1873"/>
        <item m="1" x="6408"/>
        <item m="1" x="4635"/>
        <item m="1" x="6214"/>
        <item m="1" x="2843"/>
        <item m="1" x="2095"/>
        <item m="1" x="5499"/>
        <item m="1" x="314"/>
        <item m="1" x="4805"/>
        <item m="1" x="6417"/>
        <item m="1" x="7618"/>
        <item m="1" x="6356"/>
        <item m="1" x="4755"/>
        <item m="1" x="3280"/>
        <item m="1" x="6935"/>
        <item m="1" x="6246"/>
        <item m="1" x="620"/>
        <item m="1" x="6377"/>
        <item m="1" x="2099"/>
        <item m="1" x="7913"/>
        <item m="1" x="6125"/>
        <item m="1" x="628"/>
        <item m="1" x="7353"/>
        <item m="1" x="509"/>
        <item m="1" x="1092"/>
        <item x="35"/>
        <item m="1" x="4003"/>
        <item m="1" x="3672"/>
        <item m="1" x="6652"/>
        <item m="1" x="3048"/>
        <item m="1" x="5222"/>
        <item m="1" x="3549"/>
        <item m="1" x="7787"/>
        <item m="1" x="4132"/>
        <item m="1" x="4819"/>
        <item m="1" x="7072"/>
        <item m="1" x="2290"/>
        <item m="1" x="4991"/>
        <item m="1" x="784"/>
        <item m="1" x="4569"/>
        <item m="1" x="466"/>
        <item m="1" x="7204"/>
        <item m="1" x="3886"/>
        <item m="1" x="7894"/>
        <item m="1" x="4101"/>
        <item m="1" x="5256"/>
        <item m="1" x="7479"/>
        <item m="1" x="2165"/>
        <item m="1" x="4522"/>
        <item m="1" x="3301"/>
        <item m="1" x="3014"/>
        <item m="1" x="4831"/>
        <item m="1" x="1391"/>
        <item m="1" x="2066"/>
        <item m="1" x="885"/>
        <item m="1" x="3697"/>
        <item m="1" x="5980"/>
        <item m="1" x="2254"/>
        <item m="1" x="908"/>
        <item m="1" x="5570"/>
        <item m="1" x="7066"/>
        <item m="1" x="2861"/>
        <item m="1" x="2308"/>
        <item m="1" x="6396"/>
        <item m="1" x="4372"/>
        <item x="202"/>
        <item m="1" x="2859"/>
        <item m="1" x="1118"/>
        <item m="1" x="5883"/>
        <item m="1" x="7875"/>
        <item m="1" x="6222"/>
        <item m="1" x="2219"/>
        <item m="1" x="1842"/>
        <item m="1" x="2626"/>
        <item m="1" x="7965"/>
        <item m="1" x="7639"/>
        <item m="1" x="3294"/>
        <item m="1" x="3365"/>
        <item m="1" x="2888"/>
        <item m="1" x="2213"/>
        <item m="1" x="2611"/>
        <item m="1" x="830"/>
        <item m="1" x="2300"/>
        <item m="1" x="7672"/>
        <item m="1" x="3112"/>
        <item x="28"/>
        <item m="1" x="7139"/>
        <item m="1" x="5360"/>
        <item m="1" x="1470"/>
        <item m="1" x="6981"/>
        <item m="1" x="6419"/>
        <item m="1" x="2865"/>
        <item m="1" x="3743"/>
        <item m="1" x="5391"/>
        <item m="1" x="1917"/>
        <item m="1" x="6363"/>
        <item m="1" x="6541"/>
        <item m="1" x="1331"/>
        <item m="1" x="1017"/>
        <item m="1" x="3987"/>
        <item m="1" x="4026"/>
        <item m="1" x="5481"/>
        <item m="1" x="423"/>
        <item m="1" x="2882"/>
        <item m="1" x="2705"/>
        <item m="1" x="1349"/>
        <item m="1" x="6675"/>
        <item m="1" x="7722"/>
        <item m="1" x="2786"/>
        <item m="1" x="3725"/>
        <item m="1" x="2474"/>
        <item m="1" x="4117"/>
        <item m="1" x="7019"/>
        <item m="1" x="1934"/>
        <item m="1" x="4829"/>
        <item m="1" x="5046"/>
        <item m="1" x="4288"/>
        <item m="1" x="6370"/>
        <item m="1" x="6902"/>
        <item m="1" x="5415"/>
        <item m="1" x="7381"/>
        <item m="1" x="1461"/>
        <item x="95"/>
        <item m="1" x="6879"/>
        <item m="1" x="1309"/>
        <item m="1" x="1731"/>
        <item m="1" x="2811"/>
        <item m="1" x="7798"/>
        <item m="1" x="7643"/>
        <item m="1" x="2748"/>
        <item m="1" x="6864"/>
        <item m="1" x="3087"/>
        <item m="1" x="2871"/>
        <item m="1" x="1167"/>
        <item m="1" x="4673"/>
        <item m="1" x="3794"/>
        <item m="1" x="5368"/>
        <item m="1" x="486"/>
        <item m="1" x="5012"/>
        <item m="1" x="4354"/>
        <item m="1" x="2469"/>
        <item m="1" x="7313"/>
        <item m="1" x="5949"/>
        <item m="1" x="5814"/>
        <item m="1" x="3572"/>
        <item m="1" x="273"/>
        <item m="1" x="3086"/>
        <item m="1" x="1570"/>
        <item m="1" x="5542"/>
        <item m="1" x="5243"/>
        <item m="1" x="3647"/>
        <item m="1" x="3626"/>
        <item m="1" x="1329"/>
        <item m="1" x="3763"/>
        <item m="1" x="2687"/>
        <item m="1" x="633"/>
        <item m="1" x="2078"/>
        <item m="1" x="4283"/>
        <item m="1" x="5793"/>
        <item m="1" x="2483"/>
        <item m="1" x="4209"/>
        <item m="1" x="4371"/>
        <item m="1" x="1987"/>
        <item m="1" x="3442"/>
        <item m="1" x="7542"/>
        <item m="1" x="2143"/>
        <item m="1" x="3950"/>
        <item m="1" x="6531"/>
        <item m="1" x="5370"/>
        <item m="1" x="7726"/>
        <item m="1" x="7885"/>
        <item m="1" x="6063"/>
        <item m="1" x="7979"/>
        <item m="1" x="2512"/>
        <item m="1" x="1498"/>
        <item m="1" x="832"/>
        <item m="1" x="7069"/>
        <item m="1" x="5840"/>
        <item m="1" x="6723"/>
        <item m="1" x="6767"/>
        <item m="1" x="3462"/>
        <item m="1" x="6737"/>
        <item m="1" x="7382"/>
        <item m="1" x="4359"/>
        <item m="1" x="3499"/>
        <item m="1" x="6212"/>
        <item m="1" x="1151"/>
        <item m="1" x="2400"/>
        <item m="1" x="455"/>
        <item m="1" x="6817"/>
        <item m="1" x="5506"/>
        <item m="1" x="2413"/>
        <item m="1" x="6796"/>
        <item m="1" x="6028"/>
        <item m="1" x="7414"/>
        <item m="1" x="2923"/>
        <item m="1" x="3574"/>
        <item m="1" x="6601"/>
        <item m="1" x="5383"/>
        <item m="1" x="4864"/>
        <item m="1" x="2159"/>
        <item m="1" x="7606"/>
        <item m="1" x="2582"/>
        <item m="1" x="6839"/>
        <item m="1" x="3829"/>
        <item m="1" x="4548"/>
        <item m="1" x="3493"/>
        <item m="1" x="3945"/>
        <item m="1" x="5397"/>
        <item m="1" x="2781"/>
        <item m="1" x="6948"/>
        <item m="1" x="3985"/>
        <item m="1" x="4832"/>
        <item m="1" x="6525"/>
        <item m="1" x="382"/>
        <item m="1" x="6239"/>
        <item m="1" x="1889"/>
        <item m="1" x="4784"/>
        <item m="1" x="793"/>
        <item m="1" x="6856"/>
        <item m="1" x="6023"/>
        <item m="1" x="4975"/>
        <item m="1" x="6649"/>
        <item m="1" x="5246"/>
        <item m="1" x="6951"/>
        <item m="1" x="4843"/>
        <item m="1" x="5458"/>
        <item m="1" x="2150"/>
        <item x="106"/>
        <item m="1" x="6898"/>
        <item m="1" x="850"/>
        <item m="1" x="3143"/>
        <item m="1" x="1510"/>
        <item m="1" x="563"/>
        <item m="1" x="6906"/>
        <item m="1" x="3537"/>
        <item m="1" x="530"/>
        <item m="1" x="2927"/>
        <item m="1" x="1377"/>
        <item m="1" x="5894"/>
        <item m="1" x="3716"/>
        <item m="1" x="5325"/>
        <item m="1" x="639"/>
        <item m="1" x="3598"/>
        <item m="1" x="2735"/>
        <item m="1" x="1973"/>
        <item m="1" x="626"/>
        <item m="1" x="7922"/>
        <item m="1" x="2549"/>
        <item m="1" x="2773"/>
        <item m="1" x="3588"/>
        <item m="1" x="5584"/>
        <item m="1" x="2351"/>
        <item m="1" x="3227"/>
        <item m="1" x="5699"/>
        <item m="1" x="5402"/>
        <item m="1" x="5195"/>
        <item m="1" x="5334"/>
        <item m="1" x="6539"/>
        <item m="1" x="7425"/>
        <item m="1" x="5061"/>
        <item m="1" x="607"/>
        <item m="1" x="2465"/>
        <item m="1" x="7727"/>
        <item m="1" x="5521"/>
        <item m="1" x="7608"/>
        <item m="1" x="5821"/>
        <item m="1" x="1850"/>
        <item m="1" x="6259"/>
        <item m="1" x="7527"/>
        <item m="1" x="1824"/>
        <item x="6"/>
        <item m="1" x="3661"/>
        <item m="1" x="2831"/>
        <item m="1" x="351"/>
        <item m="1" x="285"/>
        <item m="1" x="3281"/>
        <item m="1" x="3967"/>
        <item m="1" x="1287"/>
        <item m="1" x="4924"/>
        <item m="1" x="4525"/>
        <item m="1" x="4630"/>
        <item x="57"/>
        <item m="1" x="6653"/>
        <item m="1" x="5637"/>
        <item m="1" x="6784"/>
        <item m="1" x="5149"/>
        <item m="1" x="3071"/>
        <item m="1" x="2817"/>
        <item m="1" x="993"/>
        <item m="1" x="5705"/>
        <item m="1" x="6131"/>
        <item m="1" x="3035"/>
        <item m="1" x="6846"/>
        <item m="1" x="4330"/>
        <item m="1" x="4546"/>
        <item m="1" x="6915"/>
        <item m="1" x="5985"/>
        <item m="1" x="2600"/>
        <item m="1" x="284"/>
        <item m="1" x="6725"/>
        <item m="1" x="2840"/>
        <item m="1" x="7987"/>
        <item m="1" x="5666"/>
        <item m="1" x="4268"/>
        <item m="1" x="7563"/>
        <item m="1" x="4340"/>
        <item m="1" x="2494"/>
        <item m="1" x="3420"/>
        <item m="1" x="1938"/>
        <item m="1" x="2167"/>
        <item m="1" x="1244"/>
        <item m="1" x="3055"/>
        <item m="1" x="759"/>
        <item m="1" x="2444"/>
        <item m="1" x="3474"/>
        <item m="1" x="4226"/>
        <item m="1" x="5382"/>
        <item m="1" x="7741"/>
        <item m="1" x="3479"/>
        <item m="1" x="2990"/>
        <item m="1" x="7671"/>
        <item m="1" x="629"/>
        <item m="1" x="2418"/>
        <item m="1" x="3343"/>
        <item m="1" x="3801"/>
        <item m="1" x="4764"/>
        <item m="1" x="1905"/>
        <item m="1" x="7122"/>
        <item m="1" x="805"/>
        <item m="1" x="4575"/>
        <item m="1" x="3102"/>
        <item m="1" x="1692"/>
        <item m="1" x="1472"/>
        <item m="1" x="4802"/>
        <item m="1" x="7011"/>
        <item m="1" x="6399"/>
        <item m="1" x="7705"/>
        <item m="1" x="6030"/>
        <item m="1" x="7908"/>
        <item m="1" x="2789"/>
        <item m="1" x="4813"/>
        <item m="1" x="2258"/>
        <item m="1" x="7206"/>
        <item m="1" x="6293"/>
        <item m="1" x="6233"/>
        <item m="1" x="2098"/>
        <item m="1" x="7293"/>
        <item m="1" x="7964"/>
        <item m="1" x="3053"/>
        <item m="1" x="5836"/>
        <item m="1" x="3407"/>
        <item m="1" x="4387"/>
        <item m="1" x="3074"/>
        <item m="1" x="7537"/>
        <item m="1" x="4501"/>
        <item m="1" x="7738"/>
        <item m="1" x="962"/>
        <item m="1" x="2890"/>
        <item m="1" x="7729"/>
        <item m="1" x="3461"/>
        <item m="1" x="7817"/>
        <item m="1" x="4498"/>
        <item m="1" x="5580"/>
        <item m="1" x="2599"/>
        <item m="1" x="2052"/>
        <item m="1" x="2552"/>
        <item m="1" x="4195"/>
        <item m="1" x="6277"/>
        <item m="1" x="4016"/>
        <item m="1" x="5751"/>
        <item m="1" x="4106"/>
        <item m="1" x="1064"/>
        <item m="1" x="7675"/>
        <item m="1" x="7330"/>
        <item m="1" x="3041"/>
        <item m="1" x="3485"/>
        <item m="1" x="847"/>
        <item m="1" x="7807"/>
        <item m="1" x="5974"/>
        <item m="1" x="7822"/>
        <item m="1" x="1070"/>
        <item m="1" x="333"/>
        <item m="1" x="6746"/>
        <item m="1" x="6605"/>
        <item m="1" x="941"/>
        <item m="1" x="2669"/>
        <item m="1" x="451"/>
        <item m="1" x="5053"/>
        <item m="1" x="6989"/>
        <item m="1" x="7501"/>
        <item m="1" x="1928"/>
        <item m="1" x="2818"/>
        <item m="1" x="3560"/>
        <item m="1" x="7174"/>
        <item m="1" x="5291"/>
        <item m="1" x="4545"/>
        <item m="1" x="964"/>
        <item m="1" x="5202"/>
        <item m="1" x="1825"/>
        <item m="1" x="1199"/>
        <item m="1" x="7026"/>
        <item m="1" x="7076"/>
        <item m="1" x="293"/>
        <item m="1" x="6626"/>
        <item m="1" x="3230"/>
        <item m="1" x="4270"/>
        <item m="1" x="6313"/>
        <item m="1" x="6042"/>
        <item m="1" x="1015"/>
        <item m="1" x="4620"/>
        <item m="1" x="2993"/>
        <item m="1" x="3531"/>
        <item m="1" x="7900"/>
        <item m="1" x="5278"/>
        <item m="1" x="6360"/>
        <item m="1" x="1205"/>
        <item m="1" x="6565"/>
        <item m="1" x="1005"/>
        <item m="1" x="3857"/>
        <item m="1" x="2061"/>
        <item m="1" x="1036"/>
        <item m="1" x="4433"/>
        <item x="93"/>
        <item m="1" x="5217"/>
        <item m="1" x="1360"/>
        <item m="1" x="7907"/>
        <item m="1" x="1689"/>
        <item m="1" x="4867"/>
        <item m="1" x="6863"/>
        <item m="1" x="5436"/>
        <item m="1" x="4510"/>
        <item m="1" x="6666"/>
        <item m="1" x="2730"/>
        <item m="1" x="2678"/>
        <item m="1" x="497"/>
        <item m="1" x="889"/>
        <item m="1" x="4967"/>
        <item m="1" x="5079"/>
        <item m="1" x="1315"/>
        <item m="1" x="1125"/>
        <item m="1" x="6172"/>
        <item m="1" x="5085"/>
        <item m="1" x="7725"/>
        <item m="1" x="5591"/>
        <item m="1" x="1738"/>
        <item m="1" x="5130"/>
        <item m="1" x="719"/>
        <item m="1" x="1276"/>
        <item m="1" x="781"/>
        <item m="1" x="7275"/>
        <item m="1" x="2926"/>
        <item m="1" x="1593"/>
        <item m="1" x="4390"/>
        <item m="1" x="6665"/>
        <item m="1" x="2231"/>
        <item m="1" x="4158"/>
        <item m="1" x="6009"/>
        <item m="1" x="6141"/>
        <item m="1" x="738"/>
        <item m="1" x="637"/>
        <item m="1" x="5342"/>
        <item m="1" x="5946"/>
        <item m="1" x="3061"/>
        <item m="1" x="739"/>
        <item m="1" x="7947"/>
        <item m="1" x="3994"/>
        <item m="1" x="5826"/>
        <item m="1" x="966"/>
        <item m="1" x="5075"/>
        <item m="1" x="5523"/>
        <item m="1" x="2079"/>
        <item m="1" x="6786"/>
        <item m="1" x="1138"/>
        <item m="1" x="3360"/>
        <item m="1" x="6998"/>
        <item m="1" x="5043"/>
        <item m="1" x="7194"/>
        <item m="1" x="7641"/>
        <item m="1" x="4810"/>
        <item m="1" x="4866"/>
        <item m="1" x="1007"/>
        <item m="1" x="6178"/>
        <item m="1" x="979"/>
        <item m="1" x="3519"/>
        <item m="1" x="7545"/>
        <item m="1" x="4952"/>
        <item m="1" x="4625"/>
        <item m="1" x="4624"/>
        <item m="1" x="763"/>
        <item m="1" x="4100"/>
        <item m="1" x="3561"/>
        <item m="1" x="3718"/>
        <item m="1" x="7259"/>
        <item m="1" x="1876"/>
        <item m="1" x="6357"/>
        <item m="1" x="4885"/>
        <item m="1" x="268"/>
        <item m="1" x="6195"/>
        <item m="1" x="3538"/>
        <item m="1" x="7048"/>
        <item m="1" x="5851"/>
        <item m="1" x="2329"/>
        <item m="1" x="5471"/>
        <item m="1" x="4214"/>
        <item m="1" x="4025"/>
        <item m="1" x="7567"/>
        <item m="1" x="4091"/>
        <item m="1" x="4925"/>
        <item m="1" x="5469"/>
        <item m="1" x="6147"/>
        <item m="1" x="3729"/>
        <item m="1" x="2745"/>
        <item m="1" x="715"/>
        <item m="1" x="1192"/>
        <item m="1" x="1952"/>
        <item m="1" x="7227"/>
        <item m="1" x="1458"/>
        <item m="1" x="7182"/>
        <item m="1" x="6267"/>
        <item m="1" x="1852"/>
        <item m="1" x="3399"/>
        <item m="1" x="4373"/>
        <item m="1" x="3822"/>
        <item m="1" x="1073"/>
        <item m="1" x="6676"/>
        <item m="1" x="5169"/>
        <item m="1" x="4168"/>
        <item m="1" x="2186"/>
        <item m="1" x="2323"/>
        <item m="1" x="4920"/>
        <item m="1" x="5444"/>
        <item m="1" x="1515"/>
        <item m="1" x="446"/>
        <item m="1" x="4891"/>
        <item m="1" x="1819"/>
        <item m="1" x="4302"/>
        <item m="1" x="6616"/>
        <item m="1" x="7657"/>
        <item m="1" x="5359"/>
        <item m="1" x="2685"/>
        <item m="1" x="2940"/>
        <item m="1" x="7197"/>
        <item m="1" x="3855"/>
        <item m="1" x="6433"/>
        <item m="1" x="7344"/>
        <item m="1" x="7185"/>
        <item m="1" x="2542"/>
        <item m="1" x="5864"/>
        <item m="1" x="7284"/>
        <item m="1" x="894"/>
        <item m="1" x="6496"/>
        <item m="1" x="4573"/>
        <item m="1" x="1748"/>
        <item m="1" x="2244"/>
        <item m="1" x="3556"/>
        <item m="1" x="1195"/>
        <item m="1" x="2019"/>
        <item m="1" x="923"/>
        <item m="1" x="3291"/>
        <item m="1" x="5912"/>
        <item m="1" x="4231"/>
        <item m="1" x="1160"/>
        <item m="1" x="5157"/>
        <item m="1" x="4677"/>
        <item m="1" x="2248"/>
        <item m="1" x="6318"/>
        <item m="1" x="1523"/>
        <item m="1" x="3018"/>
        <item m="1" x="7757"/>
        <item m="1" x="7149"/>
        <item m="1" x="543"/>
        <item m="1" x="970"/>
        <item m="1" x="3107"/>
        <item m="1" x="2762"/>
        <item m="1" x="4615"/>
        <item m="1" x="925"/>
        <item m="1" x="2287"/>
        <item m="1" x="2234"/>
        <item m="1" x="1787"/>
        <item m="1" x="7985"/>
        <item m="1" x="7831"/>
        <item m="1" x="6367"/>
        <item m="1" x="4989"/>
        <item m="1" x="3109"/>
        <item m="1" x="694"/>
        <item m="1" x="1402"/>
        <item m="1" x="6279"/>
        <item m="1" x="2069"/>
        <item m="1" x="6306"/>
        <item m="1" x="7628"/>
        <item m="1" x="260"/>
        <item m="1" x="3358"/>
        <item x="33"/>
        <item m="1" x="2715"/>
        <item m="1" x="1896"/>
        <item m="1" x="677"/>
        <item m="1" x="2655"/>
        <item m="1" x="748"/>
        <item m="1" x="2053"/>
        <item m="1" x="327"/>
        <item m="1" x="4565"/>
        <item m="1" x="6526"/>
        <item m="1" x="4621"/>
        <item m="1" x="1421"/>
        <item m="1" x="291"/>
        <item m="1" x="5544"/>
        <item m="1" x="3864"/>
        <item x="89"/>
        <item m="1" x="2345"/>
        <item m="1" x="5846"/>
        <item m="1" x="5787"/>
        <item m="1" x="3092"/>
        <item m="1" x="6416"/>
        <item m="1" x="4990"/>
        <item m="1" x="1245"/>
        <item m="1" x="1659"/>
        <item m="1" x="916"/>
        <item m="1" x="3190"/>
        <item m="1" x="1097"/>
        <item m="1" x="2260"/>
        <item m="1" x="7155"/>
        <item m="1" x="6640"/>
        <item m="1" x="6460"/>
        <item m="1" x="5969"/>
        <item m="1" x="4156"/>
        <item m="1" x="5847"/>
        <item m="1" x="7453"/>
        <item m="1" x="711"/>
        <item m="1" x="3160"/>
        <item m="1" x="2325"/>
        <item m="1" x="5959"/>
        <item m="1" x="6736"/>
        <item m="1" x="6089"/>
        <item m="1" x="4531"/>
        <item m="1" x="3756"/>
        <item m="1" x="6865"/>
        <item m="1" x="280"/>
        <item m="1" x="1040"/>
        <item m="1" x="5880"/>
        <item m="1" x="3432"/>
        <item m="1" x="1774"/>
        <item m="1" x="4089"/>
        <item m="1" x="2174"/>
        <item m="1" x="3526"/>
        <item m="1" x="1559"/>
        <item m="1" x="3374"/>
        <item m="1" x="6284"/>
        <item m="1" x="4636"/>
        <item m="1" x="4210"/>
        <item m="1" x="7952"/>
        <item m="1" x="7752"/>
        <item m="1" x="3193"/>
        <item m="1" x="6942"/>
        <item m="1" x="5142"/>
        <item m="1" x="7716"/>
        <item m="1" x="4607"/>
        <item m="1" x="6015"/>
        <item m="1" x="5158"/>
        <item m="1" x="7864"/>
        <item m="1" x="2706"/>
        <item m="1" x="4062"/>
        <item m="1" x="1281"/>
        <item m="1" x="2127"/>
        <item m="1" x="7816"/>
        <item m="1" x="4898"/>
        <item m="1" x="2288"/>
        <item m="1" x="4507"/>
        <item m="1" x="5868"/>
        <item m="1" x="2711"/>
        <item m="1" x="1372"/>
        <item m="1" x="4853"/>
        <item m="1" x="437"/>
        <item m="1" x="3223"/>
        <item m="1" x="450"/>
        <item m="1" x="1134"/>
        <item m="1" x="3938"/>
        <item m="1" x="4969"/>
        <item m="1" x="1562"/>
        <item m="1" x="7557"/>
        <item m="1" x="680"/>
        <item m="1" x="5276"/>
        <item m="1" x="1305"/>
        <item m="1" x="881"/>
        <item m="1" x="5378"/>
        <item m="1" x="7374"/>
        <item m="1" x="1721"/>
        <item m="1" x="785"/>
        <item m="1" x="4939"/>
        <item m="1" x="6534"/>
        <item m="1" x="1970"/>
        <item m="1" x="2172"/>
        <item m="1" x="5068"/>
        <item m="1" x="387"/>
        <item m="1" x="7467"/>
        <item m="1" x="5909"/>
        <item m="1" x="6598"/>
        <item m="1" x="5784"/>
        <item m="1" x="2279"/>
        <item m="1" x="4785"/>
        <item m="1" x="7357"/>
        <item m="1" x="7291"/>
        <item m="1" x="3662"/>
        <item m="1" x="6702"/>
        <item m="1" x="7292"/>
        <item m="1" x="849"/>
        <item m="1" x="2874"/>
        <item m="1" x="1053"/>
        <item m="1" x="7498"/>
        <item m="1" x="3989"/>
        <item m="1" x="1625"/>
        <item m="1" x="627"/>
        <item m="1" x="5828"/>
        <item m="1" x="2171"/>
        <item m="1" x="3436"/>
        <item m="1" x="3765"/>
        <item m="1" x="4484"/>
        <item m="1" x="4911"/>
        <item m="1" x="4402"/>
        <item m="1" x="6852"/>
        <item m="1" x="3323"/>
        <item m="1" x="752"/>
        <item m="1" x="2521"/>
        <item m="1" x="7697"/>
        <item m="1" x="7751"/>
        <item m="1" x="6441"/>
        <item m="1" x="4862"/>
        <item m="1" x="1302"/>
        <item m="1" x="6939"/>
        <item m="1" x="2420"/>
        <item m="1" x="6449"/>
        <item m="1" x="3640"/>
        <item m="1" x="6120"/>
        <item m="1" x="487"/>
        <item m="1" x="6975"/>
        <item m="1" x="6006"/>
        <item m="1" x="2646"/>
        <item m="1" x="1128"/>
        <item m="1" x="5007"/>
        <item m="1" x="2526"/>
        <item m="1" x="1228"/>
        <item m="1" x="7256"/>
        <item m="1" x="5555"/>
        <item m="1" x="6477"/>
        <item m="1" x="3424"/>
        <item m="1" x="4070"/>
        <item m="1" x="5614"/>
        <item m="1" x="4093"/>
        <item m="1" x="4136"/>
        <item m="1" x="856"/>
        <item m="1" x="1867"/>
        <item m="1" x="6513"/>
        <item m="1" x="5936"/>
        <item m="1" x="5921"/>
        <item m="1" x="7485"/>
        <item m="1" x="4979"/>
        <item m="1" x="398"/>
        <item m="1" x="5998"/>
        <item m="1" x="7098"/>
        <item m="1" x="468"/>
        <item m="1" x="6804"/>
        <item x="91"/>
        <item m="1" x="7112"/>
        <item m="1" x="2614"/>
        <item m="1" x="2632"/>
        <item m="1" x="5670"/>
        <item m="1" x="3178"/>
        <item m="1" x="3578"/>
        <item m="1" x="330"/>
        <item m="1" x="3715"/>
        <item m="1" x="6244"/>
        <item m="1" x="2812"/>
        <item m="1" x="1495"/>
        <item m="1" x="5229"/>
        <item x="196"/>
        <item m="1" x="7696"/>
        <item m="1" x="2540"/>
        <item m="1" x="2929"/>
        <item m="1" x="3484"/>
        <item m="1" x="3457"/>
        <item m="1" x="5285"/>
        <item m="1" x="3195"/>
        <item m="1" x="7260"/>
        <item m="1" x="3038"/>
        <item m="1" x="5223"/>
        <item m="1" x="5003"/>
        <item m="1" x="1991"/>
        <item m="1" x="1106"/>
        <item m="1" x="5287"/>
        <item m="1" x="538"/>
        <item m="1" x="721"/>
        <item m="1" x="492"/>
        <item m="1" x="5572"/>
        <item m="1" x="645"/>
        <item m="1" x="2746"/>
        <item m="1" x="6716"/>
        <item m="1" x="1422"/>
        <item m="1" x="7969"/>
        <item m="1" x="2904"/>
        <item m="1" x="5790"/>
        <item m="1" x="2787"/>
        <item m="1" x="5937"/>
        <item m="1" x="836"/>
        <item x="177"/>
        <item m="1" x="2436"/>
        <item m="1" x="2827"/>
        <item m="1" x="6957"/>
        <item m="1" x="2391"/>
        <item m="1" x="2401"/>
        <item m="1" x="2459"/>
        <item m="1" x="4406"/>
        <item m="1" x="3554"/>
        <item m="1" x="1101"/>
        <item m="1" x="5863"/>
        <item m="1" x="2430"/>
        <item m="1" x="7624"/>
        <item m="1" x="1881"/>
        <item m="1" x="6593"/>
        <item m="1" x="2887"/>
        <item m="1" x="6849"/>
        <item m="1" x="2200"/>
        <item m="1" x="1432"/>
        <item m="1" x="1597"/>
        <item m="1" x="6482"/>
        <item m="1" x="4603"/>
        <item m="1" x="266"/>
        <item m="1" x="7441"/>
        <item m="1" x="7967"/>
        <item m="1" x="7343"/>
        <item m="1" x="5962"/>
        <item m="1" x="2407"/>
        <item m="1" x="5172"/>
        <item m="1" x="270"/>
        <item m="1" x="5966"/>
        <item m="1" x="7022"/>
        <item m="1" x="3835"/>
        <item m="1" x="3997"/>
        <item m="1" x="3573"/>
        <item m="1" x="5672"/>
        <item m="1" x="1709"/>
        <item m="1" x="2047"/>
        <item m="1" x="2656"/>
        <item m="1" x="1323"/>
        <item m="1" x="3096"/>
        <item m="1" x="3059"/>
        <item m="1" x="6081"/>
        <item m="1" x="7585"/>
        <item m="1" x="2965"/>
        <item x="172"/>
        <item m="1" x="6569"/>
        <item m="1" x="5968"/>
        <item m="1" x="7804"/>
        <item m="1" x="4128"/>
        <item m="1" x="7562"/>
        <item m="1" x="2456"/>
        <item m="1" x="2152"/>
        <item m="1" x="274"/>
        <item m="1" x="2057"/>
        <item m="1" x="5621"/>
        <item m="1" x="6382"/>
        <item m="1" x="6026"/>
        <item m="1" x="7321"/>
        <item m="1" x="7740"/>
        <item m="1" x="4366"/>
        <item m="1" x="2014"/>
        <item m="1" x="6151"/>
        <item m="1" x="6892"/>
        <item m="1" x="3978"/>
        <item m="1" x="1120"/>
        <item m="1" x="6822"/>
        <item m="1" x="3710"/>
        <item m="1" x="5647"/>
        <item m="1" x="7755"/>
        <item m="1" x="6184"/>
        <item m="1" x="6152"/>
        <item m="1" x="5162"/>
        <item m="1" x="6203"/>
        <item m="1" x="4332"/>
        <item m="1" x="1755"/>
        <item m="1" x="6343"/>
        <item m="1" x="5013"/>
        <item m="1" x="4392"/>
        <item m="1" x="4329"/>
        <item m="1" x="3194"/>
        <item m="1" x="1631"/>
        <item m="1" x="1606"/>
        <item m="1" x="6410"/>
        <item m="1" x="2206"/>
        <item m="1" x="1908"/>
        <item m="1" x="7565"/>
        <item x="96"/>
        <item m="1" x="2621"/>
        <item m="1" x="4957"/>
        <item m="1" x="6250"/>
        <item m="1" x="4000"/>
        <item m="1" x="1540"/>
        <item m="1" x="750"/>
        <item m="1" x="3326"/>
        <item m="1" x="807"/>
        <item m="1" x="7333"/>
        <item m="1" x="6785"/>
        <item m="1" x="5240"/>
        <item m="1" x="1806"/>
        <item m="1" x="6847"/>
        <item m="1" x="2045"/>
        <item m="1" x="6371"/>
        <item m="1" x="3752"/>
        <item m="1" x="7670"/>
        <item m="1" x="1615"/>
        <item m="1" x="5244"/>
        <item m="1" x="2304"/>
        <item x="245"/>
        <item m="1" x="7426"/>
        <item m="1" x="4370"/>
        <item m="1" x="6107"/>
        <item m="1" x="363"/>
        <item m="1" x="2411"/>
        <item x="155"/>
        <item m="1" x="4130"/>
        <item m="1" x="614"/>
        <item m="1" x="2238"/>
        <item m="1" x="7986"/>
        <item m="1" x="870"/>
        <item m="1" x="6391"/>
        <item m="1" x="3720"/>
        <item m="1" x="1130"/>
        <item m="1" x="6424"/>
        <item m="1" x="4455"/>
        <item m="1" x="7647"/>
        <item m="1" x="2853"/>
        <item m="1" x="3767"/>
        <item m="1" x="6422"/>
        <item m="1" x="980"/>
        <item m="1" x="6874"/>
        <item m="1" x="5329"/>
        <item m="1" x="7273"/>
        <item m="1" x="3612"/>
        <item m="1" x="2536"/>
        <item m="1" x="1319"/>
        <item m="1" x="1146"/>
        <item m="1" x="5148"/>
        <item m="1" x="5356"/>
        <item m="1" x="7558"/>
        <item m="1" x="2782"/>
        <item m="1" x="2452"/>
        <item m="1" x="4018"/>
        <item m="1" x="1762"/>
        <item m="1" x="7546"/>
        <item m="1" x="2490"/>
        <item m="1" x="4841"/>
        <item m="1" x="4943"/>
        <item m="1" x="3911"/>
        <item m="1" x="5669"/>
        <item m="1" x="7732"/>
        <item m="1" x="507"/>
        <item m="1" x="3832"/>
        <item m="1" x="7277"/>
        <item m="1" x="6163"/>
        <item m="1" x="6236"/>
        <item m="1" x="6953"/>
        <item m="1" x="1963"/>
        <item m="1" x="4471"/>
        <item m="1" x="2089"/>
        <item m="1" x="7658"/>
        <item m="1" x="4583"/>
        <item m="1" x="7466"/>
        <item m="1" x="2009"/>
        <item m="1" x="2067"/>
        <item m="1" x="4078"/>
        <item m="1" x="7128"/>
        <item m="1" x="7145"/>
        <item m="1" x="2298"/>
        <item m="1" x="305"/>
        <item m="1" x="2183"/>
        <item m="1" x="4461"/>
        <item m="1" x="3799"/>
        <item m="1" x="5016"/>
        <item m="1" x="1644"/>
        <item m="1" x="6235"/>
        <item m="1" x="2058"/>
        <item m="1" x="6361"/>
        <item m="1" x="6631"/>
        <item m="1" x="4597"/>
        <item m="1" x="2488"/>
        <item m="1" x="7469"/>
        <item m="1" x="2932"/>
        <item m="1" x="3517"/>
        <item m="1" x="6612"/>
        <item m="1" x="696"/>
        <item m="1" x="729"/>
        <item m="1" x="864"/>
        <item m="1" x="557"/>
        <item m="1" x="5815"/>
        <item m="1" x="1114"/>
        <item m="1" x="5340"/>
        <item m="1" x="1095"/>
        <item m="1" x="3085"/>
        <item m="1" x="2737"/>
        <item m="1" x="2881"/>
        <item m="1" x="592"/>
        <item m="1" x="6261"/>
        <item m="1" x="2064"/>
        <item m="1" x="4298"/>
        <item m="1" x="5862"/>
        <item m="1" x="6455"/>
        <item m="1" x="1048"/>
        <item m="1" x="764"/>
        <item m="1" x="1736"/>
        <item m="1" x="4203"/>
        <item m="1" x="5844"/>
        <item m="1" x="7684"/>
        <item m="1" x="2135"/>
        <item m="1" x="4771"/>
        <item m="1" x="3563"/>
        <item m="1" x="7514"/>
        <item m="1" x="1533"/>
        <item m="1" x="2074"/>
        <item x="226"/>
        <item m="1" x="6913"/>
        <item m="1" x="7242"/>
        <item m="1" x="1152"/>
        <item m="1" x="1534"/>
        <item x="212"/>
        <item m="1" x="1880"/>
        <item m="1" x="2883"/>
        <item m="1" x="1110"/>
        <item m="1" x="4275"/>
        <item m="1" x="5279"/>
        <item m="1" x="691"/>
        <item x="161"/>
        <item m="1" x="4582"/>
        <item m="1" x="1186"/>
        <item m="1" x="4824"/>
        <item m="1" x="822"/>
        <item m="1" x="6046"/>
        <item m="1" x="1240"/>
        <item m="1" x="3492"/>
        <item m="1" x="2899"/>
        <item m="1" x="5102"/>
        <item m="1" x="6809"/>
        <item m="1" x="6148"/>
        <item m="1" x="2222"/>
        <item m="1" x="1352"/>
        <item m="1" x="2481"/>
        <item m="1" x="441"/>
        <item m="1" x="4061"/>
        <item m="1" x="865"/>
        <item m="1" x="2755"/>
        <item m="1" x="1735"/>
        <item m="1" x="5780"/>
        <item m="1" x="4623"/>
        <item m="1" x="561"/>
        <item m="1" x="1477"/>
        <item m="1" x="7832"/>
        <item m="1" x="6055"/>
        <item m="1" x="2180"/>
        <item m="1" x="2987"/>
        <item m="1" x="6629"/>
        <item m="1" x="2534"/>
        <item m="1" x="940"/>
        <item m="1" x="945"/>
        <item m="1" x="4682"/>
        <item m="1" x="6204"/>
        <item m="1" x="4059"/>
        <item m="1" x="7339"/>
        <item m="1" x="1527"/>
        <item m="1" x="6434"/>
        <item m="1" x="1033"/>
        <item m="1" x="6600"/>
        <item m="1" x="6760"/>
        <item m="1" x="1679"/>
        <item m="1" x="7906"/>
        <item m="1" x="1295"/>
        <item m="1" x="3667"/>
        <item m="1" x="1992"/>
        <item m="1" x="2933"/>
        <item m="1" x="5581"/>
        <item x="232"/>
        <item m="1" x="7322"/>
        <item m="1" x="6815"/>
        <item m="1" x="7555"/>
        <item m="1" x="7006"/>
        <item m="1" x="1921"/>
        <item m="1" x="7356"/>
        <item m="1" x="6995"/>
        <item m="1" x="6891"/>
        <item m="1" x="4527"/>
        <item m="1" x="3123"/>
        <item m="1" x="7113"/>
        <item m="1" x="7590"/>
        <item m="1" x="5031"/>
        <item m="1" x="2136"/>
        <item m="1" x="1010"/>
        <item m="1" x="3396"/>
        <item m="1" x="1142"/>
        <item m="1" x="5706"/>
        <item m="1" x="7493"/>
        <item m="1" x="6682"/>
        <item m="1" x="6883"/>
        <item m="1" x="986"/>
        <item m="1" x="4394"/>
        <item m="1" x="2839"/>
        <item m="1" x="1344"/>
        <item m="1" x="7881"/>
        <item m="1" x="5301"/>
        <item m="1" x="2564"/>
        <item m="1" x="6512"/>
        <item x="36"/>
        <item m="1" x="1248"/>
        <item m="1" x="2524"/>
        <item m="1" x="2134"/>
        <item m="1" x="6001"/>
        <item m="1" x="4690"/>
        <item m="1" x="4710"/>
        <item m="1" x="2591"/>
        <item m="1" x="6773"/>
        <item m="1" x="3413"/>
        <item m="1" x="1818"/>
        <item m="1" x="2941"/>
        <item m="1" x="4760"/>
        <item m="1" x="324"/>
        <item m="1" x="5776"/>
        <item m="1" x="1525"/>
        <item m="1" x="1485"/>
        <item m="1" x="7392"/>
        <item m="1" x="6094"/>
        <item m="1" x="1189"/>
        <item m="1" x="6352"/>
        <item m="1" x="3624"/>
        <item m="1" x="3627"/>
        <item m="1" x="4337"/>
        <item m="1" x="4072"/>
        <item m="1" x="7365"/>
        <item m="1" x="2565"/>
        <item m="1" x="3705"/>
        <item m="1" x="5630"/>
        <item m="1" x="2109"/>
        <item x="101"/>
        <item m="1" x="7214"/>
        <item m="1" x="5920"/>
        <item m="1" x="3045"/>
        <item m="1" x="3530"/>
        <item m="1" x="1403"/>
        <item m="1" x="7235"/>
        <item m="1" x="938"/>
        <item m="1" x="6844"/>
        <item m="1" x="788"/>
        <item m="1" x="6474"/>
        <item x="102"/>
        <item m="1" x="1343"/>
        <item m="1" x="2610"/>
        <item m="1" x="572"/>
        <item m="1" x="2652"/>
        <item m="1" x="7177"/>
        <item m="1" x="1183"/>
        <item m="1" x="2535"/>
        <item m="1" x="3532"/>
        <item m="1" x="3879"/>
        <item m="1" x="540"/>
        <item m="1" x="5468"/>
        <item m="1" x="6156"/>
        <item m="1" x="6769"/>
        <item m="1" x="5550"/>
        <item m="1" x="5916"/>
        <item m="1" x="7086"/>
        <item m="1" x="3135"/>
        <item m="1" x="1800"/>
        <item m="1" x="2943"/>
        <item m="1" x="5517"/>
        <item m="1" x="2363"/>
        <item m="1" x="6238"/>
        <item m="1" x="7834"/>
        <item m="1" x="2579"/>
        <item m="1" x="1054"/>
        <item m="1" x="2920"/>
        <item m="1" x="6082"/>
        <item m="1" x="7361"/>
        <item m="1" x="5745"/>
        <item m="1" x="4454"/>
        <item m="1" x="2063"/>
        <item m="1" x="5866"/>
        <item m="1" x="6831"/>
        <item m="1" x="4218"/>
        <item m="1" x="7891"/>
        <item m="1" x="397"/>
        <item m="1" x="2803"/>
        <item m="1" x="5066"/>
        <item m="1" x="4827"/>
        <item m="1" x="5024"/>
        <item m="1" x="6149"/>
        <item m="1" x="1249"/>
        <item m="1" x="4159"/>
        <item m="1" x="4913"/>
        <item m="1" x="813"/>
        <item m="1" x="4496"/>
        <item m="1" x="6628"/>
        <item m="1" x="6137"/>
        <item m="1" x="2519"/>
        <item m="1" x="4672"/>
        <item m="1" x="7788"/>
        <item m="1" x="4491"/>
        <item m="1" x="6291"/>
        <item m="1" x="3798"/>
        <item m="1" x="1366"/>
        <item m="1" x="2894"/>
        <item m="1" x="518"/>
        <item m="1" x="4775"/>
        <item m="1" x="7748"/>
        <item m="1" x="3217"/>
        <item m="1" x="7044"/>
        <item m="1" x="2703"/>
        <item m="1" x="6886"/>
        <item m="1" x="4907"/>
        <item m="1" x="1165"/>
        <item m="1" x="3152"/>
        <item m="1" x="3251"/>
        <item m="1" x="1585"/>
        <item m="1" x="4687"/>
        <item m="1" x="733"/>
        <item m="1" x="7733"/>
        <item m="1" x="1742"/>
        <item m="1" x="7110"/>
        <item x="97"/>
        <item m="1" x="4375"/>
        <item m="1" x="6933"/>
        <item m="1" x="1087"/>
        <item m="1" x="1407"/>
        <item m="1" x="1691"/>
        <item m="1" x="790"/>
        <item m="1" x="1932"/>
        <item m="1" x="995"/>
        <item m="1" x="1431"/>
        <item m="1" x="1256"/>
        <item m="1" x="7028"/>
        <item m="1" x="4015"/>
        <item m="1" x="6102"/>
        <item m="1" x="4833"/>
        <item m="1" x="6407"/>
        <item m="1" x="3153"/>
        <item m="1" x="2422"/>
        <item m="1" x="2001"/>
        <item m="1" x="3028"/>
        <item m="1" x="4933"/>
        <item m="1" x="4181"/>
        <item m="1" x="7846"/>
        <item m="1" x="5659"/>
        <item m="1" x="4045"/>
        <item m="1" x="5674"/>
        <item m="1" x="6575"/>
        <item m="1" x="475"/>
        <item m="1" x="6950"/>
        <item m="1" x="7492"/>
        <item m="1" x="5029"/>
        <item m="1" x="6698"/>
        <item m="1" x="6608"/>
        <item m="1" x="6231"/>
        <item m="1" x="3539"/>
        <item m="1" x="1415"/>
        <item m="1" x="3268"/>
        <item m="1" x="1500"/>
        <item m="1" x="4503"/>
        <item m="1" x="949"/>
        <item m="1" x="5147"/>
        <item m="1" x="5122"/>
        <item m="1" x="5957"/>
        <item m="1" x="2615"/>
        <item m="1" x="6963"/>
        <item m="1" x="1051"/>
        <item m="1" x="7909"/>
        <item m="1" x="800"/>
        <item m="1" x="6206"/>
        <item m="1" x="1439"/>
        <item m="1" x="1465"/>
        <item m="1" x="1676"/>
        <item m="1" x="6923"/>
        <item m="1" x="1521"/>
        <item m="1" x="4190"/>
        <item m="1" x="3067"/>
        <item m="1" x="7843"/>
        <item m="1" x="6516"/>
        <item m="1" x="1374"/>
        <item m="1" x="7161"/>
        <item m="1" x="4937"/>
        <item m="1" x="1545"/>
        <item m="1" x="5541"/>
        <item m="1" x="5087"/>
        <item m="1" x="7236"/>
        <item m="1" x="2525"/>
        <item m="1" x="6027"/>
        <item x="152"/>
        <item m="1" x="819"/>
        <item m="1" x="1289"/>
        <item m="1" x="3033"/>
        <item m="1" x="1571"/>
        <item m="1" x="3447"/>
        <item x="127"/>
        <item m="1" x="401"/>
        <item m="1" x="3512"/>
        <item m="1" x="3902"/>
        <item m="1" x="7096"/>
        <item m="1" x="4470"/>
        <item m="1" x="4551"/>
        <item m="1" x="3051"/>
        <item m="1" x="2658"/>
        <item m="1" x="1739"/>
        <item m="1" x="5343"/>
        <item m="1" x="6633"/>
        <item m="1" x="2024"/>
        <item m="1" x="3146"/>
        <item m="1" x="2813"/>
        <item m="1" x="683"/>
        <item m="1" x="1954"/>
        <item m="1" x="4338"/>
        <item m="1" x="7766"/>
        <item m="1" x="2954"/>
        <item m="1" x="6241"/>
        <item m="1" x="3255"/>
        <item m="1" x="2716"/>
        <item m="1" x="1455"/>
        <item x="253"/>
        <item m="1" x="5947"/>
        <item m="1" x="1062"/>
        <item m="1" x="5119"/>
        <item m="1" x="2387"/>
        <item m="1" x="1222"/>
        <item m="1" x="1616"/>
        <item x="98"/>
        <item m="1" x="5093"/>
        <item m="1" x="6732"/>
        <item m="1" x="5992"/>
        <item m="1" x="5645"/>
        <item m="1" x="5145"/>
        <item m="1" x="2563"/>
        <item m="1" x="3331"/>
        <item m="1" x="6617"/>
        <item m="1" x="1499"/>
        <item m="1" x="5835"/>
        <item m="1" x="4032"/>
        <item m="1" x="4956"/>
        <item m="1" x="5533"/>
        <item m="1" x="1321"/>
        <item m="1" x="2405"/>
        <item m="1" x="5501"/>
        <item m="1" x="7450"/>
        <item m="1" x="2235"/>
        <item m="1" x="3734"/>
        <item m="1" x="6911"/>
        <item m="1" x="5882"/>
        <item m="1" x="4002"/>
        <item m="1" x="3728"/>
        <item m="1" x="5428"/>
        <item m="1" x="650"/>
        <item m="1" x="5211"/>
        <item m="1" x="2350"/>
        <item m="1" x="6252"/>
        <item m="1" x="517"/>
        <item m="1" x="5956"/>
        <item m="1" x="6274"/>
        <item m="1" x="7911"/>
        <item m="1" x="5958"/>
        <item m="1" x="3641"/>
        <item m="1" x="2121"/>
        <item m="1" x="2233"/>
        <item m="1" x="5245"/>
        <item m="1" x="7715"/>
        <item m="1" x="4609"/>
        <item m="1" x="7092"/>
        <item m="1" x="1253"/>
        <item m="1" x="7801"/>
        <item m="1" x="7505"/>
        <item m="1" x="5111"/>
        <item m="1" x="1988"/>
        <item m="1" x="6694"/>
        <item m="1" x="3700"/>
        <item m="1" x="698"/>
        <item m="1" x="7931"/>
        <item m="1" x="635"/>
        <item m="1" x="4886"/>
        <item m="1" x="844"/>
        <item m="1" x="1379"/>
        <item m="1" x="3025"/>
        <item m="1" x="6672"/>
        <item m="1" x="5918"/>
        <item m="1" x="4247"/>
        <item m="1" x="1267"/>
        <item m="1" x="4258"/>
        <item m="1" x="2514"/>
        <item m="1" x="5910"/>
        <item m="1" x="1574"/>
        <item m="1" x="6641"/>
        <item m="1" x="4039"/>
        <item m="1" x="7224"/>
        <item m="1" x="1666"/>
        <item m="1" x="567"/>
        <item m="1" x="6775"/>
        <item m="1" x="2567"/>
        <item m="1" x="4961"/>
        <item m="1" x="1884"/>
        <item m="1" x="6821"/>
        <item m="1" x="6589"/>
        <item m="1" x="798"/>
        <item m="1" x="4056"/>
        <item m="1" x="3260"/>
        <item m="1" x="6186"/>
        <item m="1" x="7868"/>
        <item m="1" x="2289"/>
        <item m="1" x="6302"/>
        <item m="1" x="7452"/>
        <item m="1" x="6544"/>
        <item m="1" x="5655"/>
        <item m="1" x="3080"/>
        <item m="1" x="2027"/>
        <item m="1" x="4821"/>
        <item m="1" x="6321"/>
        <item m="1" x="6814"/>
        <item m="1" x="7935"/>
        <item m="1" x="7272"/>
        <item m="1" x="3328"/>
        <item m="1" x="1940"/>
        <item m="1" x="5323"/>
        <item m="1" x="3316"/>
        <item m="1" x="2897"/>
        <item m="1" x="5314"/>
        <item m="1" x="657"/>
        <item m="1" x="7794"/>
        <item m="1" x="7552"/>
        <item m="1" x="6805"/>
        <item m="1" x="2396"/>
        <item m="1" x="1839"/>
        <item m="1" x="4075"/>
        <item m="1" x="6292"/>
        <item m="1" x="3712"/>
        <item m="1" x="4744"/>
        <item m="1" x="5593"/>
        <item m="1" x="5926"/>
        <item m="1" x="5857"/>
        <item m="1" x="6285"/>
        <item m="1" x="5819"/>
        <item m="1" x="7152"/>
        <item m="1" x="797"/>
        <item m="1" x="2038"/>
        <item m="1" x="6117"/>
        <item m="1" x="5838"/>
        <item m="1" x="6900"/>
        <item m="1" x="3088"/>
        <item m="1" x="5336"/>
        <item m="1" x="3295"/>
        <item m="1" x="6574"/>
        <item m="1" x="961"/>
        <item m="1" x="2752"/>
        <item m="1" x="4221"/>
        <item m="1" x="3440"/>
        <item m="1" x="7225"/>
        <item m="1" x="5739"/>
        <item m="1" x="1161"/>
        <item m="1" x="372"/>
        <item m="1" x="5207"/>
        <item m="1" x="2797"/>
        <item m="1" x="1255"/>
        <item m="1" x="4661"/>
        <item m="1" x="3565"/>
        <item m="1" x="6929"/>
        <item m="1" x="3385"/>
        <item m="1" x="539"/>
        <item m="1" x="4488"/>
        <item m="1" x="3679"/>
        <item m="1" x="651"/>
        <item m="1" x="2720"/>
        <item m="1" x="2595"/>
        <item m="1" x="6960"/>
        <item m="1" x="3449"/>
        <item m="1" x="1164"/>
        <item m="1" x="5170"/>
        <item m="1" x="5234"/>
        <item m="1" x="7991"/>
        <item m="1" x="6435"/>
        <item m="1" x="2291"/>
        <item m="1" x="7150"/>
        <item m="1" x="3409"/>
        <item m="1" x="5295"/>
        <item m="1" x="1734"/>
        <item m="1" x="1812"/>
        <item m="1" x="6227"/>
        <item m="1" x="5807"/>
        <item m="1" x="2277"/>
        <item m="1" x="3888"/>
        <item m="1" x="2767"/>
        <item m="1" x="2156"/>
        <item m="1" x="3377"/>
        <item m="1" x="3437"/>
        <item m="1" x="4088"/>
        <item m="1" x="4043"/>
        <item m="1" x="5431"/>
        <item m="1" x="6098"/>
        <item m="1" x="2547"/>
        <item m="1" x="749"/>
        <item m="1" x="2719"/>
        <item m="1" x="7813"/>
        <item m="1" x="2084"/>
        <item m="1" x="4917"/>
        <item m="1" x="4737"/>
        <item m="1" x="3411"/>
        <item m="1" x="4874"/>
        <item m="1" x="7169"/>
        <item m="1" x="4882"/>
        <item m="1" x="2154"/>
        <item m="1" x="5104"/>
        <item m="1" x="482"/>
        <item m="1" x="7963"/>
        <item m="1" x="7499"/>
        <item m="1" x="3338"/>
        <item m="1" x="2723"/>
        <item m="1" x="2661"/>
        <item m="1" x="3483"/>
        <item m="1" x="7845"/>
        <item m="1" x="7323"/>
        <item m="1" x="6374"/>
        <item m="1" x="2416"/>
        <item m="1" x="1025"/>
        <item m="1" x="2031"/>
        <item m="1" x="6560"/>
        <item m="1" x="7193"/>
        <item m="1" x="3666"/>
        <item m="1" x="2218"/>
        <item m="1" x="6182"/>
        <item m="1" x="4830"/>
        <item m="1" x="5490"/>
        <item m="1" x="827"/>
        <item m="1" x="551"/>
        <item m="1" x="6101"/>
        <item m="1" x="5772"/>
        <item m="1" x="1443"/>
        <item m="1" x="5721"/>
        <item m="1" x="3608"/>
        <item m="1" x="2642"/>
        <item m="1" x="4004"/>
        <item m="1" x="1650"/>
        <item m="1" x="4483"/>
        <item m="1" x="7945"/>
        <item m="1" x="6807"/>
        <item m="1" x="1702"/>
        <item m="1" x="2633"/>
        <item m="1" x="884"/>
        <item m="1" x="4668"/>
        <item m="1" x="7633"/>
        <item m="1" x="3349"/>
        <item m="1" x="7948"/>
        <item m="1" x="1578"/>
        <item m="1" x="3122"/>
        <item m="1" x="887"/>
        <item m="1" x="4680"/>
        <item m="1" x="4321"/>
        <item m="1" x="5890"/>
        <item m="1" x="2659"/>
        <item m="1" x="502"/>
        <item m="1" x="3161"/>
        <item m="1" x="7764"/>
        <item m="1" x="473"/>
        <item m="1" x="2314"/>
        <item m="1" x="846"/>
        <item m="1" x="1737"/>
        <item m="1" x="2137"/>
        <item m="1" x="3962"/>
        <item m="1" x="7759"/>
        <item m="1" x="6859"/>
        <item m="1" x="5553"/>
        <item m="1" x="3669"/>
        <item m="1" x="3723"/>
        <item m="1" x="3558"/>
        <item m="1" x="2305"/>
        <item m="1" x="3031"/>
        <item m="1" x="7468"/>
        <item m="1" x="4577"/>
        <item m="1" x="6359"/>
        <item m="1" x="3050"/>
        <item m="1" x="1623"/>
        <item m="1" x="7205"/>
        <item m="1" x="4292"/>
        <item m="1" x="2511"/>
        <item m="1" x="7154"/>
        <item m="1" x="3755"/>
        <item m="1" x="294"/>
        <item m="1" x="2267"/>
        <item m="1" x="7299"/>
        <item m="1" x="5816"/>
        <item m="1" x="929"/>
        <item m="1" x="6264"/>
        <item m="1" x="2072"/>
        <item m="1" x="5792"/>
        <item m="1" x="681"/>
        <item m="1" x="1155"/>
        <item m="1" x="7709"/>
        <item m="1" x="2273"/>
        <item m="1" x="375"/>
        <item m="1" x="6958"/>
        <item m="1" x="5479"/>
        <item m="1" x="3775"/>
        <item m="1" x="2741"/>
        <item m="1" x="3142"/>
        <item m="1" x="5054"/>
        <item m="1" x="2126"/>
        <item m="1" x="2849"/>
        <item m="1" x="2168"/>
        <item m="1" x="2520"/>
        <item m="1" x="6217"/>
        <item m="1" x="5236"/>
        <item m="1" x="5573"/>
        <item m="1" x="3602"/>
        <item m="1" x="6714"/>
        <item m="1" x="4152"/>
        <item m="1" x="5263"/>
        <item m="1" x="4766"/>
        <item m="1" x="7862"/>
        <item m="1" x="7031"/>
        <item m="1" x="7776"/>
        <item m="1" x="3520"/>
        <item m="1" x="6724"/>
        <item m="1" x="6021"/>
        <item m="1" x="7918"/>
        <item m="1" x="2499"/>
        <item m="1" x="296"/>
        <item m="1" x="3422"/>
        <item m="1" x="3335"/>
        <item m="1" x="6409"/>
        <item m="1" x="1180"/>
        <item m="1" x="6978"/>
        <item m="1" x="1827"/>
        <item m="1" x="3419"/>
        <item m="1" x="2529"/>
        <item m="1" x="1862"/>
        <item x="175"/>
        <item m="1" x="7480"/>
        <item m="1" x="4486"/>
        <item m="1" x="4666"/>
        <item m="1" x="1730"/>
        <item m="1" x="7851"/>
        <item m="1" x="2527"/>
        <item m="1" x="7711"/>
        <item m="1" x="6860"/>
        <item m="1" x="6213"/>
        <item x="139"/>
        <item x="119"/>
        <item m="1" x="6378"/>
        <item m="1" x="5344"/>
        <item m="1" x="2383"/>
        <item m="1" x="7400"/>
        <item m="1" x="4540"/>
        <item m="1" x="591"/>
        <item m="1" x="5227"/>
        <item m="1" x="3148"/>
        <item m="1" x="2672"/>
        <item m="1" x="4009"/>
        <item m="1" x="1356"/>
        <item m="1" x="5519"/>
        <item m="1" x="4787"/>
        <item m="1" x="1927"/>
        <item m="1" x="4241"/>
        <item m="1" x="5668"/>
        <item m="1" x="6777"/>
        <item m="1" x="7283"/>
        <item m="1" x="1093"/>
        <item m="1" x="1613"/>
        <item m="1" x="3508"/>
        <item m="1" x="5530"/>
        <item m="1" x="920"/>
        <item m="1" x="2553"/>
        <item m="1" x="3305"/>
        <item m="1" x="2477"/>
        <item m="1" x="6300"/>
        <item m="1" x="6781"/>
        <item m="1" x="7437"/>
        <item m="1" x="7463"/>
        <item m="1" x="676"/>
        <item m="1" x="4458"/>
        <item m="1" x="3516"/>
        <item m="1" x="5474"/>
        <item m="1" x="6158"/>
        <item m="1" x="3403"/>
        <item m="1" x="5567"/>
        <item m="1" x="2341"/>
        <item m="1" x="5568"/>
        <item m="1" x="7287"/>
        <item m="1" x="3664"/>
        <item m="1" x="1480"/>
        <item m="1" x="1703"/>
        <item m="1" x="4435"/>
        <item m="1" x="7347"/>
        <item m="1" x="2133"/>
        <item m="1" x="6530"/>
        <item m="1" x="751"/>
        <item m="1" x="4793"/>
        <item m="1" x="1348"/>
        <item m="1" x="439"/>
        <item m="1" x="3717"/>
        <item m="1" x="4857"/>
        <item m="1" x="1986"/>
        <item m="1" x="828"/>
        <item m="1" x="1754"/>
        <item m="1" x="581"/>
        <item m="1" x="7532"/>
        <item m="1" x="4794"/>
        <item m="1" x="1225"/>
        <item m="1" x="2983"/>
        <item m="1" x="4768"/>
        <item m="1" x="4357"/>
        <item m="1" x="1591"/>
        <item m="1" x="5569"/>
        <item m="1" x="5991"/>
        <item m="1" x="7007"/>
        <item m="1" x="7687"/>
        <item m="1" x="2082"/>
        <item m="1" x="7578"/>
        <item m="1" x="1456"/>
        <item m="1" x="5083"/>
        <item m="1" x="1284"/>
        <item m="1" x="2530"/>
        <item m="1" x="5869"/>
        <item m="1" x="1802"/>
        <item m="1" x="5405"/>
        <item m="1" x="4634"/>
        <item m="1" x="5970"/>
        <item m="1" x="1563"/>
        <item m="1" x="2822"/>
        <item m="1" x="1686"/>
        <item x="110"/>
        <item m="1" x="5818"/>
        <item m="1" x="1971"/>
        <item m="1" x="2340"/>
        <item m="1" x="3631"/>
        <item m="1" x="1196"/>
        <item m="1" x="1479"/>
        <item m="1" x="3416"/>
        <item m="1" x="4855"/>
        <item x="45"/>
        <item m="1" x="7237"/>
        <item m="1" x="1409"/>
        <item m="1" x="2149"/>
        <item m="1" x="4739"/>
        <item m="1" x="5885"/>
        <item m="1" x="4012"/>
        <item m="1" x="5599"/>
        <item m="1" x="7524"/>
        <item m="1" x="1699"/>
        <item m="1" x="2909"/>
        <item m="1" x="3183"/>
        <item m="1" x="6108"/>
        <item m="1" x="3927"/>
        <item m="1" x="1001"/>
        <item m="1" x="944"/>
        <item m="1" x="4521"/>
        <item m="1" x="7108"/>
        <item m="1" x="4906"/>
        <item m="1" x="4162"/>
        <item m="1" x="7009"/>
        <item m="1" x="3266"/>
        <item m="1" x="2729"/>
        <item m="1" x="2371"/>
        <item m="1" x="3922"/>
        <item m="1" x="6728"/>
        <item m="1" x="1588"/>
        <item m="1" x="2269"/>
        <item m="1" x="6854"/>
        <item m="1" x="1243"/>
        <item m="1" x="4343"/>
        <item m="1" x="1603"/>
        <item m="1" x="6336"/>
        <item m="1" x="5257"/>
        <item m="1" x="6036"/>
        <item m="1" x="6145"/>
        <item m="1" x="5997"/>
        <item m="1" x="2366"/>
        <item m="1" x="4549"/>
        <item m="1" x="5403"/>
        <item m="1" x="5366"/>
        <item m="1" x="3702"/>
        <item m="1" x="6696"/>
        <item x="201"/>
        <item m="1" x="5824"/>
        <item m="1" x="5467"/>
        <item x="111"/>
        <item m="1" x="6585"/>
        <item m="1" x="3171"/>
        <item m="1" x="3056"/>
        <item m="1" x="1641"/>
        <item m="1" x="3115"/>
        <item m="1" x="4820"/>
        <item m="1" x="5696"/>
        <item m="1" x="2368"/>
        <item m="1" x="3312"/>
        <item x="168"/>
        <item m="1" x="3675"/>
        <item m="1" x="2041"/>
        <item m="1" x="288"/>
        <item m="1" x="2971"/>
        <item m="1" x="1768"/>
        <item x="128"/>
        <item m="1" x="2578"/>
        <item m="1" x="3709"/>
        <item m="1" x="6039"/>
        <item m="1" x="4175"/>
        <item m="1" x="3711"/>
        <item m="1" x="5224"/>
        <item m="1" x="3212"/>
        <item m="1" x="4716"/>
        <item m="1" x="7507"/>
        <item m="1" x="6742"/>
        <item m="1" x="4464"/>
        <item x="185"/>
        <item m="1" x="3812"/>
        <item m="1" x="7410"/>
        <item x="103"/>
        <item m="1" x="1900"/>
        <item m="1" x="4240"/>
        <item m="1" x="5537"/>
        <item m="1" x="7071"/>
        <item m="1" x="5967"/>
        <item m="1" x="6208"/>
        <item m="1" x="5760"/>
        <item m="1" x="6798"/>
        <item m="1" x="6943"/>
        <item m="1" x="5049"/>
        <item m="1" x="3472"/>
        <item x="76"/>
        <item m="1" x="948"/>
        <item m="1" x="840"/>
        <item m="1" x="7591"/>
        <item x="77"/>
        <item m="1" x="2884"/>
        <item m="1" x="2753"/>
        <item m="1" x="2280"/>
        <item m="1" x="2677"/>
        <item m="1" x="1554"/>
        <item m="1" x="2281"/>
        <item m="1" x="3943"/>
        <item x="99"/>
        <item m="1" x="6033"/>
        <item m="1" x="5972"/>
        <item m="1" x="2846"/>
        <item m="1" x="1201"/>
        <item m="1" x="3463"/>
        <item m="1" x="7713"/>
        <item m="1" x="536"/>
        <item m="1" x="6838"/>
        <item m="1" x="4246"/>
        <item x="169"/>
        <item x="78"/>
        <item x="170"/>
        <item x="129"/>
        <item m="1" x="1638"/>
        <item m="1" x="7512"/>
        <item m="1" x="5728"/>
        <item m="1" x="1002"/>
        <item m="1" x="4294"/>
        <item m="1" x="3044"/>
        <item m="1" x="839"/>
        <item m="1" x="5420"/>
        <item m="1" x="2378"/>
        <item m="1" x="782"/>
        <item m="1" x="7786"/>
        <item m="1" x="6527"/>
        <item m="1" x="3192"/>
        <item m="1" x="1716"/>
        <item m="1" x="4535"/>
        <item m="1" x="6210"/>
        <item m="1" x="5897"/>
        <item m="1" x="6197"/>
        <item m="1" x="4284"/>
        <item m="1" x="5731"/>
        <item m="1" x="837"/>
        <item m="1" x="3853"/>
        <item m="1" x="6704"/>
        <item m="1" x="6887"/>
        <item m="1" x="2224"/>
        <item m="1" x="4646"/>
        <item m="1" x="6920"/>
        <item m="1" x="2202"/>
        <item m="1" x="3959"/>
        <item m="1" x="7819"/>
        <item m="1" x="7796"/>
        <item m="1" x="1809"/>
        <item m="1" x="6707"/>
        <item m="1" x="6385"/>
        <item m="1" x="585"/>
        <item m="1" x="7173"/>
        <item m="1" x="5528"/>
        <item m="1" x="2049"/>
        <item m="1" x="5737"/>
        <item m="1" x="5192"/>
        <item m="1" x="428"/>
        <item m="1" x="7509"/>
        <item m="1" x="6554"/>
        <item m="1" x="2208"/>
        <item m="1" x="7311"/>
        <item x="142"/>
        <item m="1" x="2140"/>
        <item m="1" x="7571"/>
        <item m="1" x="6566"/>
        <item m="1" x="3247"/>
        <item m="1" x="1863"/>
        <item m="1" x="7625"/>
        <item m="1" x="2588"/>
        <item m="1" x="4589"/>
        <item m="1" x="5884"/>
        <item m="1" x="7345"/>
        <item m="1" x="2372"/>
        <item m="1" x="7634"/>
        <item m="1" x="6272"/>
        <item m="1" x="1474"/>
        <item m="1" x="1719"/>
        <item m="1" x="1705"/>
        <item m="1" x="3324"/>
        <item m="1" x="6061"/>
        <item m="1" x="5461"/>
        <item m="1" x="4092"/>
        <item m="1" x="4837"/>
        <item m="1" x="2683"/>
        <item m="1" x="5505"/>
        <item m="1" x="3128"/>
        <item m="1" x="337"/>
        <item m="1" x="1269"/>
        <item m="1" x="3239"/>
        <item m="1" x="1137"/>
        <item m="1" x="7529"/>
        <item m="1" x="4534"/>
        <item m="1" x="7930"/>
        <item m="1" x="5015"/>
        <item m="1" x="4511"/>
        <item m="1" x="3057"/>
        <item m="1" x="4594"/>
        <item m="1" x="3460"/>
        <item m="1" x="3220"/>
        <item m="1" x="6432"/>
        <item m="1" x="7971"/>
        <item m="1" x="1098"/>
        <item m="1" x="7966"/>
        <item m="1" x="552"/>
        <item m="1" x="547"/>
        <item m="1" x="3861"/>
        <item m="1" x="4205"/>
        <item m="1" x="2122"/>
        <item m="1" x="5788"/>
        <item m="1" x="2999"/>
        <item m="1" x="2054"/>
        <item m="1" x="5095"/>
        <item m="1" x="4495"/>
        <item m="1" x="6938"/>
        <item m="1" x="4786"/>
        <item m="1" x="1966"/>
        <item m="1" x="2681"/>
        <item m="1" x="4048"/>
        <item m="1" x="4347"/>
        <item m="1" x="7570"/>
        <item m="1" x="2594"/>
        <item m="1" x="3466"/>
        <item m="1" x="1006"/>
        <item m="1" x="4401"/>
        <item m="1" x="5308"/>
        <item m="1" x="4798"/>
        <item m="1" x="4046"/>
        <item m="1" x="5988"/>
        <item m="1" x="1234"/>
        <item m="1" x="1581"/>
        <item m="1" x="1707"/>
        <item m="1" x="1230"/>
        <item m="1" x="1314"/>
        <item m="1" x="1919"/>
        <item m="1" x="1558"/>
        <item m="1" x="7753"/>
        <item m="1" x="2415"/>
        <item m="1" x="7815"/>
        <item m="1" x="1769"/>
        <item m="1" x="4942"/>
        <item m="1" x="6972"/>
        <item m="1" x="4963"/>
        <item m="1" x="2118"/>
        <item m="1" x="722"/>
        <item m="1" x="2662"/>
        <item m="1" x="7857"/>
        <item m="1" x="3670"/>
        <item m="1" x="3150"/>
        <item m="1" x="3585"/>
        <item m="1" x="1832"/>
        <item m="1" x="2785"/>
        <item m="1" x="2838"/>
        <item m="1" x="5714"/>
        <item m="1" x="3344"/>
        <item m="1" x="7118"/>
        <item m="1" x="6355"/>
        <item m="1" x="3891"/>
        <item m="1" x="5179"/>
        <item m="1" x="7188"/>
        <item m="1" x="2505"/>
        <item m="1" x="7897"/>
        <item m="1" x="1594"/>
        <item m="1" x="4800"/>
        <item m="1" x="4926"/>
        <item m="1" x="6207"/>
        <item m="1" x="3206"/>
        <item m="1" x="4019"/>
        <item m="1" x="3293"/>
        <item m="1" x="2500"/>
        <item m="1" x="3960"/>
        <item m="1" x="5913"/>
        <item m="1" x="4667"/>
        <item m="1" x="1770"/>
        <item m="1" x="3083"/>
        <item m="1" x="1233"/>
        <item m="1" x="6341"/>
        <item m="1" x="862"/>
        <item m="1" x="2845"/>
        <item m="1" x="4368"/>
        <item m="1" x="713"/>
        <item m="1" x="5683"/>
        <item m="1" x="2573"/>
        <item m="1" x="1154"/>
        <item m="1" x="1979"/>
        <item m="1" x="7972"/>
        <item m="1" x="6330"/>
        <item m="1" x="5300"/>
        <item m="1" x="272"/>
        <item m="1" x="4120"/>
        <item m="1" x="2628"/>
        <item m="1" x="6326"/>
        <item m="1" x="1268"/>
        <item m="1" x="2299"/>
        <item m="1" x="7266"/>
        <item m="1" x="4113"/>
        <item m="1" x="1044"/>
        <item m="1" x="2775"/>
        <item m="1" x="6558"/>
        <item m="1" x="1111"/>
        <item m="1" x="5376"/>
        <item m="1" x="593"/>
        <item m="1" x="2950"/>
        <item m="1" x="3815"/>
        <item m="1" x="3910"/>
        <item m="1" x="6763"/>
        <item m="1" x="1102"/>
        <item m="1" x="3993"/>
        <item m="1" x="1383"/>
        <item m="1" x="1508"/>
        <item m="1" x="3252"/>
        <item m="1" x="6517"/>
        <item m="1" x="5032"/>
        <item m="1" x="999"/>
        <item m="1" x="276"/>
        <item m="1" x="6499"/>
        <item m="1" x="5707"/>
        <item m="1" x="6803"/>
        <item m="1" x="1576"/>
        <item m="1" x="7592"/>
        <item m="1" x="4936"/>
        <item m="1" x="1518"/>
        <item m="1" x="2712"/>
        <item m="1" x="7438"/>
        <item m="1" x="4602"/>
        <item m="1" x="7954"/>
        <item m="1" x="1226"/>
        <item m="1" x="5164"/>
        <item m="1" x="3137"/>
        <item m="1" x="4708"/>
        <item m="1" x="7349"/>
        <item m="1" x="7547"/>
        <item m="1" x="3072"/>
        <item m="1" x="1911"/>
        <item m="1" x="601"/>
        <item m="1" x="4514"/>
        <item m="1" x="321"/>
        <item m="1" x="3210"/>
        <item m="1" x="7483"/>
        <item m="1" x="4082"/>
        <item m="1" x="2130"/>
        <item m="1" x="4880"/>
        <item m="1" x="6961"/>
        <item m="1" x="5076"/>
        <item m="1" x="1856"/>
        <item m="1" x="7841"/>
        <item m="1" x="3824"/>
        <item m="1" x="7688"/>
        <item m="1" x="7950"/>
        <item m="1" x="6711"/>
        <item m="1" x="7121"/>
        <item m="1" x="1846"/>
        <item m="1" x="6142"/>
        <item m="1" x="3368"/>
        <item m="1" x="3524"/>
        <item m="1" x="6062"/>
        <item m="1" x="666"/>
        <item m="1" x="786"/>
        <item m="1" x="7792"/>
        <item m="1" x="5649"/>
        <item m="1" x="7943"/>
        <item m="1" x="1150"/>
        <item m="1" x="6508"/>
        <item m="1" x="2795"/>
        <item m="1" x="4731"/>
        <item m="1" x="4836"/>
        <item m="1" x="886"/>
        <item m="1" x="3221"/>
        <item m="1" x="7693"/>
        <item m="1" x="2100"/>
        <item m="1" x="493"/>
        <item m="1" x="4211"/>
        <item m="1" x="6465"/>
        <item m="1" x="3382"/>
        <item m="1" x="5266"/>
        <item m="1" x="2603"/>
        <item m="1" x="7631"/>
        <item m="1" x="3218"/>
        <item m="1" x="2605"/>
        <item m="1" x="6928"/>
        <item m="1" x="1100"/>
        <item m="1" x="1367"/>
        <item m="1" x="2335"/>
        <item m="1" x="7264"/>
        <item m="1" x="2804"/>
        <item m="1" x="7914"/>
        <item m="1" x="4617"/>
        <item m="1" x="6128"/>
        <item m="1" x="989"/>
        <item m="1" x="7401"/>
        <item m="1" x="1637"/>
        <item m="1" x="2717"/>
        <item m="1" x="5875"/>
        <item m="1" x="4225"/>
        <item m="1" x="1836"/>
        <item m="1" x="2428"/>
        <item m="1" x="3847"/>
        <item m="1" x="2362"/>
        <item m="1" x="7739"/>
        <item m="1" x="3228"/>
        <item m="1" x="2106"/>
        <item m="1" x="815"/>
        <item m="1" x="1700"/>
        <item m="1" x="1116"/>
        <item m="1" x="2758"/>
        <item m="1" x="7100"/>
        <item m="1" x="6812"/>
        <item m="1" x="7081"/>
        <item m="1" x="4769"/>
        <item m="1" x="610"/>
        <item m="1" x="5588"/>
        <item m="1" x="4929"/>
        <item m="1" x="4749"/>
        <item m="1" x="5927"/>
        <item m="1" x="7018"/>
        <item m="1" x="1626"/>
        <item m="1" x="4571"/>
        <item m="1" x="7049"/>
        <item m="1" x="5470"/>
        <item m="1" x="2788"/>
        <item m="1" x="6848"/>
        <item m="1" x="7934"/>
        <item m="1" x="564"/>
        <item m="1" x="3965"/>
        <item m="1" x="7129"/>
        <item m="1" x="5430"/>
        <item m="1" x="5389"/>
        <item m="1" x="2114"/>
        <item m="1" x="7255"/>
        <item m="1" x="7840"/>
        <item m="1" x="1436"/>
        <item m="1" x="5976"/>
        <item m="1" x="6597"/>
        <item m="1" x="6949"/>
        <item m="1" x="4213"/>
        <item m="1" x="4588"/>
        <item m="1" x="931"/>
        <item m="1" x="4941"/>
        <item m="1" x="7588"/>
        <item m="1" x="5952"/>
        <item m="1" x="5650"/>
        <item m="1" x="3478"/>
        <item m="1" x="7269"/>
        <item m="1" x="7057"/>
        <item m="1" x="5293"/>
        <item m="1" x="7067"/>
        <item m="1" x="5673"/>
        <item m="1" x="3983"/>
        <item m="1" x="4324"/>
        <item m="1" x="1822"/>
        <item m="1" x="1953"/>
        <item m="1" x="4947"/>
        <item m="1" x="2889"/>
        <item m="1" x="7142"/>
        <item m="1" x="7406"/>
        <item m="1" x="4599"/>
        <item m="1" x="3527"/>
        <item m="1" x="1345"/>
        <item m="1" x="2597"/>
        <item m="1" x="6977"/>
        <item m="1" x="2731"/>
        <item m="1" x="2319"/>
        <item m="1" x="1706"/>
        <item m="1" x="7041"/>
        <item m="1" x="1922"/>
        <item m="1" x="947"/>
        <item m="1" x="1210"/>
        <item m="1" x="6706"/>
        <item m="1" x="5878"/>
        <item m="1" x="1541"/>
        <item m="1" x="7000"/>
        <item m="1" x="6166"/>
        <item m="1" x="5379"/>
        <item m="1" x="7099"/>
        <item m="1" x="6395"/>
        <item m="1" x="7025"/>
        <item m="1" x="615"/>
        <item m="1" x="1610"/>
        <item m="1" x="5096"/>
        <item m="1" x="3650"/>
        <item m="1" x="2375"/>
        <item m="1" x="1181"/>
        <item m="1" x="7090"/>
        <item m="1" x="2313"/>
        <item m="1" x="6216"/>
        <item m="1" x="7473"/>
        <item m="1" x="7811"/>
        <item m="1" x="4754"/>
        <item m="1" x="6358"/>
        <item m="1" x="6077"/>
        <item m="1" x="4543"/>
        <item m="1" x="7659"/>
        <item m="1" x="7780"/>
        <item m="1" x="4063"/>
        <item m="1" x="7937"/>
        <item m="1" x="1849"/>
        <item m="1" x="5392"/>
        <item m="1" x="2850"/>
        <item m="1" x="7360"/>
        <item m="1" x="1918"/>
        <item m="1" x="5577"/>
        <item m="1" x="5272"/>
        <item m="1" x="1763"/>
        <item m="1" x="7141"/>
        <item m="1" x="783"/>
        <item m="1" x="7761"/>
        <item m="1" x="2139"/>
        <item m="1" x="5688"/>
        <item m="1" x="7577"/>
        <item m="1" x="5747"/>
        <item m="1" x="3761"/>
        <item m="1" x="6059"/>
        <item m="1" x="7610"/>
        <item m="1" x="2286"/>
        <item m="1" x="5387"/>
        <item m="1" x="2285"/>
        <item m="1" x="5613"/>
        <item m="1" x="3868"/>
        <item m="1" x="5860"/>
        <item m="1" x="5942"/>
        <item m="1" x="6636"/>
        <item m="1" x="4758"/>
        <item m="1" x="3916"/>
        <item m="1" x="5856"/>
        <item m="1" x="3098"/>
        <item m="1" x="6136"/>
        <item m="1" x="2680"/>
        <item m="1" x="3337"/>
        <item m="1" x="1069"/>
        <item m="1" x="6901"/>
        <item m="1" x="1172"/>
        <item m="1" x="442"/>
        <item m="1" x="2728"/>
        <item m="1" x="5850"/>
        <item m="1" x="3376"/>
        <item m="1" x="3611"/>
        <item m="1" x="2075"/>
        <item m="1" x="2663"/>
        <item m="1" x="1259"/>
        <item m="1" x="6083"/>
        <item m="1" x="4500"/>
        <item m="1" x="2048"/>
        <item m="1" x="6909"/>
        <item m="1" x="3506"/>
        <item m="1" x="7662"/>
        <item m="1" x="1611"/>
        <item m="1" x="365"/>
        <item m="1" x="7915"/>
        <item m="1" x="4879"/>
        <item m="1" x="5286"/>
        <item m="1" x="6719"/>
        <item m="1" x="508"/>
        <item m="1" x="1075"/>
        <item x="2"/>
        <item x="3"/>
        <item x="9"/>
        <item x="10"/>
        <item x="11"/>
        <item x="18"/>
        <item x="19"/>
        <item x="20"/>
        <item x="21"/>
        <item x="29"/>
        <item x="30"/>
        <item x="37"/>
        <item x="38"/>
        <item x="39"/>
        <item x="41"/>
        <item x="44"/>
        <item x="46"/>
        <item x="47"/>
        <item x="48"/>
        <item x="49"/>
        <item x="51"/>
        <item x="53"/>
        <item x="54"/>
        <item x="55"/>
        <item x="56"/>
        <item x="60"/>
        <item x="79"/>
        <item x="80"/>
        <item x="81"/>
        <item x="82"/>
        <item x="88"/>
        <item x="104"/>
        <item x="112"/>
        <item x="116"/>
        <item x="118"/>
        <item x="125"/>
        <item x="130"/>
        <item x="131"/>
        <item x="132"/>
        <item x="133"/>
        <item x="143"/>
        <item x="144"/>
        <item x="145"/>
        <item x="146"/>
        <item x="147"/>
        <item x="163"/>
        <item x="164"/>
        <item x="165"/>
        <item x="166"/>
        <item x="167"/>
        <item x="171"/>
        <item x="186"/>
        <item x="187"/>
        <item x="200"/>
        <item x="203"/>
        <item x="214"/>
        <item x="215"/>
        <item x="216"/>
        <item x="217"/>
        <item x="219"/>
        <item x="222"/>
        <item x="234"/>
        <item x="235"/>
        <item x="236"/>
        <item x="237"/>
        <item x="238"/>
        <item x="239"/>
        <item x="240"/>
        <item x="241"/>
        <item x="243"/>
        <item x="255"/>
        <item x="256"/>
        <item x="257"/>
        <item x="258"/>
        <item x="25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m="1" x="6"/>
        <item m="1" x="5"/>
        <item m="1" x="4"/>
        <item m="1" x="3"/>
        <item x="2"/>
        <item x="0"/>
        <item x="1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>
      <items count="9">
        <item m="1" x="3"/>
        <item m="1" x="2"/>
        <item m="1" x="7"/>
        <item m="1" x="6"/>
        <item m="1" x="5"/>
        <item x="0"/>
        <item m="1" x="4"/>
        <item m="1" x="1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6">
        <item x="2"/>
        <item x="1"/>
        <item x="7"/>
        <item x="0"/>
        <item x="3"/>
        <item x="4"/>
        <item x="8"/>
        <item x="6"/>
        <item x="5"/>
        <item x="10"/>
        <item x="9"/>
        <item x="13"/>
        <item m="1" x="25"/>
        <item m="1" x="14"/>
        <item m="1" x="15"/>
        <item m="1" x="16"/>
        <item x="12"/>
        <item m="1" x="17"/>
        <item m="1" x="19"/>
        <item x="11"/>
        <item m="1" x="24"/>
        <item m="1" x="18"/>
        <item m="1" x="20"/>
        <item m="1" x="21"/>
        <item m="1" x="22"/>
        <item m="1"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2">
        <item x="2"/>
        <item x="4"/>
        <item x="0"/>
        <item x="1"/>
        <item x="3"/>
        <item m="1" x="11"/>
        <item x="5"/>
        <item m="1" x="6"/>
        <item m="1" x="8"/>
        <item m="1" x="9"/>
        <item m="1" x="10"/>
        <item m="1"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8">
    <field x="0"/>
    <field x="10"/>
    <field x="12"/>
    <field x="17"/>
    <field x="2"/>
    <field x="6"/>
    <field x="7"/>
    <field x="27"/>
  </rowFields>
  <rowItems count="20">
    <i>
      <x v="887"/>
      <x v="1374"/>
      <x v="301"/>
      <x v="6"/>
      <x v="17"/>
      <x v="83"/>
      <x v="332"/>
      <x v="5"/>
    </i>
    <i>
      <x v="5721"/>
      <x v="2741"/>
      <x v="5272"/>
      <x v="6"/>
      <x v="17"/>
      <x v="39"/>
      <x v="338"/>
      <x v="5"/>
    </i>
    <i>
      <x v="7927"/>
      <x v="4686"/>
      <x v="7927"/>
      <x v="6"/>
      <x v="17"/>
      <x v="82"/>
      <x v="63"/>
      <x v="5"/>
    </i>
    <i>
      <x v="7969"/>
      <x v="1374"/>
      <x v="1989"/>
      <x v="6"/>
      <x v="17"/>
      <x v="83"/>
      <x v="335"/>
      <x v="5"/>
    </i>
    <i>
      <x v="1208"/>
      <x v="2656"/>
      <x v="4225"/>
      <x v="4"/>
      <x v="17"/>
      <x v="82"/>
      <x v="63"/>
      <x v="5"/>
    </i>
    <i>
      <x v="1676"/>
      <x v="1157"/>
      <x v="4659"/>
      <x v="6"/>
      <x v="17"/>
      <x v="83"/>
      <x v="340"/>
      <x v="5"/>
    </i>
    <i>
      <x v="850"/>
      <x v="1254"/>
      <x v="1559"/>
      <x v="4"/>
      <x v="17"/>
      <x v="83"/>
      <x v="335"/>
      <x v="5"/>
    </i>
    <i>
      <x v="3681"/>
      <x v="4686"/>
      <x v="1530"/>
      <x v="6"/>
      <x v="17"/>
      <x v="39"/>
      <x v="159"/>
      <x v="5"/>
    </i>
    <i>
      <x v="7979"/>
      <x v="2741"/>
      <x v="3552"/>
      <x v="6"/>
      <x v="17"/>
      <x v="39"/>
      <x v="246"/>
      <x v="5"/>
    </i>
    <i>
      <x v="4445"/>
      <x v="2406"/>
      <x v="4226"/>
      <x v="6"/>
      <x v="17"/>
      <x v="83"/>
      <x v="332"/>
      <x v="5"/>
    </i>
    <i>
      <x v="1359"/>
      <x v="4686"/>
      <x v="1683"/>
      <x v="6"/>
      <x v="17"/>
      <x v="39"/>
      <x v="159"/>
      <x v="5"/>
    </i>
    <i>
      <x v="5426"/>
      <x v="1374"/>
      <x v="5019"/>
      <x v="6"/>
      <x v="17"/>
      <x v="83"/>
      <x v="340"/>
      <x v="5"/>
    </i>
    <i>
      <x v="7981"/>
      <x v="2741"/>
      <x v="7981"/>
      <x v="6"/>
      <x v="17"/>
      <x v="39"/>
      <x v="246"/>
      <x v="5"/>
    </i>
    <i>
      <x v="7958"/>
      <x v="4686"/>
      <x v="7961"/>
      <x v="6"/>
      <x v="17"/>
      <x v="39"/>
      <x v="159"/>
      <x v="5"/>
    </i>
    <i>
      <x v="117"/>
      <x v="1310"/>
      <x v="7974"/>
      <x v="4"/>
      <x v="17"/>
      <x v="82"/>
      <x v="337"/>
      <x v="5"/>
    </i>
    <i>
      <x v="5656"/>
      <x v="1374"/>
      <x v="2956"/>
      <x v="6"/>
      <x v="17"/>
      <x v="83"/>
      <x v="335"/>
      <x v="5"/>
    </i>
    <i>
      <x v="2797"/>
      <x v="2787"/>
      <x v="1184"/>
      <x v="5"/>
      <x v="17"/>
      <x v="81"/>
      <x v="113"/>
      <x v="5"/>
    </i>
    <i>
      <x v="4460"/>
      <x v="4944"/>
      <x v="7282"/>
      <x v="6"/>
      <x v="17"/>
      <x v="39"/>
      <x v="159"/>
      <x v="5"/>
    </i>
    <i>
      <x v="2621"/>
      <x v="4413"/>
      <x v="50"/>
      <x v="6"/>
      <x v="17"/>
      <x v="83"/>
      <x v="170"/>
      <x v="5"/>
    </i>
    <i>
      <x v="7938"/>
      <x v="2741"/>
      <x v="4883"/>
      <x v="6"/>
      <x v="17"/>
      <x v="39"/>
      <x v="80"/>
      <x v="5"/>
    </i>
  </rowItems>
  <colItems count="1">
    <i/>
  </colItems>
  <pageFields count="2">
    <pageField fld="37" item="0" hier="-1"/>
    <pageField fld="45" item="0" hier="-1"/>
  </pageFields>
  <dataFields count="1">
    <dataField name="Replenishment Volume" fld="53" baseField="0" baseItem="1"/>
  </dataField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B60:C62" firstHeaderRow="1" firstDataRow="2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multipleItemSelectionAllowed="1" showAll="0">
      <items count="8">
        <item m="1" x="6"/>
        <item h="1" m="1" x="5"/>
        <item h="1" m="1" x="4"/>
        <item h="1" m="1" x="3"/>
        <item h="1" x="2"/>
        <item h="1" x="0"/>
        <item h="1"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1">
    <i t="grand">
      <x/>
    </i>
  </rowItems>
  <colFields count="1">
    <field x="30"/>
  </colFields>
  <colItems count="1">
    <i t="grand">
      <x/>
    </i>
  </colItems>
  <pageFields count="1">
    <pageField fld="17" hier="-1"/>
  </pageFields>
  <dataFields count="1">
    <dataField name="Door Counts" fld="9" subtotal="count" baseField="2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L34:M35" firstHeaderRow="1" firstDataRow="1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multipleItemSelectionAllowed="1" showAll="0">
      <items count="8">
        <item h="1" m="1" x="6"/>
        <item m="1" x="5"/>
        <item m="1" x="4"/>
        <item m="1" x="3"/>
        <item h="1" x="2"/>
        <item h="1" x="0"/>
        <item h="1"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1">
    <i t="grand">
      <x/>
    </i>
  </rowItems>
  <colItems count="1">
    <i/>
  </colItems>
  <pageFields count="1">
    <pageField fld="17" hier="-1"/>
  </pageFields>
  <dataFields count="1">
    <dataField name="Conversion Rate " fld="61" baseField="2" baseItem="0" numFmtId="9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G8:J12" firstHeaderRow="1" firstDataRow="2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showAll="0">
      <items count="8">
        <item m="1" x="6"/>
        <item m="1" x="5"/>
        <item m="1" x="4"/>
        <item m="1" x="3"/>
        <item x="2"/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3">
    <i>
      <x v="17"/>
    </i>
    <i>
      <x v="20"/>
    </i>
    <i t="grand">
      <x/>
    </i>
  </rowItems>
  <colFields count="1">
    <field x="30"/>
  </colFields>
  <colItems count="3">
    <i>
      <x/>
    </i>
    <i>
      <x v="1"/>
    </i>
    <i t="grand">
      <x/>
    </i>
  </colItems>
  <pageFields count="1">
    <pageField fld="17" hier="-1"/>
  </pageFields>
  <dataFields count="1">
    <dataField name="Door Counts" fld="9" subtotal="count" showDataAs="percentOfRow" baseField="2" baseItem="0" numFmtId="9"/>
  </dataFields>
  <conditionalFormats count="1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30" count="1" selected="0">
              <x v="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B34:C36" firstHeaderRow="1" firstDataRow="2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multipleItemSelectionAllowed="1" showAll="0">
      <items count="8">
        <item h="1" m="1" x="6"/>
        <item m="1" x="5"/>
        <item m="1" x="4"/>
        <item m="1" x="3"/>
        <item h="1" x="2"/>
        <item h="1" x="0"/>
        <item h="1"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1">
    <i t="grand">
      <x/>
    </i>
  </rowItems>
  <colFields count="1">
    <field x="30"/>
  </colFields>
  <colItems count="1">
    <i t="grand">
      <x/>
    </i>
  </colItems>
  <pageFields count="1">
    <pageField fld="17" hier="-1"/>
  </pageFields>
  <dataFields count="1">
    <dataField name="Door Counts" fld="9" subtotal="count" baseField="2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Market">
  <location ref="T8:W19" firstHeaderRow="1" firstDataRow="2" firstDataCol="1" rowPageCount="1" colPageCount="1"/>
  <pivotFields count="62">
    <pivotField showAll="0"/>
    <pivotField showAll="0"/>
    <pivotField showAll="0"/>
    <pivotField axis="axisRow" showAll="0">
      <items count="98">
        <item m="1" x="21"/>
        <item m="1" x="11"/>
        <item m="1" x="25"/>
        <item m="1" x="14"/>
        <item m="1" x="91"/>
        <item m="1" x="63"/>
        <item x="3"/>
        <item m="1" x="70"/>
        <item m="1" x="39"/>
        <item m="1" x="55"/>
        <item x="8"/>
        <item m="1" x="33"/>
        <item m="1" x="53"/>
        <item m="1" x="44"/>
        <item m="1" x="13"/>
        <item m="1" x="83"/>
        <item m="1" x="54"/>
        <item m="1" x="43"/>
        <item m="1" x="48"/>
        <item m="1" x="56"/>
        <item m="1" x="58"/>
        <item m="1" x="73"/>
        <item m="1" x="22"/>
        <item m="1" x="87"/>
        <item m="1" x="84"/>
        <item m="1" x="79"/>
        <item m="1" x="52"/>
        <item m="1" x="65"/>
        <item m="1" x="34"/>
        <item m="1" x="41"/>
        <item m="1" x="77"/>
        <item m="1" x="64"/>
        <item m="1" x="59"/>
        <item m="1" x="30"/>
        <item m="1" x="94"/>
        <item m="1" x="72"/>
        <item m="1" x="85"/>
        <item m="1" x="74"/>
        <item x="2"/>
        <item m="1" x="75"/>
        <item m="1" x="19"/>
        <item m="1" x="49"/>
        <item m="1" x="42"/>
        <item m="1" x="36"/>
        <item m="1" x="57"/>
        <item m="1" x="9"/>
        <item m="1" x="32"/>
        <item m="1" x="96"/>
        <item m="1" x="15"/>
        <item m="1" x="17"/>
        <item x="0"/>
        <item m="1" x="50"/>
        <item m="1" x="95"/>
        <item m="1" x="80"/>
        <item x="6"/>
        <item x="5"/>
        <item m="1" x="88"/>
        <item m="1" x="26"/>
        <item m="1" x="51"/>
        <item m="1" x="78"/>
        <item m="1" x="81"/>
        <item m="1" x="37"/>
        <item m="1" x="90"/>
        <item m="1" x="23"/>
        <item m="1" x="68"/>
        <item m="1" x="27"/>
        <item m="1" x="18"/>
        <item m="1" x="46"/>
        <item m="1" x="93"/>
        <item m="1" x="86"/>
        <item m="1" x="16"/>
        <item m="1" x="12"/>
        <item m="1" x="92"/>
        <item m="1" x="38"/>
        <item m="1" x="31"/>
        <item m="1" x="28"/>
        <item x="1"/>
        <item x="7"/>
        <item m="1" x="76"/>
        <item m="1" x="82"/>
        <item m="1" x="89"/>
        <item m="1" x="60"/>
        <item m="1" x="47"/>
        <item m="1" x="61"/>
        <item m="1" x="66"/>
        <item m="1" x="24"/>
        <item m="1" x="45"/>
        <item x="4"/>
        <item m="1" x="40"/>
        <item m="1" x="20"/>
        <item m="1" x="10"/>
        <item m="1" x="69"/>
        <item m="1" x="67"/>
        <item m="1" x="35"/>
        <item m="1" x="62"/>
        <item m="1" x="29"/>
        <item m="1" x="7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showAll="0">
      <items count="8">
        <item m="1" x="6"/>
        <item m="1" x="5"/>
        <item m="1" x="4"/>
        <item m="1" x="3"/>
        <item x="2"/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0">
    <i>
      <x v="6"/>
    </i>
    <i>
      <x v="10"/>
    </i>
    <i>
      <x v="38"/>
    </i>
    <i>
      <x v="50"/>
    </i>
    <i>
      <x v="54"/>
    </i>
    <i>
      <x v="55"/>
    </i>
    <i>
      <x v="76"/>
    </i>
    <i>
      <x v="77"/>
    </i>
    <i>
      <x v="87"/>
    </i>
    <i t="grand">
      <x/>
    </i>
  </rowItems>
  <colFields count="1">
    <field x="30"/>
  </colFields>
  <colItems count="3">
    <i>
      <x/>
    </i>
    <i>
      <x v="1"/>
    </i>
    <i t="grand">
      <x/>
    </i>
  </colItems>
  <pageFields count="1">
    <pageField fld="17" hier="-1"/>
  </pageFields>
  <dataFields count="1">
    <dataField name="Door Counts" fld="9" subtotal="count" showDataAs="percentOfRow" baseField="3" baseItem="0" numFmtId="9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G60:H62" firstHeaderRow="1" firstDataRow="2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multipleItemSelectionAllowed="1" showAll="0">
      <items count="8">
        <item m="1" x="6"/>
        <item h="1" m="1" x="5"/>
        <item h="1" m="1" x="4"/>
        <item h="1" m="1" x="3"/>
        <item h="1" x="2"/>
        <item h="1" x="0"/>
        <item h="1"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1">
    <i t="grand">
      <x/>
    </i>
  </rowItems>
  <colFields count="1">
    <field x="30"/>
  </colFields>
  <colItems count="1">
    <i t="grand">
      <x/>
    </i>
  </colItems>
  <pageFields count="1">
    <pageField fld="17" hier="-1"/>
  </pageFields>
  <dataFields count="1">
    <dataField name="Door Counts" fld="9" subtotal="count" showDataAs="percentOfRow" baseField="2" baseItem="0" numFmtId="9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30" count="1" selected="0">
              <x v="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L60:M61" firstHeaderRow="1" firstDataRow="1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multipleItemSelectionAllowed="1" showAll="0">
      <items count="8">
        <item m="1" x="6"/>
        <item h="1" m="1" x="5"/>
        <item h="1" m="1" x="4"/>
        <item h="1" m="1" x="3"/>
        <item h="1" x="2"/>
        <item h="1" x="0"/>
        <item h="1"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1">
    <i t="grand">
      <x/>
    </i>
  </rowItems>
  <colItems count="1">
    <i/>
  </colItems>
  <pageFields count="1">
    <pageField fld="17" hier="-1"/>
  </pageFields>
  <dataFields count="1">
    <dataField name="Conversion Rate " fld="61" baseField="2" baseItem="0" numFmtId="9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Region">
  <location ref="G34:H36" firstHeaderRow="1" firstDataRow="2" firstDataCol="1" rowPageCount="1" colPageCount="1"/>
  <pivotFields count="62">
    <pivotField showAll="0"/>
    <pivotField showAll="0"/>
    <pivotField axis="axisRow" showAll="0">
      <items count="26">
        <item m="1" x="21"/>
        <item m="1" x="4"/>
        <item m="1" x="19"/>
        <item m="1" x="10"/>
        <item m="1" x="23"/>
        <item m="1" x="16"/>
        <item m="1" x="12"/>
        <item m="1" x="24"/>
        <item m="1" x="3"/>
        <item m="1" x="18"/>
        <item m="1" x="7"/>
        <item m="1" x="15"/>
        <item m="1" x="5"/>
        <item m="1" x="22"/>
        <item m="1" x="20"/>
        <item m="1" x="17"/>
        <item m="1" x="11"/>
        <item x="0"/>
        <item m="1" x="14"/>
        <item m="1" x="6"/>
        <item x="1"/>
        <item m="1" x="2"/>
        <item m="1" x="8"/>
        <item m="1" x="13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multipleItemSelectionAllowed="1" showAll="0">
      <items count="8">
        <item h="1" m="1" x="6"/>
        <item m="1" x="5"/>
        <item m="1" x="4"/>
        <item m="1" x="3"/>
        <item h="1" x="2"/>
        <item h="1" x="0"/>
        <item h="1" x="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1">
    <i t="grand">
      <x/>
    </i>
  </rowItems>
  <colFields count="1">
    <field x="30"/>
  </colFields>
  <colItems count="1">
    <i t="grand">
      <x/>
    </i>
  </colItems>
  <pageFields count="1">
    <pageField fld="17" hier="-1"/>
  </pageFields>
  <dataFields count="1">
    <dataField name="Door Counts" fld="9" subtotal="count" showDataAs="percentOfRow" baseField="2" baseItem="0" numFmtId="9"/>
  </dataFields>
  <conditionalFormats count="1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  <reference field="30" count="1" selected="0">
              <x v="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B1:ER267"/>
  <sheetViews>
    <sheetView showGridLines="0" tabSelected="1" zoomScale="80" zoomScaleNormal="80" workbookViewId="0">
      <pane ySplit="5" topLeftCell="A6" activePane="bottomLeft" state="frozen"/>
      <selection activeCell="V20" sqref="V20"/>
      <selection pane="bottomLeft"/>
    </sheetView>
  </sheetViews>
  <sheetFormatPr defaultRowHeight="12.75" outlineLevelCol="1" x14ac:dyDescent="0.2"/>
  <cols>
    <col min="1" max="1" width="0.85546875" style="61" customWidth="1"/>
    <col min="2" max="2" width="22.85546875" style="66" customWidth="1"/>
    <col min="3" max="4" width="14.42578125" style="67" customWidth="1"/>
    <col min="5" max="5" width="23.7109375" style="67" customWidth="1"/>
    <col min="6" max="6" width="18" style="67" customWidth="1"/>
    <col min="7" max="7" width="21.5703125" style="67" customWidth="1"/>
    <col min="8" max="8" width="22" style="67" customWidth="1"/>
    <col min="9" max="9" width="21.7109375" style="67" customWidth="1"/>
    <col min="10" max="10" width="10.42578125" style="67" customWidth="1"/>
    <col min="11" max="11" width="7.7109375" style="66" customWidth="1"/>
    <col min="12" max="12" width="38.7109375" style="67" customWidth="1"/>
    <col min="13" max="13" width="11.42578125" style="67" customWidth="1"/>
    <col min="14" max="14" width="30.7109375" style="68" customWidth="1"/>
    <col min="15" max="15" width="20.7109375" style="69" customWidth="1"/>
    <col min="16" max="17" width="8.7109375" style="69" customWidth="1"/>
    <col min="18" max="18" width="15.28515625" style="61" customWidth="1"/>
    <col min="19" max="19" width="32.7109375" style="61" customWidth="1"/>
    <col min="20" max="20" width="12.28515625" style="61" customWidth="1"/>
    <col min="21" max="21" width="23.140625" style="61" customWidth="1"/>
    <col min="22" max="22" width="25.42578125" style="61" customWidth="1"/>
    <col min="23" max="23" width="20.42578125" style="61" customWidth="1"/>
    <col min="24" max="24" width="30.140625" style="61" customWidth="1"/>
    <col min="25" max="25" width="9.7109375" style="61" customWidth="1"/>
    <col min="26" max="26" width="9.7109375" style="66" customWidth="1"/>
    <col min="27" max="27" width="9.7109375" style="68" customWidth="1"/>
    <col min="28" max="28" width="9.7109375" style="67" customWidth="1"/>
    <col min="29" max="29" width="9.7109375" style="68" customWidth="1"/>
    <col min="30" max="30" width="9.7109375" style="69" customWidth="1"/>
    <col min="31" max="31" width="11.7109375" style="69" customWidth="1"/>
    <col min="32" max="32" width="8.85546875" style="69" customWidth="1"/>
    <col min="33" max="33" width="7.85546875" style="69" customWidth="1"/>
    <col min="34" max="34" width="11.7109375" style="69" customWidth="1"/>
    <col min="35" max="38" width="10.7109375" style="72" customWidth="1"/>
    <col min="39" max="41" width="10.7109375" style="74" customWidth="1"/>
    <col min="42" max="42" width="10.7109375" style="78" customWidth="1"/>
    <col min="43" max="43" width="10.7109375" style="74" hidden="1" customWidth="1"/>
    <col min="44" max="44" width="12.5703125" style="79" customWidth="1"/>
    <col min="45" max="46" width="10.7109375" style="79" customWidth="1"/>
    <col min="47" max="48" width="12.5703125" style="79" customWidth="1"/>
    <col min="49" max="49" width="10.7109375" style="79" hidden="1" customWidth="1"/>
    <col min="50" max="64" width="10.7109375" style="79" hidden="1" customWidth="1" outlineLevel="1"/>
    <col min="65" max="65" width="10.7109375" style="79" customWidth="1" collapsed="1"/>
    <col min="66" max="66" width="12" style="79" hidden="1" customWidth="1" outlineLevel="1"/>
    <col min="67" max="67" width="12" style="79" customWidth="1" collapsed="1"/>
    <col min="68" max="68" width="10.7109375" style="79" customWidth="1"/>
    <col min="69" max="74" width="10.7109375" style="79" hidden="1" customWidth="1"/>
    <col min="75" max="80" width="10.7109375" style="79" customWidth="1"/>
    <col min="81" max="85" width="10.7109375" style="72" hidden="1" customWidth="1" outlineLevel="1"/>
    <col min="86" max="86" width="10.7109375" style="72" customWidth="1" collapsed="1"/>
    <col min="87" max="87" width="10.7109375" style="72" hidden="1" customWidth="1"/>
    <col min="88" max="88" width="8.85546875" style="72" hidden="1" customWidth="1"/>
    <col min="89" max="89" width="10.7109375" style="72" hidden="1" customWidth="1"/>
    <col min="90" max="90" width="11.140625" style="72" hidden="1" customWidth="1"/>
    <col min="91" max="91" width="13" style="72" customWidth="1"/>
    <col min="92" max="92" width="10.7109375" style="72" hidden="1" customWidth="1"/>
    <col min="93" max="93" width="13" style="72" hidden="1" customWidth="1"/>
    <col min="94" max="94" width="12.7109375" style="72" hidden="1" customWidth="1"/>
    <col min="95" max="95" width="10.7109375" style="72" hidden="1" customWidth="1"/>
    <col min="96" max="96" width="12.7109375" style="72" hidden="1" customWidth="1"/>
    <col min="97" max="97" width="10.7109375" style="72" hidden="1" customWidth="1"/>
    <col min="98" max="98" width="12.7109375" style="72" hidden="1" customWidth="1"/>
    <col min="99" max="99" width="10.7109375" style="72" hidden="1" customWidth="1"/>
    <col min="100" max="100" width="12.7109375" style="72" hidden="1" customWidth="1"/>
    <col min="101" max="101" width="10.7109375" style="72" hidden="1" customWidth="1"/>
    <col min="102" max="102" width="10.7109375" style="72" customWidth="1"/>
    <col min="103" max="108" width="10.7109375" style="72" hidden="1" customWidth="1"/>
    <col min="109" max="111" width="10.140625" style="72" customWidth="1"/>
    <col min="112" max="112" width="12.7109375" style="72" hidden="1" customWidth="1"/>
    <col min="113" max="113" width="12.28515625" style="72" hidden="1" customWidth="1"/>
    <col min="114" max="114" width="10.140625" style="72" hidden="1" customWidth="1"/>
    <col min="115" max="118" width="10.140625" style="72" customWidth="1"/>
    <col min="119" max="121" width="10.7109375" style="72" hidden="1" customWidth="1"/>
    <col min="122" max="122" width="10.7109375" style="72" customWidth="1"/>
    <col min="123" max="123" width="10.7109375" style="72" hidden="1" customWidth="1"/>
    <col min="124" max="124" width="10.7109375" style="72" customWidth="1"/>
    <col min="125" max="126" width="12.7109375" style="61" hidden="1" customWidth="1" outlineLevel="1"/>
    <col min="127" max="127" width="10.42578125" style="61" customWidth="1" collapsed="1"/>
    <col min="128" max="129" width="12.7109375" style="61" hidden="1" customWidth="1" outlineLevel="1"/>
    <col min="130" max="130" width="10.42578125" style="61" customWidth="1" collapsed="1"/>
    <col min="131" max="131" width="12.42578125" style="61" customWidth="1"/>
    <col min="132" max="133" width="13.28515625" style="61" hidden="1" customWidth="1" outlineLevel="1"/>
    <col min="134" max="134" width="13.28515625" style="61" customWidth="1" collapsed="1"/>
    <col min="135" max="137" width="13.28515625" style="61" hidden="1" customWidth="1" outlineLevel="1"/>
    <col min="138" max="138" width="13.28515625" style="61" customWidth="1" collapsed="1"/>
    <col min="139" max="139" width="13.28515625" style="61" hidden="1" customWidth="1" outlineLevel="1"/>
    <col min="140" max="140" width="13.28515625" style="61" customWidth="1" collapsed="1"/>
    <col min="141" max="142" width="12.7109375" style="61" customWidth="1"/>
    <col min="143" max="143" width="15.140625" style="61" customWidth="1"/>
    <col min="144" max="146" width="11.7109375" style="61" hidden="1" customWidth="1" outlineLevel="1"/>
    <col min="147" max="147" width="17.28515625" style="61" hidden="1" customWidth="1" outlineLevel="1"/>
    <col min="148" max="148" width="11.7109375" style="61" hidden="1" customWidth="1" collapsed="1"/>
    <col min="149" max="16384" width="9.140625" style="61"/>
  </cols>
  <sheetData>
    <row r="1" spans="2:148" customFormat="1" ht="5.25" customHeight="1" thickBot="1" x14ac:dyDescent="0.25">
      <c r="B1" s="44"/>
      <c r="C1" s="47"/>
      <c r="D1" s="47"/>
      <c r="E1" s="47"/>
      <c r="F1" s="47"/>
      <c r="G1" s="47"/>
      <c r="H1" s="47"/>
      <c r="I1" s="47"/>
      <c r="J1" s="47"/>
      <c r="K1" s="44"/>
      <c r="L1" s="47"/>
      <c r="M1" s="47"/>
      <c r="N1" s="1"/>
      <c r="O1" s="46"/>
      <c r="P1" s="46"/>
      <c r="Q1" s="46"/>
      <c r="Z1" s="44"/>
      <c r="AA1" s="1"/>
      <c r="AB1" s="47"/>
      <c r="AC1" s="1"/>
      <c r="AD1" s="46"/>
      <c r="AE1" s="46"/>
      <c r="AF1" s="46"/>
      <c r="AG1" s="46"/>
      <c r="AH1" s="46"/>
      <c r="AI1" s="38"/>
      <c r="AJ1" s="38"/>
      <c r="AK1" s="38"/>
      <c r="AL1" s="38"/>
      <c r="AM1" s="38"/>
      <c r="AN1" s="38"/>
      <c r="AO1" s="38"/>
      <c r="AP1" s="38"/>
      <c r="AQ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</row>
    <row r="2" spans="2:148" customFormat="1" ht="18.75" customHeight="1" thickBot="1" x14ac:dyDescent="0.25">
      <c r="B2" s="98" t="str">
        <f>ReportTitle</f>
        <v>Prepaid Daily Pulse</v>
      </c>
      <c r="C2" s="99"/>
      <c r="D2" s="99"/>
      <c r="E2" s="99"/>
      <c r="F2" s="99"/>
      <c r="G2" s="99"/>
      <c r="H2" s="99"/>
      <c r="I2" s="99"/>
      <c r="J2" s="99"/>
      <c r="K2" s="128"/>
      <c r="L2" s="99"/>
      <c r="M2" s="99"/>
      <c r="N2" s="101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0"/>
      <c r="AA2" s="101"/>
      <c r="AB2" s="99"/>
      <c r="AC2" s="101"/>
      <c r="AD2" s="102"/>
      <c r="AE2" s="102"/>
      <c r="AF2" s="102"/>
      <c r="AG2" s="102"/>
      <c r="AH2" s="102"/>
      <c r="AI2" s="104"/>
      <c r="AJ2" s="104"/>
      <c r="AK2" s="104"/>
      <c r="AL2" s="104"/>
      <c r="AM2" s="104"/>
      <c r="AN2" s="104"/>
      <c r="AO2" s="104"/>
      <c r="AP2" s="104"/>
      <c r="AQ2" s="104"/>
      <c r="AR2" s="91"/>
      <c r="AS2" s="91"/>
      <c r="AT2" s="113"/>
      <c r="AU2" s="91"/>
      <c r="AV2" s="91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224" t="s">
        <v>219</v>
      </c>
      <c r="BX2" s="225"/>
      <c r="BY2" s="225"/>
      <c r="BZ2" s="225"/>
      <c r="CA2" s="225"/>
      <c r="CB2" s="226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14"/>
      <c r="CN2" s="104"/>
      <c r="CO2" s="114"/>
      <c r="CP2" s="104"/>
      <c r="CQ2" s="114"/>
      <c r="CR2" s="104"/>
      <c r="CS2" s="114"/>
      <c r="CT2" s="104"/>
      <c r="CU2" s="114"/>
      <c r="CV2" s="104"/>
      <c r="CW2" s="114"/>
      <c r="CX2" s="114"/>
      <c r="CY2" s="104"/>
      <c r="CZ2" s="104"/>
      <c r="DA2" s="104"/>
      <c r="DB2" s="104"/>
      <c r="DC2" s="104"/>
      <c r="DD2" s="10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27"/>
      <c r="DP2" s="171"/>
      <c r="DQ2" s="127"/>
      <c r="DR2" s="114"/>
      <c r="DS2" s="127"/>
      <c r="DT2" s="114"/>
      <c r="DU2" s="91"/>
      <c r="DV2" s="91"/>
      <c r="DW2" s="170"/>
      <c r="DX2" s="91"/>
      <c r="DY2" s="91"/>
      <c r="DZ2" s="170"/>
      <c r="EA2" s="170"/>
      <c r="EB2" s="91"/>
      <c r="EC2" s="91"/>
      <c r="ED2" s="91"/>
      <c r="EE2" s="91"/>
      <c r="EF2" s="91"/>
      <c r="EG2" s="91"/>
      <c r="EH2" s="91"/>
      <c r="EI2" s="91"/>
      <c r="EJ2" s="170"/>
      <c r="EK2" s="170"/>
      <c r="EL2" s="170"/>
      <c r="EM2" s="112" t="str">
        <f ca="1">" Data through: " &amp; TEXT(CurDate,"mm/dd/yyyy")</f>
        <v xml:space="preserve"> Data through: 01/12/2020</v>
      </c>
      <c r="EN2" s="91"/>
      <c r="EO2" s="91"/>
      <c r="EP2" s="91"/>
      <c r="EQ2" s="91"/>
      <c r="ER2" s="199"/>
    </row>
    <row r="3" spans="2:148" s="21" customFormat="1" ht="18" customHeight="1" thickBot="1" x14ac:dyDescent="0.25">
      <c r="B3" s="83" t="s">
        <v>177</v>
      </c>
      <c r="C3" s="84"/>
      <c r="D3" s="84"/>
      <c r="E3" s="84"/>
      <c r="F3" s="84"/>
      <c r="G3" s="84"/>
      <c r="H3" s="84"/>
      <c r="I3" s="84"/>
      <c r="J3" s="84"/>
      <c r="K3" s="129"/>
      <c r="L3" s="90"/>
      <c r="M3" s="90"/>
      <c r="N3" s="86"/>
      <c r="O3" s="87"/>
      <c r="P3" s="87"/>
      <c r="Q3" s="87"/>
      <c r="R3" s="88"/>
      <c r="S3" s="89"/>
      <c r="T3" s="89"/>
      <c r="U3" s="89"/>
      <c r="V3" s="89"/>
      <c r="W3" s="89"/>
      <c r="X3" s="89"/>
      <c r="Y3" s="89"/>
      <c r="Z3" s="85"/>
      <c r="AA3" s="86"/>
      <c r="AB3" s="84"/>
      <c r="AC3" s="86"/>
      <c r="AD3" s="216"/>
      <c r="AE3" s="216"/>
      <c r="AF3" s="216"/>
      <c r="AG3" s="214"/>
      <c r="AH3" s="107">
        <f ca="1">IFERROR(SUM(OFFSET(DLAR!AH$6,0,0,DLAR_HEIGHT,1)),0)</f>
        <v>224</v>
      </c>
      <c r="AI3" s="107">
        <f ca="1">IFERROR(SUM(OFFSET(DLAR!AI$6,0,0,DLAR_HEIGHT,1)),0)</f>
        <v>11016</v>
      </c>
      <c r="AJ3" s="107">
        <f ca="1">IFERROR(SUM(OFFSET(DLAR!AJ$6,0,0,DLAR_HEIGHT,1)),0)</f>
        <v>18172</v>
      </c>
      <c r="AK3" s="107">
        <f ca="1">IFERROR(SUM(OFFSET(DLAR!AK$6,0,0,DLAR_HEIGHT,1)),0)</f>
        <v>18972</v>
      </c>
      <c r="AL3" s="107">
        <f ca="1">IFERROR(SUM(OFFSET(DLAR!AL$6,0,0,DLAR_HEIGHT,1)),0)</f>
        <v>5965</v>
      </c>
      <c r="AM3" s="107">
        <f ca="1">IFERROR(SUM(OFFSET(DLAR!AM$6,0,0,DLAR_HEIGHT,1)),0)</f>
        <v>17921</v>
      </c>
      <c r="AN3" s="107">
        <f ca="1">IFERROR(SUM(OFFSET(DLAR!AN$6,0,0,DLAR_HEIGHT,1)),0)</f>
        <v>16144.519443202365</v>
      </c>
      <c r="AO3" s="107">
        <f ca="1">IFERROR(AN3-AI3,0)</f>
        <v>5128.5194432023654</v>
      </c>
      <c r="AP3" s="108">
        <f ca="1">IFERROR(AN3/AM3,0)</f>
        <v>0.90087157207758306</v>
      </c>
      <c r="AQ3" s="107">
        <f ca="1">IFERROR(SUM(OFFSET(DLAR!AQ$6,0,0,DLAR_HEIGHT,1)),0)</f>
        <v>-1776.4805567976421</v>
      </c>
      <c r="AR3" s="107">
        <f ca="1">IFERROR(SUM(OFFSET(DLAR!AR$6,0,0,DLAR_HEIGHT,1)),0)</f>
        <v>17402.999913999978</v>
      </c>
      <c r="AS3" s="108">
        <f ca="1">IFERROR((AN3-AK3)/AK3,0)</f>
        <v>-0.14903439578313485</v>
      </c>
      <c r="AT3" s="108">
        <f ca="1">IFERROR((AN3-AI3)/AI3,0)</f>
        <v>0.46555187392904551</v>
      </c>
      <c r="AU3" s="107">
        <f ca="1">IFERROR(SUM(OFFSET(DLAR!AU$6,0,0,DLAR_HEIGHT,1)),0)</f>
        <v>11016</v>
      </c>
      <c r="AV3" s="107">
        <f ca="1">IFERROR(SUM(OFFSET(DLAR!AV$6,0,0,DLAR_HEIGHT,1)),0)</f>
        <v>16144.519443202365</v>
      </c>
      <c r="AW3" s="107">
        <f ca="1">IFERROR(SUM(OFFSET(DLAR!AW$6,0,0,DLAR_HEIGHT,1)),0)</f>
        <v>2699</v>
      </c>
      <c r="AX3" s="107">
        <f ca="1">IFERROR(SUM(OFFSET(DLAR!AX$6,0,0,DLAR_HEIGHT,1)),0)</f>
        <v>5963</v>
      </c>
      <c r="AY3" s="107">
        <f ca="1">IFERROR(SUM(OFFSET(DLAR!AY$6,0,0,DLAR_HEIGHT,1)),0)</f>
        <v>73</v>
      </c>
      <c r="AZ3" s="107">
        <f ca="1">IFERROR(SUM(OFFSET(DLAR!AZ$6,0,0,DLAR_HEIGHT,1)),0)</f>
        <v>1631</v>
      </c>
      <c r="BA3" s="107">
        <f ca="1">IFERROR(SUM(OFFSET(DLAR!BA$6,0,0,DLAR_HEIGHT,1)),0)</f>
        <v>495</v>
      </c>
      <c r="BB3" s="107">
        <f ca="1">IFERROR(SUM(OFFSET(DLAR!BB$6,0,0,DLAR_HEIGHT,1)),0)</f>
        <v>988</v>
      </c>
      <c r="BC3" s="107">
        <f ca="1">IFERROR(SUM(OFFSET(DLAR!BC$6,0,0,DLAR_HEIGHT,1)),0)</f>
        <v>67</v>
      </c>
      <c r="BD3" s="107">
        <f ca="1">IFERROR(SUM(OFFSET(DLAR!BD$6,0,0,DLAR_HEIGHT,1)),0)</f>
        <v>3181</v>
      </c>
      <c r="BE3" s="107">
        <f ca="1">IFERROR(SUM(OFFSET(DLAR!BE$6,0,0,DLAR_HEIGHT,1)),0)</f>
        <v>949</v>
      </c>
      <c r="BF3" s="208">
        <f ca="1">IFERROR(BE3/AW3,0)</f>
        <v>0.35161170804001485</v>
      </c>
      <c r="BG3" s="107">
        <f ca="1">IFERROR(SUM(OFFSET(DLAR!BG$6,0,0,DLAR_HEIGHT,1)),0)</f>
        <v>107</v>
      </c>
      <c r="BH3" s="107">
        <f ca="1">IFERROR(SUM(OFFSET(DLAR!BH$6,0,0,DLAR_HEIGHT,1)),0)</f>
        <v>175</v>
      </c>
      <c r="BI3" s="107">
        <f ca="1">IFERROR(SUM(OFFSET(DLAR!BI$6,0,0,DLAR_HEIGHT,1)),0)</f>
        <v>42</v>
      </c>
      <c r="BJ3" s="107">
        <f ca="1">IFERROR(SUM(OFFSET(DLAR!BJ$6,0,0,DLAR_HEIGHT,1)),0)</f>
        <v>1273</v>
      </c>
      <c r="BK3" s="107">
        <f ca="1">IFERROR(SUM(OFFSET(DLAR!BK$6,0,0,DLAR_HEIGHT,1)),0)</f>
        <v>1403</v>
      </c>
      <c r="BL3" s="107">
        <f ca="1">IFERROR(SUM(OFFSET(DLAR!BL$6,0,0,DLAR_HEIGHT,1)),0)</f>
        <v>33</v>
      </c>
      <c r="BM3" s="108">
        <f ca="1">IFERROR((BA3+BB3+BK3+BG3+BH3)/AX3,0)</f>
        <v>0.53127620325339597</v>
      </c>
      <c r="BN3" s="142">
        <f ca="1">IFERROR(SUM(OFFSET(DLAR!BN$6,0,0,DLAR_HEIGHT,1)),0)</f>
        <v>2132</v>
      </c>
      <c r="BO3" s="205">
        <f ca="1">IFERROR((BN3)/DY3,0)</f>
        <v>6.3714063714063712E-2</v>
      </c>
      <c r="BP3" s="107">
        <f ca="1">IFERROR(SUM(OFFSET(DLAR!BP$6,0,0,DLAR_HEIGHT,1)),0)</f>
        <v>2937</v>
      </c>
      <c r="BQ3" s="142">
        <f ca="1">IFERROR(SUM(OFFSET(DLAR!BQ$6,0,0,DLAR_HEIGHT,1)),0)</f>
        <v>19161</v>
      </c>
      <c r="BR3" s="142">
        <f ca="1">IFERROR(SUM(OFFSET(DLAR!BR$6,0,0,DLAR_HEIGHT,1)),0)</f>
        <v>331</v>
      </c>
      <c r="BS3" s="142">
        <f ca="1">IFERROR(SUM(OFFSET(DLAR!BS$6,0,0,DLAR_HEIGHT,1)),0)</f>
        <v>1927</v>
      </c>
      <c r="BT3" s="142">
        <f ca="1">IFERROR(SUM(OFFSET(DLAR!BT$6,0,0,DLAR_HEIGHT,1)),0)</f>
        <v>926</v>
      </c>
      <c r="BU3" s="142">
        <f ca="1">IFERROR(SUM(OFFSET(DLAR!BU$6,0,0,DLAR_HEIGHT,1)),0)</f>
        <v>1649</v>
      </c>
      <c r="BV3" s="142">
        <f ca="1">IFERROR(SUM(OFFSET(DLAR!BV$6,0,0,DLAR_HEIGHT,1)),0)</f>
        <v>1130</v>
      </c>
      <c r="BW3" s="152">
        <f t="shared" ref="BW3:CB4" ca="1" si="0">IFERROR(BQ3/$AL3,0)</f>
        <v>3.2122380553227159</v>
      </c>
      <c r="BX3" s="153">
        <f t="shared" ca="1" si="0"/>
        <v>5.5490360435875942E-2</v>
      </c>
      <c r="BY3" s="153">
        <f t="shared" ca="1" si="0"/>
        <v>0.32305113160100585</v>
      </c>
      <c r="BZ3" s="153">
        <f t="shared" ca="1" si="0"/>
        <v>0.15523889354568315</v>
      </c>
      <c r="CA3" s="153">
        <f t="shared" ca="1" si="0"/>
        <v>0.27644593461860856</v>
      </c>
      <c r="CB3" s="153">
        <f t="shared" ca="1" si="0"/>
        <v>0.18943839061190276</v>
      </c>
      <c r="CC3" s="107">
        <f ca="1">IFERROR(SUM(OFFSET(DLAR!CC$6,0,0,DLAR_HEIGHT,1)),0)</f>
        <v>1447</v>
      </c>
      <c r="CD3" s="108">
        <f ca="1">IFERROR(CC3/$AL3,0)</f>
        <v>0.24258172673931266</v>
      </c>
      <c r="CE3" s="107">
        <f ca="1">IFERROR(SUM(OFFSET(DLAR!CE$6,0,0,DLAR_HEIGHT,1)),0)</f>
        <v>264</v>
      </c>
      <c r="CF3" s="108">
        <f ca="1">IFERROR(CE3/$DO3,0)</f>
        <v>0.14095034703683929</v>
      </c>
      <c r="CG3" s="107">
        <f ca="1">IFERROR(SUM(OFFSET(DLAR!CG$6,0,0,DLAR_HEIGHT,1)),0)</f>
        <v>1711</v>
      </c>
      <c r="CH3" s="108">
        <f ca="1">IFERROR(CG3/($AL3+$DO3),0)</f>
        <v>0.21829548354171982</v>
      </c>
      <c r="CI3" s="122">
        <f ca="1">IFERROR(SUM(OFFSET(DLAR!CI$6,0,0,DLAR_HEIGHT,1)),0)</f>
        <v>218</v>
      </c>
      <c r="CJ3" s="122">
        <f ca="1">IFERROR(SUM(OFFSET(DLAR!CJ$6,0,0,DLAR_HEIGHT,1)),0)</f>
        <v>5963</v>
      </c>
      <c r="CK3" s="108">
        <f ca="1">IFERROR(CI3/$CJ3,0)</f>
        <v>3.6558779138017777E-2</v>
      </c>
      <c r="CL3" s="122">
        <f ca="1">IFERROR(SUM(OFFSET(DLAR!CL$6,0,0,DLAR_HEIGHT,1)),0)</f>
        <v>157</v>
      </c>
      <c r="CM3" s="130">
        <f ca="1">IFERROR(CL3/$CJ3,0)</f>
        <v>2.6329029012242159E-2</v>
      </c>
      <c r="CN3" s="122">
        <f ca="1">IFERROR(SUM(OFFSET(DLAR!CN$6,0,0,DLAR_HEIGHT,1)),0)</f>
        <v>0</v>
      </c>
      <c r="CO3" s="130">
        <f ca="1">IFERROR(CN3/$CJ3,0)</f>
        <v>0</v>
      </c>
      <c r="CP3" s="117">
        <f ca="1">IFERROR(SUM(OFFSET(DLAR!CP$6,0,0,DLAR_HEIGHT,1)),0)</f>
        <v>383975</v>
      </c>
      <c r="CQ3" s="119">
        <f ca="1">IFERROR(CP3/$AL3,0)</f>
        <v>64.371332774518024</v>
      </c>
      <c r="CR3" s="117">
        <f ca="1">IFERROR(SUM(OFFSET(DLAR!CR$6,0,0,DLAR_HEIGHT,1)),0)</f>
        <v>0</v>
      </c>
      <c r="CS3" s="119">
        <f ca="1">IFERROR(CR3/$AL3,0)</f>
        <v>0</v>
      </c>
      <c r="CT3" s="117">
        <f ca="1">IFERROR(SUM(OFFSET(DLAR!CT$6,0,0,DLAR_HEIGHT,1)),0)</f>
        <v>10129</v>
      </c>
      <c r="CU3" s="119">
        <f ca="1">IFERROR(CT3/$AL3,0)</f>
        <v>1.6980720871751886</v>
      </c>
      <c r="CV3" s="117">
        <f ca="1">IFERROR(SUM(OFFSET(DLAR!CV$6,0,0,DLAR_HEIGHT,1)),0)</f>
        <v>1400</v>
      </c>
      <c r="CW3" s="119">
        <f ca="1">IFERROR(CV3/$CJ3,0)</f>
        <v>0.23478115042763709</v>
      </c>
      <c r="CX3" s="119">
        <f ca="1">IFERROR(CQ3+CS3+CU3+CW3,0)</f>
        <v>66.304186012120852</v>
      </c>
      <c r="CY3" s="107">
        <f ca="1">IFERROR(SUM(OFFSET(DLAR!CY$6,0,0,DLAR_HEIGHT,1)),0)</f>
        <v>17751</v>
      </c>
      <c r="CZ3" s="107">
        <f ca="1">IFERROR(SUM(OFFSET(DLAR!CZ$6,0,0,DLAR_HEIGHT,1)),0)</f>
        <v>13403</v>
      </c>
      <c r="DA3" s="107">
        <f ca="1">IFERROR(SUM(OFFSET(DLAR!DA$6,0,0,DLAR_HEIGHT,1)),0)</f>
        <v>16029</v>
      </c>
      <c r="DB3" s="107">
        <f ca="1">IFERROR(SUM(OFFSET(DLAR!DB$6,0,0,DLAR_HEIGHT,1)),0)</f>
        <v>12317</v>
      </c>
      <c r="DC3" s="107">
        <f ca="1">IFERROR(SUM(OFFSET(DLAR!DC$6,0,0,DLAR_HEIGHT,1)),0)</f>
        <v>14631</v>
      </c>
      <c r="DD3" s="107">
        <f ca="1">IFERROR(SUM(OFFSET(DLAR!DD$6,0,0,DLAR_HEIGHT,1)),0)</f>
        <v>9824</v>
      </c>
      <c r="DE3" s="130">
        <f ca="1">IFERROR(CZ3/$CY3,0)</f>
        <v>0.75505605318010249</v>
      </c>
      <c r="DF3" s="130">
        <f ca="1">IFERROR(DB3/$DA3,0)</f>
        <v>0.76841973922265894</v>
      </c>
      <c r="DG3" s="130">
        <f ca="1">IFERROR(DD3/$DC3,0)</f>
        <v>0.6714510286378238</v>
      </c>
      <c r="DH3" s="107">
        <f ca="1">IFERROR(SUM(OFFSET(DLAR!DH$6,0,0,DLAR_HEIGHT,1)),0)</f>
        <v>14682</v>
      </c>
      <c r="DI3" s="107">
        <f ca="1">IFERROR(SUM(OFFSET(DLAR!DI$6,0,0,DLAR_HEIGHT,1)),0)</f>
        <v>11436</v>
      </c>
      <c r="DJ3" s="173">
        <f ca="1">IFERROR(MAX(OFFSET(DLAR!DJ$6,0,0,DLAR_HEIGHT,1)),0)</f>
        <v>0.964247032692645</v>
      </c>
      <c r="DK3" s="130">
        <f ca="1">IFERROR(DI3/DH3,0)</f>
        <v>0.77891295463833266</v>
      </c>
      <c r="DL3" s="130">
        <f ca="1">DJ3*DK3</f>
        <v>0.75106450523587309</v>
      </c>
      <c r="DM3" s="130">
        <f ca="1">IFERROR(DG3/DL3,0)</f>
        <v>0.89399914915024969</v>
      </c>
      <c r="DN3" s="130">
        <f ca="1">DG3-DL3</f>
        <v>-7.9613476598049293E-2</v>
      </c>
      <c r="DO3" s="107">
        <f ca="1">IFERROR(SUM(OFFSET(DLAR!DO$6,0,0,DLAR_HEIGHT,1)),0)</f>
        <v>1873</v>
      </c>
      <c r="DP3" s="108">
        <f ca="1">IFERROR(DO3/($AL3+$DO3),0)</f>
        <v>0.2389640214340393</v>
      </c>
      <c r="DQ3" s="107">
        <f ca="1">IFERROR(SUM(OFFSET(DLAR!DQ$6,0,0,DLAR_HEIGHT,1)),0)</f>
        <v>4268</v>
      </c>
      <c r="DR3" s="108">
        <f ca="1">IFERROR(DQ3/$AL3,0)</f>
        <v>0.71550712489522217</v>
      </c>
      <c r="DS3" s="107">
        <f ca="1">IFERROR(SUM(OFFSET(DLAR!DS$6,0,0,DLAR_HEIGHT,1)),0)</f>
        <v>37</v>
      </c>
      <c r="DT3" s="108">
        <f ca="1">IFERROR(DS3/$AL3,0)</f>
        <v>6.202849958088852E-3</v>
      </c>
      <c r="DU3" s="203">
        <f ca="1">IFERROR(SUM(OFFSET(DLAR!DU$6,0,0,DLAR_HEIGHT,1)),0)</f>
        <v>18972</v>
      </c>
      <c r="DV3" s="203">
        <f ca="1">IFERROR(SUM(OFFSET(DLAR!DV$6,0,0,DLAR_HEIGHT,1)),0)</f>
        <v>86785</v>
      </c>
      <c r="DW3" s="204">
        <f ca="1">IFERROR((DU3)/DV3,0)</f>
        <v>0.21860920666013711</v>
      </c>
      <c r="DX3" s="142">
        <f ca="1">IFERROR(SUM(OFFSET(DLAR!DX$6,0,0,DLAR_HEIGHT,1)),0)</f>
        <v>5623</v>
      </c>
      <c r="DY3" s="142">
        <f ca="1">IFERROR(SUM(OFFSET(DLAR!DY$6,0,0,DLAR_HEIGHT,1)),0)</f>
        <v>33462</v>
      </c>
      <c r="DZ3" s="205">
        <f ca="1">IFERROR((DX3)/DY3,0)</f>
        <v>0.16804136034905265</v>
      </c>
      <c r="EA3" s="202">
        <f ca="1">IF(DZ3&lt;0.3,(0.3-DZ3)*DY3,"")</f>
        <v>4415.5999999999995</v>
      </c>
      <c r="EB3" s="107">
        <f ca="1">IFERROR(SUM(OFFSET(DLAR!EB$6,0,0,DLAR_HEIGHT,1)),0)</f>
        <v>8129</v>
      </c>
      <c r="EC3" s="107">
        <f ca="1">IFERROR(SUM(OFFSET(DLAR!EC$6,0,0,DLAR_HEIGHT,1)),0)</f>
        <v>252</v>
      </c>
      <c r="ED3" s="108">
        <f ca="1">IFERROR((EC3)/EB3,0)</f>
        <v>3.1000123016361177E-2</v>
      </c>
      <c r="EE3" s="107">
        <f ca="1">IFERROR(SUM(OFFSET(DLAR!EE$6,0,0,DLAR_HEIGHT,1)),0)</f>
        <v>5</v>
      </c>
      <c r="EF3" s="107">
        <f ca="1">IFERROR(SUM(OFFSET(DLAR!EF$6,0,0,DLAR_HEIGHT,1)),0)</f>
        <v>2</v>
      </c>
      <c r="EG3" s="107">
        <f ca="1">IFERROR(SUM(OFFSET(DLAR!EG$6,0,0,DLAR_HEIGHT,1)),0)</f>
        <v>1</v>
      </c>
      <c r="EH3" s="108">
        <f ca="1">IFERROR((EG3)/EF3,0)</f>
        <v>0.5</v>
      </c>
      <c r="EI3" s="107">
        <f ca="1">IFERROR(SUM(OFFSET(DLAR!EI$6,0,0,DLAR_HEIGHT,1)),0)</f>
        <v>3485</v>
      </c>
      <c r="EJ3" s="125">
        <f ca="1">IFERROR((EG3)/EI3,0)</f>
        <v>2.8694404591104734E-4</v>
      </c>
      <c r="EK3" s="107">
        <f ca="1">IFERROR(SUM(OFFSET(DLAR!EK$6,0,0,DLAR_HEIGHT,1)),0)</f>
        <v>6207</v>
      </c>
      <c r="EL3" s="107">
        <f ca="1">IFERROR(SUM(OFFSET(DLAR!EL$6,0,0,DLAR_HEIGHT,1)),0)</f>
        <v>1745</v>
      </c>
      <c r="EM3" s="125">
        <f ca="1">IFERROR(EL3/EK3,0)</f>
        <v>0.2811342033188336</v>
      </c>
      <c r="EN3" s="107">
        <f ca="1">IFERROR(SUM(OFFSET(DLAR!EN$6,0,0,DLAR_HEIGHT,1)),0)</f>
        <v>0</v>
      </c>
      <c r="EO3" s="107">
        <f ca="1">IFERROR(SUM(OFFSET(DLAR!EO$6,0,0,DLAR_HEIGHT,1)),0)</f>
        <v>0</v>
      </c>
      <c r="EP3" s="107">
        <f ca="1">IFERROR(SUM(OFFSET(DLAR!EP$6,0,0,DLAR_HEIGHT,1)),0)</f>
        <v>0</v>
      </c>
      <c r="EQ3" s="107">
        <f ca="1">IFERROR(SUM(OFFSET(DLAR!EQ$6,0,0,DLAR_HEIGHT,1)),0)</f>
        <v>0</v>
      </c>
      <c r="ER3" s="125">
        <f ca="1">IFERROR(EP3/EO3,0)</f>
        <v>0</v>
      </c>
    </row>
    <row r="4" spans="2:148" s="21" customFormat="1" ht="13.5" thickBot="1" x14ac:dyDescent="0.25">
      <c r="B4" s="92"/>
      <c r="C4" s="93"/>
      <c r="D4" s="93"/>
      <c r="E4" s="93"/>
      <c r="F4" s="93"/>
      <c r="G4" s="93"/>
      <c r="H4" s="93"/>
      <c r="I4" s="93"/>
      <c r="J4" s="93"/>
      <c r="K4" s="94"/>
      <c r="L4" s="93"/>
      <c r="M4" s="93"/>
      <c r="N4" s="95"/>
      <c r="O4" s="96"/>
      <c r="P4" s="96"/>
      <c r="Q4" s="96"/>
      <c r="R4" s="97"/>
      <c r="S4" s="97"/>
      <c r="T4" s="97"/>
      <c r="U4" s="97"/>
      <c r="V4" s="97"/>
      <c r="W4" s="97"/>
      <c r="X4" s="97"/>
      <c r="Y4" s="97"/>
      <c r="Z4" s="94"/>
      <c r="AA4" s="95"/>
      <c r="AB4" s="93"/>
      <c r="AC4" s="95"/>
      <c r="AD4" s="217"/>
      <c r="AE4" s="217"/>
      <c r="AF4" s="217"/>
      <c r="AG4" s="215"/>
      <c r="AH4" s="70">
        <f ca="1">IFERROR(SUBTOTAL(9,OFFSET(DLAR!AH$6,0,0,DLAR_HEIGHT,1)),0)</f>
        <v>224</v>
      </c>
      <c r="AI4" s="70">
        <f ca="1">IFERROR(SUBTOTAL(9,OFFSET(DLAR!AI$6,0,0,DLAR_HEIGHT,1)),0)</f>
        <v>11016</v>
      </c>
      <c r="AJ4" s="70">
        <f ca="1">IFERROR(SUBTOTAL(9,OFFSET(DLAR!AJ$6,0,0,DLAR_HEIGHT,1)),0)</f>
        <v>18172</v>
      </c>
      <c r="AK4" s="70">
        <f ca="1">IFERROR(SUBTOTAL(9,OFFSET(DLAR!AK$6,0,0,DLAR_HEIGHT,1)),0)</f>
        <v>18972</v>
      </c>
      <c r="AL4" s="70">
        <f ca="1">IFERROR(SUBTOTAL(9,OFFSET(DLAR!AL$6,0,0,DLAR_HEIGHT,1)),0)</f>
        <v>5965</v>
      </c>
      <c r="AM4" s="80">
        <f ca="1">IFERROR(SUBTOTAL(9,OFFSET(DLAR!AM$6,0,0,DLAR_HEIGHT,1)),0)</f>
        <v>17921</v>
      </c>
      <c r="AN4" s="81">
        <f ca="1">IFERROR(SUBTOTAL(9,OFFSET(DLAR!AN$6,0,0,DLAR_HEIGHT,1)),0)</f>
        <v>16144.519443202365</v>
      </c>
      <c r="AO4" s="81">
        <f ca="1">IFERROR(AN4-AI4,0)</f>
        <v>5128.5194432023654</v>
      </c>
      <c r="AP4" s="82">
        <f ca="1">IFERROR(AN4/AM4,0)</f>
        <v>0.90087157207758306</v>
      </c>
      <c r="AQ4" s="81">
        <f ca="1">IFERROR(SUBTOTAL(9,OFFSET(DLAR!AQ$6,0,0,DLAR_HEIGHT,1)),0)</f>
        <v>-1776.4805567976421</v>
      </c>
      <c r="AR4" s="190">
        <f ca="1">IFERROR(SUBTOTAL(9,OFFSET(DLAR!AR$6,0,0,DLAR_HEIGHT,1)),0)</f>
        <v>17402.999913999978</v>
      </c>
      <c r="AS4" s="164">
        <f ca="1">IFERROR((AN4-AK4)/AK4,0)</f>
        <v>-0.14903439578313485</v>
      </c>
      <c r="AT4" s="162">
        <f ca="1">IFERROR((AN4-AI4)/AI4,0)</f>
        <v>0.46555187392904551</v>
      </c>
      <c r="AU4" s="80">
        <f ca="1">IFERROR(SUBTOTAL(9,OFFSET(DLAR!AU$6,0,0,DLAR_HEIGHT,1)),0)</f>
        <v>11016</v>
      </c>
      <c r="AV4" s="81">
        <f ca="1">IFERROR(SUBTOTAL(9,OFFSET(DLAR!AV$6,0,0,DLAR_HEIGHT,1)),0)</f>
        <v>16144.519443202365</v>
      </c>
      <c r="AW4" s="70">
        <f ca="1">IFERROR(SUBTOTAL(9,OFFSET(DLAR!AW$6,0,0,DLAR_HEIGHT,1)),0)</f>
        <v>2699</v>
      </c>
      <c r="AX4" s="70">
        <f ca="1">IFERROR(SUBTOTAL(9,OFFSET(DLAR!AX$6,0,0,DLAR_HEIGHT,1)),0)</f>
        <v>5963</v>
      </c>
      <c r="AY4" s="70">
        <f ca="1">IFERROR(SUBTOTAL(9,OFFSET(DLAR!AY$6,0,0,DLAR_HEIGHT,1)),0)</f>
        <v>73</v>
      </c>
      <c r="AZ4" s="70">
        <f ca="1">IFERROR(SUBTOTAL(9,OFFSET(DLAR!AZ$6,0,0,DLAR_HEIGHT,1)),0)</f>
        <v>1631</v>
      </c>
      <c r="BA4" s="70">
        <f ca="1">IFERROR(SUBTOTAL(9,OFFSET(DLAR!BA$6,0,0,DLAR_HEIGHT,1)),0)</f>
        <v>495</v>
      </c>
      <c r="BB4" s="70">
        <f ca="1">IFERROR(SUBTOTAL(9,OFFSET(DLAR!BB$6,0,0,DLAR_HEIGHT,1)),0)</f>
        <v>988</v>
      </c>
      <c r="BC4" s="70">
        <f ca="1">IFERROR(SUBTOTAL(9,OFFSET(DLAR!BC$6,0,0,DLAR_HEIGHT,1)),0)</f>
        <v>67</v>
      </c>
      <c r="BD4" s="70">
        <f ca="1">IFERROR(SUBTOTAL(9,OFFSET(DLAR!BD$6,0,0,DLAR_HEIGHT,1)),0)</f>
        <v>3181</v>
      </c>
      <c r="BE4" s="70">
        <f ca="1">IFERROR(SUBTOTAL(9,OFFSET(DLAR!BE$6,0,0,DLAR_HEIGHT,1)),0)</f>
        <v>949</v>
      </c>
      <c r="BF4" s="209">
        <f ca="1">IFERROR(BE4/AW4,0)</f>
        <v>0.35161170804001485</v>
      </c>
      <c r="BG4" s="70">
        <f ca="1">IFERROR(SUBTOTAL(9,OFFSET(DLAR!BG$6,0,0,DLAR_HEIGHT,1)),0)</f>
        <v>107</v>
      </c>
      <c r="BH4" s="70">
        <f ca="1">IFERROR(SUBTOTAL(9,OFFSET(DLAR!BH$6,0,0,DLAR_HEIGHT,1)),0)</f>
        <v>175</v>
      </c>
      <c r="BI4" s="70">
        <f ca="1">IFERROR(SUBTOTAL(9,OFFSET(DLAR!BI$6,0,0,DLAR_HEIGHT,1)),0)</f>
        <v>42</v>
      </c>
      <c r="BJ4" s="70">
        <f ca="1">IFERROR(SUBTOTAL(9,OFFSET(DLAR!BJ$6,0,0,DLAR_HEIGHT,1)),0)</f>
        <v>1273</v>
      </c>
      <c r="BK4" s="70">
        <f ca="1">IFERROR(SUBTOTAL(9,OFFSET(DLAR!BK$6,0,0,DLAR_HEIGHT,1)),0)</f>
        <v>1403</v>
      </c>
      <c r="BL4" s="70">
        <f ca="1">IFERROR(SUBTOTAL(9,OFFSET(DLAR!BL$6,0,0,DLAR_HEIGHT,1)),0)</f>
        <v>33</v>
      </c>
      <c r="BM4" s="111">
        <f ca="1">IFERROR((BA4+BB4+BK4+BG4+BH4)/AX4,0)</f>
        <v>0.53127620325339597</v>
      </c>
      <c r="BN4" s="142">
        <f ca="1">IFERROR(SUBTOTAL(9,OFFSET(DLAR!BN$6,0,0,DLAR_HEIGHT,1)),0)</f>
        <v>2132</v>
      </c>
      <c r="BO4" s="205">
        <f ca="1">IFERROR((BN4)/DY4,0)</f>
        <v>6.3714063714063712E-2</v>
      </c>
      <c r="BP4" s="70">
        <f ca="1">IFERROR(SUBTOTAL(9,OFFSET(DLAR!BP$6,0,0,DLAR_HEIGHT,1)),0)</f>
        <v>2937</v>
      </c>
      <c r="BQ4" s="142">
        <f ca="1">IFERROR(SUBTOTAL(9,OFFSET(DLAR!BQ$6,0,0,DLAR_HEIGHT,1)),0)</f>
        <v>19161</v>
      </c>
      <c r="BR4" s="142">
        <f ca="1">IFERROR(SUBTOTAL(9,OFFSET(DLAR!BR$6,0,0,DLAR_HEIGHT,1)),0)</f>
        <v>331</v>
      </c>
      <c r="BS4" s="142">
        <f ca="1">IFERROR(SUBTOTAL(9,OFFSET(DLAR!BS$6,0,0,DLAR_HEIGHT,1)),0)</f>
        <v>1927</v>
      </c>
      <c r="BT4" s="142">
        <f ca="1">IFERROR(SUBTOTAL(9,OFFSET(DLAR!BT$6,0,0,DLAR_HEIGHT,1)),0)</f>
        <v>926</v>
      </c>
      <c r="BU4" s="142">
        <f ca="1">IFERROR(SUBTOTAL(9,OFFSET(DLAR!BU$6,0,0,DLAR_HEIGHT,1)),0)</f>
        <v>1649</v>
      </c>
      <c r="BV4" s="142">
        <f ca="1">IFERROR(SUBTOTAL(9,OFFSET(DLAR!BV$6,0,0,DLAR_HEIGHT,1)),0)</f>
        <v>1130</v>
      </c>
      <c r="BW4" s="161">
        <f t="shared" ca="1" si="0"/>
        <v>3.2122380553227159</v>
      </c>
      <c r="BX4" s="126">
        <f t="shared" ca="1" si="0"/>
        <v>5.5490360435875942E-2</v>
      </c>
      <c r="BY4" s="126">
        <f t="shared" ca="1" si="0"/>
        <v>0.32305113160100585</v>
      </c>
      <c r="BZ4" s="126">
        <f t="shared" ca="1" si="0"/>
        <v>0.15523889354568315</v>
      </c>
      <c r="CA4" s="126">
        <f t="shared" ca="1" si="0"/>
        <v>0.27644593461860856</v>
      </c>
      <c r="CB4" s="126">
        <f t="shared" ca="1" si="0"/>
        <v>0.18943839061190276</v>
      </c>
      <c r="CC4" s="70">
        <f ca="1">IFERROR(SUBTOTAL(9,OFFSET(DLAR!CC$6,0,0,DLAR_HEIGHT,1)),0)</f>
        <v>1447</v>
      </c>
      <c r="CD4" s="111">
        <f ca="1">IFERROR(CC4/$AL4,0)</f>
        <v>0.24258172673931266</v>
      </c>
      <c r="CE4" s="70">
        <f ca="1">IFERROR(SUBTOTAL(9,OFFSET(DLAR!CE$6,0,0,DLAR_HEIGHT,1)),0)</f>
        <v>264</v>
      </c>
      <c r="CF4" s="111">
        <f ca="1">IFERROR(CE4/$DO4,0)</f>
        <v>0.14095034703683929</v>
      </c>
      <c r="CG4" s="70">
        <f ca="1">IFERROR(SUBTOTAL(9,OFFSET(DLAR!CG$6,0,0,DLAR_HEIGHT,1)),0)</f>
        <v>1711</v>
      </c>
      <c r="CH4" s="111">
        <f ca="1">IFERROR(CG4/($AL4+$DO4),0)</f>
        <v>0.21829548354171982</v>
      </c>
      <c r="CI4" s="122">
        <f ca="1">IFERROR(SUBTOTAL(9,OFFSET(DLAR!CI$6,0,0,DLAR_HEIGHT,1)),0)</f>
        <v>218</v>
      </c>
      <c r="CJ4" s="122">
        <f ca="1">IFERROR(SUBTOTAL(9,OFFSET(DLAR!CJ$6,0,0,DLAR_HEIGHT,1)),0)</f>
        <v>5963</v>
      </c>
      <c r="CK4" s="111">
        <f ca="1">IFERROR(CI4/$CJ4,0)</f>
        <v>3.6558779138017777E-2</v>
      </c>
      <c r="CL4" s="122">
        <f ca="1">IFERROR(SUBTOTAL(9,OFFSET(DLAR!CL$6,0,0,DLAR_HEIGHT,1)),0)</f>
        <v>157</v>
      </c>
      <c r="CM4" s="131">
        <f ca="1">IFERROR(CL4/$CJ4,0)</f>
        <v>2.6329029012242159E-2</v>
      </c>
      <c r="CN4" s="122">
        <f ca="1">IFERROR(SUBTOTAL(9,OFFSET(DLAR!CN$6,0,0,DLAR_HEIGHT,1)),0)</f>
        <v>0</v>
      </c>
      <c r="CO4" s="131">
        <f ca="1">IFERROR(CN4/$CJ4,0)</f>
        <v>0</v>
      </c>
      <c r="CP4" s="118">
        <f ca="1">IFERROR(SUBTOTAL(9,OFFSET(DLAR!CP$6,0,0,DLAR_HEIGHT,1)),0)</f>
        <v>383975</v>
      </c>
      <c r="CQ4" s="120">
        <f ca="1">IFERROR(CP4/$AL4,0)</f>
        <v>64.371332774518024</v>
      </c>
      <c r="CR4" s="118">
        <f ca="1">IFERROR(SUBTOTAL(9,OFFSET(DLAR!CR$6,0,0,DLAR_HEIGHT,1)),0)</f>
        <v>0</v>
      </c>
      <c r="CS4" s="120">
        <f ca="1">IFERROR(CR4/$AL4,0)</f>
        <v>0</v>
      </c>
      <c r="CT4" s="118">
        <f ca="1">IFERROR(SUBTOTAL(9,OFFSET(DLAR!CT$6,0,0,DLAR_HEIGHT,1)),0)</f>
        <v>10129</v>
      </c>
      <c r="CU4" s="120">
        <f ca="1">IFERROR(CT4/$AL4,0)</f>
        <v>1.6980720871751886</v>
      </c>
      <c r="CV4" s="118">
        <f ca="1">IFERROR(SUBTOTAL(9,OFFSET(DLAR!CV$6,0,0,DLAR_HEIGHT,1)),0)</f>
        <v>1400</v>
      </c>
      <c r="CW4" s="120">
        <f ca="1">IFERROR(CV4/$CJ4,0)</f>
        <v>0.23478115042763709</v>
      </c>
      <c r="CX4" s="120">
        <f ca="1">IFERROR(CQ4+CS4+CU4+CW4,0)</f>
        <v>66.304186012120852</v>
      </c>
      <c r="CY4" s="70">
        <f ca="1">IFERROR(SUBTOTAL(9,OFFSET(DLAR!CY$6,0,0,DLAR_HEIGHT,1)),0)</f>
        <v>17751</v>
      </c>
      <c r="CZ4" s="70">
        <f ca="1">IFERROR(SUBTOTAL(9,OFFSET(DLAR!CZ$6,0,0,DLAR_HEIGHT,1)),0)</f>
        <v>13403</v>
      </c>
      <c r="DA4" s="70">
        <f ca="1">IFERROR(SUBTOTAL(9,OFFSET(DLAR!DA$6,0,0,DLAR_HEIGHT,1)),0)</f>
        <v>16029</v>
      </c>
      <c r="DB4" s="70">
        <f ca="1">IFERROR(SUBTOTAL(9,OFFSET(DLAR!DB$6,0,0,DLAR_HEIGHT,1)),0)</f>
        <v>12317</v>
      </c>
      <c r="DC4" s="70">
        <f ca="1">IFERROR(SUBTOTAL(9,OFFSET(DLAR!DC$6,0,0,DLAR_HEIGHT,1)),0)</f>
        <v>14631</v>
      </c>
      <c r="DD4" s="70">
        <f ca="1">IFERROR(SUBTOTAL(9,OFFSET(DLAR!DD$6,0,0,DLAR_HEIGHT,1)),0)</f>
        <v>9824</v>
      </c>
      <c r="DE4" s="131">
        <f ca="1">IFERROR(CZ4/$CY4,0)</f>
        <v>0.75505605318010249</v>
      </c>
      <c r="DF4" s="131">
        <f ca="1">IFERROR(DB4/$DA4,0)</f>
        <v>0.76841973922265894</v>
      </c>
      <c r="DG4" s="131">
        <f ca="1">IFERROR(DD4/$DC4,0)</f>
        <v>0.6714510286378238</v>
      </c>
      <c r="DH4" s="70">
        <f ca="1">IFERROR(SUBTOTAL(9,OFFSET(DLAR!DH$6,0,0,DLAR_HEIGHT,1)),0)</f>
        <v>14682</v>
      </c>
      <c r="DI4" s="70">
        <f ca="1">IFERROR(SUBTOTAL(9,OFFSET(DLAR!DI$6,0,0,DLAR_HEIGHT,1)),0)</f>
        <v>11436</v>
      </c>
      <c r="DJ4" s="174">
        <f ca="1">IFERROR(MAX(OFFSET(DLAR!DJ$6,0,0,DLAR_HEIGHT,1)),0)</f>
        <v>0.964247032692645</v>
      </c>
      <c r="DK4" s="131">
        <f ca="1">IFERROR(DI4/DH4,0)</f>
        <v>0.77891295463833266</v>
      </c>
      <c r="DL4" s="131">
        <f ca="1">DJ4*DK4</f>
        <v>0.75106450523587309</v>
      </c>
      <c r="DM4" s="131">
        <f ca="1">IFERROR(DG4/DL4,0)</f>
        <v>0.89399914915024969</v>
      </c>
      <c r="DN4" s="131">
        <f ca="1">DG4-DL4</f>
        <v>-7.9613476598049293E-2</v>
      </c>
      <c r="DO4" s="70">
        <f ca="1">IFERROR(SUBTOTAL(9,OFFSET(DLAR!DO$6,0,0,DLAR_HEIGHT,1)),0)</f>
        <v>1873</v>
      </c>
      <c r="DP4" s="111">
        <f ca="1">IFERROR(DO4/($AL4+$DO4),0)</f>
        <v>0.2389640214340393</v>
      </c>
      <c r="DQ4" s="70">
        <f ca="1">IFERROR(SUBTOTAL(9,OFFSET(DLAR!DQ$6,0,0,DLAR_HEIGHT,1)),0)</f>
        <v>4268</v>
      </c>
      <c r="DR4" s="111">
        <f ca="1">IFERROR(DQ4/$AL4,0)</f>
        <v>0.71550712489522217</v>
      </c>
      <c r="DS4" s="70">
        <f ca="1">IFERROR(SUBTOTAL(9,OFFSET(DLAR!DS$6,0,0,DLAR_HEIGHT,1)),0)</f>
        <v>37</v>
      </c>
      <c r="DT4" s="111">
        <f ca="1">IFERROR(DS4/$AL4,0)</f>
        <v>6.202849958088852E-3</v>
      </c>
      <c r="DU4" s="203">
        <f ca="1">IFERROR(SUBTOTAL(9,OFFSET(DLAR!DU$6,0,0,DLAR_HEIGHT,1)),0)</f>
        <v>18972</v>
      </c>
      <c r="DV4" s="203">
        <f ca="1">IFERROR(SUBTOTAL(9,OFFSET(DLAR!DV$6,0,0,DLAR_HEIGHT,1)),0)</f>
        <v>86785</v>
      </c>
      <c r="DW4" s="204">
        <f ca="1">IFERROR((DU4)/DV4,0)</f>
        <v>0.21860920666013711</v>
      </c>
      <c r="DX4" s="142">
        <f ca="1">IFERROR(SUBTOTAL(9,OFFSET(DLAR!DX$6,0,0,DLAR_HEIGHT,1)),0)</f>
        <v>5623</v>
      </c>
      <c r="DY4" s="142">
        <f ca="1">IFERROR(SUBTOTAL(9,OFFSET(DLAR!DY$6,0,0,DLAR_HEIGHT,1)),0)</f>
        <v>33462</v>
      </c>
      <c r="DZ4" s="205">
        <f ca="1">IFERROR((DX4)/DY4,0)</f>
        <v>0.16804136034905265</v>
      </c>
      <c r="EA4" s="202">
        <f ca="1">IF(DZ4&lt;0.3,(0.3-DZ4)*DY4,"")</f>
        <v>4415.5999999999995</v>
      </c>
      <c r="EB4" s="70">
        <f ca="1">IFERROR(SUBTOTAL(9,OFFSET(DLAR!EB$6,0,0,DLAR_HEIGHT,1)),0)</f>
        <v>8129</v>
      </c>
      <c r="EC4" s="70">
        <f ca="1">IFERROR(SUBTOTAL(9,OFFSET(DLAR!EC$6,0,0,DLAR_HEIGHT,1)),0)</f>
        <v>252</v>
      </c>
      <c r="ED4" s="111">
        <f ca="1">IFERROR((EC4)/EB4,0)</f>
        <v>3.1000123016361177E-2</v>
      </c>
      <c r="EE4" s="70">
        <f ca="1">IFERROR(SUBTOTAL(9,OFFSET(DLAR!EE$6,0,0,DLAR_HEIGHT,1)),0)</f>
        <v>5</v>
      </c>
      <c r="EF4" s="70">
        <f ca="1">IFERROR(SUBTOTAL(9,OFFSET(DLAR!EF$6,0,0,DLAR_HEIGHT,1)),0)</f>
        <v>2</v>
      </c>
      <c r="EG4" s="70">
        <f ca="1">IFERROR(SUBTOTAL(9,OFFSET(DLAR!EG$6,0,0,DLAR_HEIGHT,1)),0)</f>
        <v>1</v>
      </c>
      <c r="EH4" s="111">
        <f ca="1">IFERROR((EG4)/EF4,0)</f>
        <v>0.5</v>
      </c>
      <c r="EI4" s="70">
        <f ca="1">IFERROR(SUBTOTAL(9,OFFSET(DLAR!EI$6,0,0,DLAR_HEIGHT,1)),0)</f>
        <v>3485</v>
      </c>
      <c r="EJ4" s="126">
        <f ca="1">IFERROR((EG4)/EI4,0)</f>
        <v>2.8694404591104734E-4</v>
      </c>
      <c r="EK4" s="70">
        <f ca="1">IFERROR(SUBTOTAL(9,OFFSET(DLAR!EK$6,0,0,DLAR_HEIGHT,1)),0)</f>
        <v>6207</v>
      </c>
      <c r="EL4" s="70">
        <f ca="1">IFERROR(SUBTOTAL(9,OFFSET(DLAR!EL$6,0,0,DLAR_HEIGHT,1)),0)</f>
        <v>1745</v>
      </c>
      <c r="EM4" s="126">
        <f ca="1">IFERROR(EL4/EK4,0)</f>
        <v>0.2811342033188336</v>
      </c>
      <c r="EN4" s="70">
        <f ca="1">IFERROR(SUBTOTAL(9,OFFSET(DLAR!EN$6,0,0,DLAR_HEIGHT,1)),0)</f>
        <v>0</v>
      </c>
      <c r="EO4" s="70">
        <f ca="1">IFERROR(SUBTOTAL(9,OFFSET(DLAR!EO$6,0,0,DLAR_HEIGHT,1)),0)</f>
        <v>0</v>
      </c>
      <c r="EP4" s="70">
        <f ca="1">IFERROR(SUBTOTAL(9,OFFSET(DLAR!EP$6,0,0,DLAR_HEIGHT,1)),0)</f>
        <v>0</v>
      </c>
      <c r="EQ4" s="70">
        <f ca="1">IFERROR(SUBTOTAL(9,OFFSET(DLAR!EQ$6,0,0,DLAR_HEIGHT,1)),0)</f>
        <v>0</v>
      </c>
      <c r="ER4" s="126">
        <f ca="1">IFERROR(EP4/EO4,0)</f>
        <v>0</v>
      </c>
    </row>
    <row r="5" spans="2:148" customFormat="1" ht="50.25" customHeight="1" x14ac:dyDescent="0.2">
      <c r="B5" s="52" t="s">
        <v>183</v>
      </c>
      <c r="C5" s="52" t="s">
        <v>184</v>
      </c>
      <c r="D5" s="52" t="s">
        <v>185</v>
      </c>
      <c r="E5" s="52" t="s">
        <v>68</v>
      </c>
      <c r="F5" s="52" t="s">
        <v>191</v>
      </c>
      <c r="G5" s="52" t="s">
        <v>178</v>
      </c>
      <c r="H5" s="52" t="s">
        <v>83</v>
      </c>
      <c r="I5" s="52" t="s">
        <v>81</v>
      </c>
      <c r="J5" s="52" t="s">
        <v>225</v>
      </c>
      <c r="K5" s="52" t="s">
        <v>189</v>
      </c>
      <c r="L5" s="52" t="s">
        <v>67</v>
      </c>
      <c r="M5" s="52" t="s">
        <v>163</v>
      </c>
      <c r="N5" s="52" t="s">
        <v>71</v>
      </c>
      <c r="O5" s="52" t="s">
        <v>77</v>
      </c>
      <c r="P5" s="52" t="s">
        <v>329</v>
      </c>
      <c r="Q5" s="52" t="s">
        <v>330</v>
      </c>
      <c r="R5" s="52" t="s">
        <v>94</v>
      </c>
      <c r="S5" s="52" t="s">
        <v>255</v>
      </c>
      <c r="T5" s="52" t="s">
        <v>47</v>
      </c>
      <c r="U5" s="52" t="s">
        <v>351</v>
      </c>
      <c r="V5" s="52" t="s">
        <v>352</v>
      </c>
      <c r="W5" s="52" t="s">
        <v>353</v>
      </c>
      <c r="X5" s="52" t="s">
        <v>354</v>
      </c>
      <c r="Y5" s="52" t="s">
        <v>44</v>
      </c>
      <c r="Z5" s="52" t="s">
        <v>228</v>
      </c>
      <c r="AA5" s="52" t="s">
        <v>363</v>
      </c>
      <c r="AB5" s="52" t="s">
        <v>364</v>
      </c>
      <c r="AC5" s="52" t="s">
        <v>230</v>
      </c>
      <c r="AD5" s="52" t="s">
        <v>229</v>
      </c>
      <c r="AE5" s="212" t="s">
        <v>369</v>
      </c>
      <c r="AF5" s="211" t="s">
        <v>368</v>
      </c>
      <c r="AG5" s="52" t="s">
        <v>367</v>
      </c>
      <c r="AH5" s="52" t="s">
        <v>342</v>
      </c>
      <c r="AI5" s="71" t="str">
        <f ca="1">TEXT(CurMonthPriorYear,MonthLabelFormat)</f>
        <v>Jan-19</v>
      </c>
      <c r="AJ5" s="71" t="str">
        <f ca="1">TEXT(PrevMonth2Start,MonthLabelFormat)</f>
        <v>Nov-19</v>
      </c>
      <c r="AK5" s="71" t="str">
        <f ca="1">TEXT(PrevMonthStart,MonthLabelFormat)</f>
        <v>Dec-19</v>
      </c>
      <c r="AL5" s="71" t="str">
        <f ca="1">TEXT(CurMonthStart,MonthLabelFormat)</f>
        <v>Jan-20</v>
      </c>
      <c r="AM5" s="73" t="s">
        <v>154</v>
      </c>
      <c r="AN5" s="75" t="s">
        <v>45</v>
      </c>
      <c r="AO5" s="75" t="s">
        <v>381</v>
      </c>
      <c r="AP5" s="76" t="s">
        <v>158</v>
      </c>
      <c r="AQ5" s="75" t="s">
        <v>157</v>
      </c>
      <c r="AR5" s="191" t="s">
        <v>257</v>
      </c>
      <c r="AS5" s="165" t="s">
        <v>156</v>
      </c>
      <c r="AT5" s="163" t="s">
        <v>155</v>
      </c>
      <c r="AU5" s="73" t="str">
        <f ca="1">TEXT(Year1,"yyyy") &amp; " YTD"</f>
        <v>2019 YTD</v>
      </c>
      <c r="AV5" s="76" t="str">
        <f ca="1">TEXT(CurJanuary,"yyyy") &amp; " YTD Projection"</f>
        <v>2020 YTD Projection</v>
      </c>
      <c r="AW5" s="207" t="s">
        <v>358</v>
      </c>
      <c r="AX5" s="139" t="s">
        <v>194</v>
      </c>
      <c r="AY5" s="157">
        <v>35</v>
      </c>
      <c r="AZ5" s="157" t="s">
        <v>220</v>
      </c>
      <c r="BA5" s="139" t="s">
        <v>192</v>
      </c>
      <c r="BB5" s="139" t="s">
        <v>193</v>
      </c>
      <c r="BC5" s="139" t="s">
        <v>221</v>
      </c>
      <c r="BD5" s="139" t="s">
        <v>343</v>
      </c>
      <c r="BE5" s="157" t="s">
        <v>344</v>
      </c>
      <c r="BF5" s="139" t="s">
        <v>359</v>
      </c>
      <c r="BG5" s="139" t="s">
        <v>345</v>
      </c>
      <c r="BH5" s="139" t="s">
        <v>346</v>
      </c>
      <c r="BI5" s="139" t="s">
        <v>347</v>
      </c>
      <c r="BJ5" s="139" t="s">
        <v>348</v>
      </c>
      <c r="BK5" s="139" t="s">
        <v>198</v>
      </c>
      <c r="BL5" s="139" t="s">
        <v>222</v>
      </c>
      <c r="BM5" s="139" t="s">
        <v>195</v>
      </c>
      <c r="BN5" s="115" t="s">
        <v>370</v>
      </c>
      <c r="BO5" s="115" t="s">
        <v>371</v>
      </c>
      <c r="BP5" s="160" t="s">
        <v>350</v>
      </c>
      <c r="BQ5" s="143" t="s">
        <v>207</v>
      </c>
      <c r="BR5" s="143" t="s">
        <v>208</v>
      </c>
      <c r="BS5" s="143" t="s">
        <v>209</v>
      </c>
      <c r="BT5" s="143" t="s">
        <v>210</v>
      </c>
      <c r="BU5" s="143" t="s">
        <v>211</v>
      </c>
      <c r="BV5" s="143" t="s">
        <v>212</v>
      </c>
      <c r="BW5" s="144" t="s">
        <v>213</v>
      </c>
      <c r="BX5" s="145" t="s">
        <v>214</v>
      </c>
      <c r="BY5" s="148" t="s">
        <v>217</v>
      </c>
      <c r="BZ5" s="149" t="s">
        <v>216</v>
      </c>
      <c r="CA5" s="150" t="s">
        <v>215</v>
      </c>
      <c r="CB5" s="151" t="s">
        <v>218</v>
      </c>
      <c r="CC5" s="110" t="s">
        <v>323</v>
      </c>
      <c r="CD5" s="110" t="s">
        <v>324</v>
      </c>
      <c r="CE5" s="110" t="s">
        <v>325</v>
      </c>
      <c r="CF5" s="110" t="s">
        <v>326</v>
      </c>
      <c r="CG5" s="110" t="s">
        <v>327</v>
      </c>
      <c r="CH5" s="110" t="s">
        <v>328</v>
      </c>
      <c r="CI5" s="123" t="s">
        <v>160</v>
      </c>
      <c r="CJ5" s="123" t="s">
        <v>161</v>
      </c>
      <c r="CK5" s="110" t="s">
        <v>162</v>
      </c>
      <c r="CL5" s="123" t="s">
        <v>186</v>
      </c>
      <c r="CM5" s="110" t="s">
        <v>186</v>
      </c>
      <c r="CN5" s="123" t="s">
        <v>187</v>
      </c>
      <c r="CO5" s="110" t="s">
        <v>187</v>
      </c>
      <c r="CP5" s="121" t="s">
        <v>171</v>
      </c>
      <c r="CQ5" s="121" t="s">
        <v>170</v>
      </c>
      <c r="CR5" s="121" t="s">
        <v>168</v>
      </c>
      <c r="CS5" s="121" t="s">
        <v>169</v>
      </c>
      <c r="CT5" s="121" t="s">
        <v>164</v>
      </c>
      <c r="CU5" s="121" t="s">
        <v>165</v>
      </c>
      <c r="CV5" s="121" t="s">
        <v>166</v>
      </c>
      <c r="CW5" s="121" t="s">
        <v>167</v>
      </c>
      <c r="CX5" s="115" t="s">
        <v>172</v>
      </c>
      <c r="CY5" s="121" t="s">
        <v>200</v>
      </c>
      <c r="CZ5" s="121" t="s">
        <v>201</v>
      </c>
      <c r="DA5" s="121" t="s">
        <v>203</v>
      </c>
      <c r="DB5" s="121" t="s">
        <v>204</v>
      </c>
      <c r="DC5" s="121" t="s">
        <v>205</v>
      </c>
      <c r="DD5" s="121" t="s">
        <v>206</v>
      </c>
      <c r="DE5" s="115" t="s">
        <v>202</v>
      </c>
      <c r="DF5" s="115" t="s">
        <v>223</v>
      </c>
      <c r="DG5" s="172" t="s">
        <v>224</v>
      </c>
      <c r="DH5" s="172" t="s">
        <v>240</v>
      </c>
      <c r="DI5" s="172" t="s">
        <v>241</v>
      </c>
      <c r="DJ5" s="172" t="s">
        <v>242</v>
      </c>
      <c r="DK5" s="172" t="s">
        <v>243</v>
      </c>
      <c r="DL5" s="172" t="s">
        <v>246</v>
      </c>
      <c r="DM5" s="172" t="s">
        <v>244</v>
      </c>
      <c r="DN5" s="172" t="s">
        <v>245</v>
      </c>
      <c r="DO5" s="121" t="s">
        <v>173</v>
      </c>
      <c r="DP5" s="115" t="s">
        <v>174</v>
      </c>
      <c r="DQ5" s="121" t="s">
        <v>175</v>
      </c>
      <c r="DR5" s="115" t="s">
        <v>176</v>
      </c>
      <c r="DS5" s="121" t="s">
        <v>188</v>
      </c>
      <c r="DT5" s="115" t="s">
        <v>188</v>
      </c>
      <c r="DU5" s="200" t="s">
        <v>338</v>
      </c>
      <c r="DV5" s="200" t="s">
        <v>339</v>
      </c>
      <c r="DW5" s="200" t="s">
        <v>340</v>
      </c>
      <c r="DX5" s="115" t="s">
        <v>337</v>
      </c>
      <c r="DY5" s="115" t="s">
        <v>196</v>
      </c>
      <c r="DZ5" s="115" t="s">
        <v>197</v>
      </c>
      <c r="EA5" s="206" t="s">
        <v>341</v>
      </c>
      <c r="EB5" s="167" t="s">
        <v>231</v>
      </c>
      <c r="EC5" s="167" t="s">
        <v>232</v>
      </c>
      <c r="ED5" s="167" t="s">
        <v>233</v>
      </c>
      <c r="EE5" s="168" t="s">
        <v>234</v>
      </c>
      <c r="EF5" s="168" t="s">
        <v>235</v>
      </c>
      <c r="EG5" s="168" t="s">
        <v>236</v>
      </c>
      <c r="EH5" s="169" t="s">
        <v>237</v>
      </c>
      <c r="EI5" s="168" t="s">
        <v>238</v>
      </c>
      <c r="EJ5" s="169" t="s">
        <v>239</v>
      </c>
      <c r="EK5" s="210" t="s">
        <v>360</v>
      </c>
      <c r="EL5" s="210" t="s">
        <v>361</v>
      </c>
      <c r="EM5" s="210" t="s">
        <v>362</v>
      </c>
      <c r="EN5" s="177" t="s">
        <v>247</v>
      </c>
      <c r="EO5" s="177" t="s">
        <v>248</v>
      </c>
      <c r="EP5" s="177" t="s">
        <v>249</v>
      </c>
      <c r="EQ5" s="177" t="s">
        <v>250</v>
      </c>
      <c r="ER5" s="177" t="s">
        <v>251</v>
      </c>
    </row>
    <row r="6" spans="2:148" ht="14.1" customHeight="1" x14ac:dyDescent="0.2">
      <c r="B6" s="62" t="s">
        <v>382</v>
      </c>
      <c r="C6" s="63" t="s">
        <v>383</v>
      </c>
      <c r="D6" s="63" t="s">
        <v>384</v>
      </c>
      <c r="E6" s="63" t="s">
        <v>385</v>
      </c>
      <c r="F6" s="63"/>
      <c r="G6" s="63" t="s">
        <v>386</v>
      </c>
      <c r="H6" s="63" t="s">
        <v>387</v>
      </c>
      <c r="I6" s="63" t="s">
        <v>388</v>
      </c>
      <c r="J6" s="158" t="b">
        <v>0</v>
      </c>
      <c r="K6" s="132" t="s">
        <v>389</v>
      </c>
      <c r="L6" s="63" t="s">
        <v>390</v>
      </c>
      <c r="M6" s="62"/>
      <c r="N6" s="63" t="s">
        <v>391</v>
      </c>
      <c r="O6" s="63" t="s">
        <v>392</v>
      </c>
      <c r="P6" s="63" t="s">
        <v>393</v>
      </c>
      <c r="Q6" s="63">
        <v>11432</v>
      </c>
      <c r="R6" s="63" t="s">
        <v>394</v>
      </c>
      <c r="S6" s="218" t="s">
        <v>395</v>
      </c>
      <c r="T6" s="132" t="s">
        <v>396</v>
      </c>
      <c r="U6" s="166" t="s">
        <v>397</v>
      </c>
      <c r="V6" s="219" t="s">
        <v>398</v>
      </c>
      <c r="W6" s="219" t="s">
        <v>399</v>
      </c>
      <c r="X6" s="219" t="s">
        <v>400</v>
      </c>
      <c r="Y6" s="132" t="s">
        <v>335</v>
      </c>
      <c r="Z6" s="166"/>
      <c r="AA6" s="166">
        <v>1</v>
      </c>
      <c r="AB6" s="166">
        <v>1</v>
      </c>
      <c r="AC6" s="166">
        <v>0</v>
      </c>
      <c r="AD6" s="166">
        <v>0</v>
      </c>
      <c r="AE6" s="213">
        <v>39253</v>
      </c>
      <c r="AF6" s="64">
        <v>4589</v>
      </c>
      <c r="AG6" s="64" t="s">
        <v>401</v>
      </c>
      <c r="AH6" s="64">
        <v>1</v>
      </c>
      <c r="AI6" s="64">
        <v>87</v>
      </c>
      <c r="AJ6" s="64">
        <v>140</v>
      </c>
      <c r="AK6" s="64">
        <v>123</v>
      </c>
      <c r="AL6" s="64">
        <v>35</v>
      </c>
      <c r="AM6" s="64">
        <v>95</v>
      </c>
      <c r="AN6" s="64">
        <v>94.72894895424686</v>
      </c>
      <c r="AO6" s="64">
        <v>7.7289489542468601</v>
      </c>
      <c r="AP6" s="77">
        <v>0.99714683109733537</v>
      </c>
      <c r="AQ6" s="64">
        <v>-0.27105104575313987</v>
      </c>
      <c r="AR6" s="64">
        <v>116</v>
      </c>
      <c r="AS6" s="65">
        <v>-0.22984594346140763</v>
      </c>
      <c r="AT6" s="65">
        <v>8.8838493726975401E-2</v>
      </c>
      <c r="AU6" s="64">
        <v>87</v>
      </c>
      <c r="AV6" s="140">
        <v>94.72894895424686</v>
      </c>
      <c r="AW6" s="140">
        <v>13</v>
      </c>
      <c r="AX6" s="140">
        <v>35</v>
      </c>
      <c r="AY6" s="140">
        <v>3</v>
      </c>
      <c r="AZ6" s="140">
        <v>7</v>
      </c>
      <c r="BA6" s="140">
        <v>3</v>
      </c>
      <c r="BB6" s="140">
        <v>6</v>
      </c>
      <c r="BC6" s="140">
        <v>1</v>
      </c>
      <c r="BD6" s="140">
        <v>17</v>
      </c>
      <c r="BE6" s="140">
        <v>3</v>
      </c>
      <c r="BF6" s="65">
        <v>0.23080000000000001</v>
      </c>
      <c r="BG6" s="140">
        <v>0</v>
      </c>
      <c r="BH6" s="140">
        <v>0</v>
      </c>
      <c r="BI6" s="140">
        <v>0</v>
      </c>
      <c r="BJ6" s="140">
        <v>3</v>
      </c>
      <c r="BK6" s="140">
        <v>12</v>
      </c>
      <c r="BL6" s="140">
        <v>0</v>
      </c>
      <c r="BM6" s="65">
        <v>0.6</v>
      </c>
      <c r="BN6" s="64">
        <v>15</v>
      </c>
      <c r="BO6" s="201">
        <v>7.9365079365069993E-2</v>
      </c>
      <c r="BP6" s="140">
        <v>8</v>
      </c>
      <c r="BQ6" s="147">
        <v>87</v>
      </c>
      <c r="BR6" s="147">
        <v>6</v>
      </c>
      <c r="BS6" s="147">
        <v>15</v>
      </c>
      <c r="BT6" s="147">
        <v>8</v>
      </c>
      <c r="BU6" s="147">
        <v>1</v>
      </c>
      <c r="BV6" s="154">
        <v>5</v>
      </c>
      <c r="BW6" s="159">
        <v>2.48571428571428</v>
      </c>
      <c r="BX6" s="146">
        <v>0.17142857142856999</v>
      </c>
      <c r="BY6" s="146">
        <v>0.42857142857142</v>
      </c>
      <c r="BZ6" s="146">
        <v>0.22857142857141999</v>
      </c>
      <c r="CA6" s="146">
        <v>2.8571428571420001E-2</v>
      </c>
      <c r="CB6" s="156">
        <v>0.14285714285713999</v>
      </c>
      <c r="CC6" s="155">
        <v>0</v>
      </c>
      <c r="CD6" s="77">
        <v>0</v>
      </c>
      <c r="CE6" s="64">
        <v>4</v>
      </c>
      <c r="CF6" s="77">
        <v>0.21052631578947001</v>
      </c>
      <c r="CG6" s="64">
        <v>4</v>
      </c>
      <c r="CH6" s="77">
        <v>7.4074074074070004E-2</v>
      </c>
      <c r="CI6" s="124">
        <v>1</v>
      </c>
      <c r="CJ6" s="124">
        <v>35</v>
      </c>
      <c r="CK6" s="77">
        <v>2.8571428571420001E-2</v>
      </c>
      <c r="CL6" s="124">
        <v>1</v>
      </c>
      <c r="CM6" s="77">
        <v>2.86E-2</v>
      </c>
      <c r="CN6" s="124">
        <v>0</v>
      </c>
      <c r="CO6" s="77">
        <v>0</v>
      </c>
      <c r="CP6" s="116">
        <v>2335</v>
      </c>
      <c r="CQ6" s="116">
        <v>66.714285714285708</v>
      </c>
      <c r="CR6" s="116">
        <v>0</v>
      </c>
      <c r="CS6" s="116">
        <v>0</v>
      </c>
      <c r="CT6" s="116">
        <v>0</v>
      </c>
      <c r="CU6" s="116">
        <v>0</v>
      </c>
      <c r="CV6" s="116">
        <v>5</v>
      </c>
      <c r="CW6" s="116">
        <v>0.14285714285714285</v>
      </c>
      <c r="CX6" s="116">
        <v>66.857142857142847</v>
      </c>
      <c r="CY6" s="64">
        <v>140</v>
      </c>
      <c r="CZ6" s="64">
        <v>110</v>
      </c>
      <c r="DA6" s="64">
        <v>127</v>
      </c>
      <c r="DB6" s="64">
        <v>91</v>
      </c>
      <c r="DC6" s="64">
        <v>84</v>
      </c>
      <c r="DD6" s="64">
        <v>48</v>
      </c>
      <c r="DE6" s="141">
        <v>0.78571428571428004</v>
      </c>
      <c r="DF6" s="141">
        <v>0.71653543307085998</v>
      </c>
      <c r="DG6" s="141">
        <v>0.57142857142856995</v>
      </c>
      <c r="DH6" s="64">
        <v>85</v>
      </c>
      <c r="DI6" s="176">
        <v>61</v>
      </c>
      <c r="DJ6" s="175">
        <v>0.964247032692645</v>
      </c>
      <c r="DK6" s="141">
        <v>0.71764705882352942</v>
      </c>
      <c r="DL6" s="141">
        <v>0.69198904699119235</v>
      </c>
      <c r="DM6" s="141">
        <v>0.82577690198013076</v>
      </c>
      <c r="DN6" s="141">
        <v>-0.12056047556262239</v>
      </c>
      <c r="DO6" s="64">
        <v>19</v>
      </c>
      <c r="DP6" s="77">
        <v>0.35185185185184997</v>
      </c>
      <c r="DQ6" s="64">
        <v>18</v>
      </c>
      <c r="DR6" s="77">
        <v>0.51428571428571002</v>
      </c>
      <c r="DS6" s="64">
        <v>0</v>
      </c>
      <c r="DT6" s="77">
        <v>0</v>
      </c>
      <c r="DU6" s="64">
        <v>123</v>
      </c>
      <c r="DV6" s="64">
        <v>550</v>
      </c>
      <c r="DW6" s="77">
        <v>0.22363636363636</v>
      </c>
      <c r="DX6" s="64">
        <v>33</v>
      </c>
      <c r="DY6" s="64">
        <v>189</v>
      </c>
      <c r="DZ6" s="201">
        <v>0.17460317460317001</v>
      </c>
      <c r="EA6" s="64">
        <v>23.700000000000902</v>
      </c>
      <c r="EB6" s="64">
        <v>45</v>
      </c>
      <c r="EC6" s="64">
        <v>0</v>
      </c>
      <c r="ED6" s="77">
        <v>0</v>
      </c>
      <c r="EE6" s="64">
        <v>0</v>
      </c>
      <c r="EF6" s="64">
        <v>0</v>
      </c>
      <c r="EG6" s="64">
        <v>0</v>
      </c>
      <c r="EH6" s="77">
        <v>0</v>
      </c>
      <c r="EI6" s="64">
        <v>0</v>
      </c>
      <c r="EJ6" s="138">
        <v>0</v>
      </c>
      <c r="EK6" s="64">
        <v>94</v>
      </c>
      <c r="EL6" s="64">
        <v>0</v>
      </c>
      <c r="EM6" s="138">
        <v>0</v>
      </c>
      <c r="EN6" s="178">
        <v>0</v>
      </c>
      <c r="EO6" s="178">
        <v>0</v>
      </c>
      <c r="EP6" s="178">
        <v>0</v>
      </c>
      <c r="EQ6" s="178">
        <v>0</v>
      </c>
      <c r="ER6" s="179">
        <v>0</v>
      </c>
    </row>
    <row r="7" spans="2:148" ht="14.1" customHeight="1" x14ac:dyDescent="0.2">
      <c r="B7" s="62" t="s">
        <v>402</v>
      </c>
      <c r="C7" s="63" t="s">
        <v>383</v>
      </c>
      <c r="D7" s="63" t="s">
        <v>384</v>
      </c>
      <c r="E7" s="63" t="s">
        <v>385</v>
      </c>
      <c r="F7" s="63" t="s">
        <v>403</v>
      </c>
      <c r="G7" s="63" t="s">
        <v>386</v>
      </c>
      <c r="H7" s="63" t="s">
        <v>387</v>
      </c>
      <c r="I7" s="63" t="s">
        <v>388</v>
      </c>
      <c r="J7" s="158" t="b">
        <v>0</v>
      </c>
      <c r="K7" s="132" t="s">
        <v>404</v>
      </c>
      <c r="L7" s="63" t="s">
        <v>405</v>
      </c>
      <c r="M7" s="62"/>
      <c r="N7" s="63" t="s">
        <v>406</v>
      </c>
      <c r="O7" s="63" t="s">
        <v>392</v>
      </c>
      <c r="P7" s="63" t="s">
        <v>393</v>
      </c>
      <c r="Q7" s="63">
        <v>11432</v>
      </c>
      <c r="R7" s="63" t="s">
        <v>407</v>
      </c>
      <c r="S7" s="218" t="s">
        <v>408</v>
      </c>
      <c r="T7" s="132" t="s">
        <v>409</v>
      </c>
      <c r="U7" s="166" t="s">
        <v>397</v>
      </c>
      <c r="V7" s="219" t="s">
        <v>398</v>
      </c>
      <c r="W7" s="219" t="s">
        <v>399</v>
      </c>
      <c r="X7" s="219" t="s">
        <v>400</v>
      </c>
      <c r="Y7" s="132" t="s">
        <v>336</v>
      </c>
      <c r="Z7" s="166" t="s">
        <v>410</v>
      </c>
      <c r="AA7" s="166">
        <v>1</v>
      </c>
      <c r="AB7" s="166">
        <v>1</v>
      </c>
      <c r="AC7" s="166">
        <v>1</v>
      </c>
      <c r="AD7" s="166">
        <v>0</v>
      </c>
      <c r="AE7" s="213">
        <v>42292</v>
      </c>
      <c r="AF7" s="64">
        <v>1550</v>
      </c>
      <c r="AG7" s="64" t="s">
        <v>401</v>
      </c>
      <c r="AH7" s="64">
        <v>1</v>
      </c>
      <c r="AI7" s="64">
        <v>183</v>
      </c>
      <c r="AJ7" s="64">
        <v>218</v>
      </c>
      <c r="AK7" s="64">
        <v>250</v>
      </c>
      <c r="AL7" s="64">
        <v>59</v>
      </c>
      <c r="AM7" s="64">
        <v>162</v>
      </c>
      <c r="AN7" s="64">
        <v>159.68594252287326</v>
      </c>
      <c r="AO7" s="64">
        <v>-23.314057477126738</v>
      </c>
      <c r="AP7" s="77">
        <v>0.98571569458563746</v>
      </c>
      <c r="AQ7" s="64">
        <v>-2.3140574771267381</v>
      </c>
      <c r="AR7" s="64">
        <v>214</v>
      </c>
      <c r="AS7" s="65">
        <v>-0.36125622990850698</v>
      </c>
      <c r="AT7" s="65">
        <v>-0.12739922118648492</v>
      </c>
      <c r="AU7" s="64">
        <v>183</v>
      </c>
      <c r="AV7" s="140">
        <v>159.68594252287326</v>
      </c>
      <c r="AW7" s="140">
        <v>37</v>
      </c>
      <c r="AX7" s="140">
        <v>59</v>
      </c>
      <c r="AY7" s="140">
        <v>0</v>
      </c>
      <c r="AZ7" s="140">
        <v>3</v>
      </c>
      <c r="BA7" s="140">
        <v>3</v>
      </c>
      <c r="BB7" s="140">
        <v>7</v>
      </c>
      <c r="BC7" s="140">
        <v>0</v>
      </c>
      <c r="BD7" s="140">
        <v>13</v>
      </c>
      <c r="BE7" s="140">
        <v>34</v>
      </c>
      <c r="BF7" s="65">
        <v>0.91890000000000005</v>
      </c>
      <c r="BG7" s="140">
        <v>2</v>
      </c>
      <c r="BH7" s="140">
        <v>3</v>
      </c>
      <c r="BI7" s="140">
        <v>2</v>
      </c>
      <c r="BJ7" s="140">
        <v>41</v>
      </c>
      <c r="BK7" s="140">
        <v>5</v>
      </c>
      <c r="BL7" s="140">
        <v>0</v>
      </c>
      <c r="BM7" s="65">
        <v>0.25419999999999998</v>
      </c>
      <c r="BN7" s="64">
        <v>14</v>
      </c>
      <c r="BO7" s="201">
        <v>4.2424242424239998E-2</v>
      </c>
      <c r="BP7" s="140">
        <v>33</v>
      </c>
      <c r="BQ7" s="147">
        <v>197</v>
      </c>
      <c r="BR7" s="147">
        <v>3</v>
      </c>
      <c r="BS7" s="147">
        <v>19</v>
      </c>
      <c r="BT7" s="147">
        <v>4</v>
      </c>
      <c r="BU7" s="147">
        <v>21</v>
      </c>
      <c r="BV7" s="154">
        <v>12</v>
      </c>
      <c r="BW7" s="159">
        <v>3.3389830508474501</v>
      </c>
      <c r="BX7" s="146">
        <v>5.0847457627110001E-2</v>
      </c>
      <c r="BY7" s="146">
        <v>0.32203389830508</v>
      </c>
      <c r="BZ7" s="146">
        <v>6.7796610169489999E-2</v>
      </c>
      <c r="CA7" s="146">
        <v>0.35593220338983</v>
      </c>
      <c r="CB7" s="156">
        <v>0.20338983050847001</v>
      </c>
      <c r="CC7" s="155">
        <v>9</v>
      </c>
      <c r="CD7" s="77">
        <v>0.15254237288135</v>
      </c>
      <c r="CE7" s="64">
        <v>4</v>
      </c>
      <c r="CF7" s="77">
        <v>0.14814814814814001</v>
      </c>
      <c r="CG7" s="64">
        <v>13</v>
      </c>
      <c r="CH7" s="77">
        <v>0.15116279069767</v>
      </c>
      <c r="CI7" s="124">
        <v>0</v>
      </c>
      <c r="CJ7" s="124">
        <v>59</v>
      </c>
      <c r="CK7" s="77">
        <v>0</v>
      </c>
      <c r="CL7" s="124">
        <v>0</v>
      </c>
      <c r="CM7" s="77">
        <v>0</v>
      </c>
      <c r="CN7" s="124">
        <v>0</v>
      </c>
      <c r="CO7" s="77">
        <v>0</v>
      </c>
      <c r="CP7" s="116">
        <v>3610</v>
      </c>
      <c r="CQ7" s="116">
        <v>61.186440677966104</v>
      </c>
      <c r="CR7" s="116">
        <v>0</v>
      </c>
      <c r="CS7" s="116">
        <v>0</v>
      </c>
      <c r="CT7" s="116">
        <v>63</v>
      </c>
      <c r="CU7" s="116">
        <v>1.0677966101694916</v>
      </c>
      <c r="CV7" s="116">
        <v>0</v>
      </c>
      <c r="CW7" s="116">
        <v>0</v>
      </c>
      <c r="CX7" s="116">
        <v>62.254237288135599</v>
      </c>
      <c r="CY7" s="64">
        <v>215</v>
      </c>
      <c r="CZ7" s="64">
        <v>156</v>
      </c>
      <c r="DA7" s="64">
        <v>197</v>
      </c>
      <c r="DB7" s="64">
        <v>150</v>
      </c>
      <c r="DC7" s="64">
        <v>172</v>
      </c>
      <c r="DD7" s="64">
        <v>113</v>
      </c>
      <c r="DE7" s="141">
        <v>0.72558139534883004</v>
      </c>
      <c r="DF7" s="141">
        <v>0.76142131979695005</v>
      </c>
      <c r="DG7" s="141">
        <v>0.65697674418604002</v>
      </c>
      <c r="DH7" s="64">
        <v>174</v>
      </c>
      <c r="DI7" s="176">
        <v>137</v>
      </c>
      <c r="DJ7" s="175">
        <v>0.964247032692645</v>
      </c>
      <c r="DK7" s="141">
        <v>0.78735632183908044</v>
      </c>
      <c r="DL7" s="141">
        <v>0.75920599700512847</v>
      </c>
      <c r="DM7" s="141">
        <v>0.86534714791195477</v>
      </c>
      <c r="DN7" s="141">
        <v>-0.10222925281908846</v>
      </c>
      <c r="DO7" s="64">
        <v>27</v>
      </c>
      <c r="DP7" s="77">
        <v>0.31395348837208997</v>
      </c>
      <c r="DQ7" s="64">
        <v>52</v>
      </c>
      <c r="DR7" s="77">
        <v>0.88135593220338004</v>
      </c>
      <c r="DS7" s="64">
        <v>0</v>
      </c>
      <c r="DT7" s="77">
        <v>0</v>
      </c>
      <c r="DU7" s="64">
        <v>250</v>
      </c>
      <c r="DV7" s="64">
        <v>824</v>
      </c>
      <c r="DW7" s="77">
        <v>0.30339805825242</v>
      </c>
      <c r="DX7" s="64">
        <v>58</v>
      </c>
      <c r="DY7" s="64">
        <v>330</v>
      </c>
      <c r="DZ7" s="201">
        <v>0.17575757575757001</v>
      </c>
      <c r="EA7" s="64">
        <v>41.000000000001897</v>
      </c>
      <c r="EB7" s="64">
        <v>59</v>
      </c>
      <c r="EC7" s="64">
        <v>4</v>
      </c>
      <c r="ED7" s="77">
        <v>6.7799999999999999E-2</v>
      </c>
      <c r="EE7" s="64">
        <v>0</v>
      </c>
      <c r="EF7" s="64">
        <v>0</v>
      </c>
      <c r="EG7" s="64">
        <v>0</v>
      </c>
      <c r="EH7" s="77">
        <v>0</v>
      </c>
      <c r="EI7" s="64">
        <v>59</v>
      </c>
      <c r="EJ7" s="138">
        <v>0</v>
      </c>
      <c r="EK7" s="64">
        <v>87</v>
      </c>
      <c r="EL7" s="64">
        <v>16</v>
      </c>
      <c r="EM7" s="138">
        <v>0.18390000000000001</v>
      </c>
      <c r="EN7" s="178">
        <v>0</v>
      </c>
      <c r="EO7" s="178">
        <v>0</v>
      </c>
      <c r="EP7" s="178">
        <v>0</v>
      </c>
      <c r="EQ7" s="178">
        <v>0</v>
      </c>
      <c r="ER7" s="179">
        <v>0</v>
      </c>
    </row>
    <row r="8" spans="2:148" ht="14.1" customHeight="1" x14ac:dyDescent="0.2">
      <c r="B8" s="62" t="s">
        <v>411</v>
      </c>
      <c r="C8" s="63" t="s">
        <v>383</v>
      </c>
      <c r="D8" s="63" t="s">
        <v>384</v>
      </c>
      <c r="E8" s="63" t="s">
        <v>385</v>
      </c>
      <c r="F8" s="63" t="s">
        <v>403</v>
      </c>
      <c r="G8" s="63" t="s">
        <v>386</v>
      </c>
      <c r="H8" s="63" t="s">
        <v>387</v>
      </c>
      <c r="I8" s="63" t="s">
        <v>388</v>
      </c>
      <c r="J8" s="158" t="b">
        <v>0</v>
      </c>
      <c r="K8" s="132" t="s">
        <v>412</v>
      </c>
      <c r="L8" s="63" t="s">
        <v>405</v>
      </c>
      <c r="M8" s="62"/>
      <c r="N8" s="63" t="s">
        <v>413</v>
      </c>
      <c r="O8" s="63" t="s">
        <v>392</v>
      </c>
      <c r="P8" s="63" t="s">
        <v>393</v>
      </c>
      <c r="Q8" s="63">
        <v>11432</v>
      </c>
      <c r="R8" s="63" t="s">
        <v>414</v>
      </c>
      <c r="S8" s="218" t="s">
        <v>408</v>
      </c>
      <c r="T8" s="132" t="s">
        <v>409</v>
      </c>
      <c r="U8" s="166" t="s">
        <v>397</v>
      </c>
      <c r="V8" s="219" t="s">
        <v>398</v>
      </c>
      <c r="W8" s="219" t="s">
        <v>399</v>
      </c>
      <c r="X8" s="219" t="s">
        <v>400</v>
      </c>
      <c r="Y8" s="132" t="s">
        <v>336</v>
      </c>
      <c r="Z8" s="166" t="s">
        <v>401</v>
      </c>
      <c r="AA8" s="166">
        <v>1</v>
      </c>
      <c r="AB8" s="166">
        <v>1</v>
      </c>
      <c r="AC8" s="166">
        <v>0</v>
      </c>
      <c r="AD8" s="166">
        <v>0</v>
      </c>
      <c r="AE8" s="213">
        <v>43545</v>
      </c>
      <c r="AF8" s="64">
        <v>297</v>
      </c>
      <c r="AG8" s="64" t="s">
        <v>401</v>
      </c>
      <c r="AH8" s="64">
        <v>1</v>
      </c>
      <c r="AI8" s="64">
        <v>0</v>
      </c>
      <c r="AJ8" s="64">
        <v>128</v>
      </c>
      <c r="AK8" s="64">
        <v>168</v>
      </c>
      <c r="AL8" s="64">
        <v>30</v>
      </c>
      <c r="AM8" s="64">
        <v>120</v>
      </c>
      <c r="AN8" s="64">
        <v>81.196241960783027</v>
      </c>
      <c r="AO8" s="64">
        <v>81.196241960783027</v>
      </c>
      <c r="AP8" s="77">
        <v>0.67663534967319194</v>
      </c>
      <c r="AQ8" s="64">
        <v>-38.803758039216973</v>
      </c>
      <c r="AR8" s="64">
        <v>144</v>
      </c>
      <c r="AS8" s="65">
        <v>-0.51668903594772009</v>
      </c>
      <c r="AT8" s="65">
        <v>0</v>
      </c>
      <c r="AU8" s="64">
        <v>0</v>
      </c>
      <c r="AV8" s="140">
        <v>81.196241960783027</v>
      </c>
      <c r="AW8" s="140">
        <v>22</v>
      </c>
      <c r="AX8" s="140">
        <v>30</v>
      </c>
      <c r="AY8" s="140">
        <v>0</v>
      </c>
      <c r="AZ8" s="140">
        <v>22</v>
      </c>
      <c r="BA8" s="140">
        <v>2</v>
      </c>
      <c r="BB8" s="140">
        <v>2</v>
      </c>
      <c r="BC8" s="140">
        <v>0</v>
      </c>
      <c r="BD8" s="140">
        <v>26</v>
      </c>
      <c r="BE8" s="140">
        <v>0</v>
      </c>
      <c r="BF8" s="65">
        <v>0</v>
      </c>
      <c r="BG8" s="140">
        <v>0</v>
      </c>
      <c r="BH8" s="140">
        <v>0</v>
      </c>
      <c r="BI8" s="140">
        <v>0</v>
      </c>
      <c r="BJ8" s="140">
        <v>0</v>
      </c>
      <c r="BK8" s="140">
        <v>4</v>
      </c>
      <c r="BL8" s="140">
        <v>0</v>
      </c>
      <c r="BM8" s="65">
        <v>0.26669999999999999</v>
      </c>
      <c r="BN8" s="64">
        <v>5</v>
      </c>
      <c r="BO8" s="201">
        <v>7.1428571428569995E-2</v>
      </c>
      <c r="BP8" s="140">
        <v>12</v>
      </c>
      <c r="BQ8" s="147">
        <v>90</v>
      </c>
      <c r="BR8" s="147">
        <v>1</v>
      </c>
      <c r="BS8" s="147">
        <v>12</v>
      </c>
      <c r="BT8" s="147">
        <v>5</v>
      </c>
      <c r="BU8" s="147">
        <v>10</v>
      </c>
      <c r="BV8" s="154">
        <v>2</v>
      </c>
      <c r="BW8" s="159">
        <v>3</v>
      </c>
      <c r="BX8" s="146">
        <v>3.3333333333330002E-2</v>
      </c>
      <c r="BY8" s="146">
        <v>0.4</v>
      </c>
      <c r="BZ8" s="146">
        <v>0.16666666666666</v>
      </c>
      <c r="CA8" s="146">
        <v>0.33333333333332998</v>
      </c>
      <c r="CB8" s="156">
        <v>6.6666666666660004E-2</v>
      </c>
      <c r="CC8" s="155">
        <v>13</v>
      </c>
      <c r="CD8" s="77">
        <v>0.43333333333333002</v>
      </c>
      <c r="CE8" s="64">
        <v>0</v>
      </c>
      <c r="CF8" s="77">
        <v>0</v>
      </c>
      <c r="CG8" s="64">
        <v>13</v>
      </c>
      <c r="CH8" s="77">
        <v>0.40625</v>
      </c>
      <c r="CI8" s="124">
        <v>0</v>
      </c>
      <c r="CJ8" s="124">
        <v>30</v>
      </c>
      <c r="CK8" s="77">
        <v>0</v>
      </c>
      <c r="CL8" s="124">
        <v>0</v>
      </c>
      <c r="CM8" s="77">
        <v>0</v>
      </c>
      <c r="CN8" s="124">
        <v>0</v>
      </c>
      <c r="CO8" s="77">
        <v>0</v>
      </c>
      <c r="CP8" s="116">
        <v>1720</v>
      </c>
      <c r="CQ8" s="116">
        <v>57.333333333333336</v>
      </c>
      <c r="CR8" s="116">
        <v>0</v>
      </c>
      <c r="CS8" s="116">
        <v>0</v>
      </c>
      <c r="CT8" s="116">
        <v>91</v>
      </c>
      <c r="CU8" s="116">
        <v>3.0333333333333332</v>
      </c>
      <c r="CV8" s="116">
        <v>0</v>
      </c>
      <c r="CW8" s="116">
        <v>0</v>
      </c>
      <c r="CX8" s="116">
        <v>60.366666666666667</v>
      </c>
      <c r="CY8" s="64">
        <v>128</v>
      </c>
      <c r="CZ8" s="64">
        <v>100</v>
      </c>
      <c r="DA8" s="64">
        <v>140</v>
      </c>
      <c r="DB8" s="64">
        <v>107</v>
      </c>
      <c r="DC8" s="64">
        <v>133</v>
      </c>
      <c r="DD8" s="64">
        <v>76</v>
      </c>
      <c r="DE8" s="141">
        <v>0.78125</v>
      </c>
      <c r="DF8" s="141">
        <v>0.76428571428571002</v>
      </c>
      <c r="DG8" s="141">
        <v>0.57142857142856995</v>
      </c>
      <c r="DH8" s="64">
        <v>136</v>
      </c>
      <c r="DI8" s="176">
        <v>108</v>
      </c>
      <c r="DJ8" s="175">
        <v>0.964247032692645</v>
      </c>
      <c r="DK8" s="141">
        <v>0.79411764705882348</v>
      </c>
      <c r="DL8" s="141">
        <v>0.7657255847853357</v>
      </c>
      <c r="DM8" s="141">
        <v>0.74625764475241452</v>
      </c>
      <c r="DN8" s="141">
        <v>-0.19429701335676575</v>
      </c>
      <c r="DO8" s="64">
        <v>2</v>
      </c>
      <c r="DP8" s="77">
        <v>6.25E-2</v>
      </c>
      <c r="DQ8" s="64">
        <v>28</v>
      </c>
      <c r="DR8" s="77">
        <v>0.93333333333333002</v>
      </c>
      <c r="DS8" s="64">
        <v>0</v>
      </c>
      <c r="DT8" s="77">
        <v>0</v>
      </c>
      <c r="DU8" s="64">
        <v>168</v>
      </c>
      <c r="DV8" s="64">
        <v>281</v>
      </c>
      <c r="DW8" s="77">
        <v>0.59786476868326999</v>
      </c>
      <c r="DX8" s="64">
        <v>28</v>
      </c>
      <c r="DY8" s="64">
        <v>70</v>
      </c>
      <c r="DZ8" s="201">
        <v>0.4</v>
      </c>
      <c r="EA8" s="64"/>
      <c r="EB8" s="64">
        <v>8</v>
      </c>
      <c r="EC8" s="64">
        <v>1</v>
      </c>
      <c r="ED8" s="77">
        <v>0.125</v>
      </c>
      <c r="EE8" s="64">
        <v>0</v>
      </c>
      <c r="EF8" s="64">
        <v>0</v>
      </c>
      <c r="EG8" s="64">
        <v>0</v>
      </c>
      <c r="EH8" s="77">
        <v>0</v>
      </c>
      <c r="EI8" s="64">
        <v>0</v>
      </c>
      <c r="EJ8" s="138">
        <v>0</v>
      </c>
      <c r="EK8" s="64">
        <v>68</v>
      </c>
      <c r="EL8" s="64">
        <v>22</v>
      </c>
      <c r="EM8" s="138">
        <v>0.32350000000000001</v>
      </c>
      <c r="EN8" s="178">
        <v>0</v>
      </c>
      <c r="EO8" s="178">
        <v>0</v>
      </c>
      <c r="EP8" s="178">
        <v>0</v>
      </c>
      <c r="EQ8" s="178">
        <v>0</v>
      </c>
      <c r="ER8" s="179">
        <v>0</v>
      </c>
    </row>
    <row r="9" spans="2:148" ht="14.1" customHeight="1" x14ac:dyDescent="0.2">
      <c r="B9" s="62" t="s">
        <v>415</v>
      </c>
      <c r="C9" s="63" t="s">
        <v>383</v>
      </c>
      <c r="D9" s="63" t="s">
        <v>384</v>
      </c>
      <c r="E9" s="63" t="s">
        <v>385</v>
      </c>
      <c r="F9" s="63" t="s">
        <v>403</v>
      </c>
      <c r="G9" s="63" t="s">
        <v>386</v>
      </c>
      <c r="H9" s="63" t="s">
        <v>387</v>
      </c>
      <c r="I9" s="63" t="s">
        <v>388</v>
      </c>
      <c r="J9" s="158" t="b">
        <v>0</v>
      </c>
      <c r="K9" s="132" t="s">
        <v>416</v>
      </c>
      <c r="L9" s="63" t="s">
        <v>417</v>
      </c>
      <c r="M9" s="62"/>
      <c r="N9" s="63" t="s">
        <v>418</v>
      </c>
      <c r="O9" s="63" t="s">
        <v>392</v>
      </c>
      <c r="P9" s="63" t="s">
        <v>393</v>
      </c>
      <c r="Q9" s="63">
        <v>11435</v>
      </c>
      <c r="R9" s="63" t="s">
        <v>419</v>
      </c>
      <c r="S9" s="218" t="s">
        <v>420</v>
      </c>
      <c r="T9" s="132" t="s">
        <v>421</v>
      </c>
      <c r="U9" s="166" t="s">
        <v>397</v>
      </c>
      <c r="V9" s="219" t="s">
        <v>398</v>
      </c>
      <c r="W9" s="219" t="s">
        <v>399</v>
      </c>
      <c r="X9" s="219" t="s">
        <v>400</v>
      </c>
      <c r="Y9" s="132" t="s">
        <v>336</v>
      </c>
      <c r="Z9" s="166" t="s">
        <v>401</v>
      </c>
      <c r="AA9" s="166">
        <v>1</v>
      </c>
      <c r="AB9" s="166">
        <v>1</v>
      </c>
      <c r="AC9" s="166">
        <v>0</v>
      </c>
      <c r="AD9" s="166">
        <v>0</v>
      </c>
      <c r="AE9" s="213">
        <v>43530</v>
      </c>
      <c r="AF9" s="64">
        <v>312</v>
      </c>
      <c r="AG9" s="64" t="s">
        <v>401</v>
      </c>
      <c r="AH9" s="64">
        <v>1</v>
      </c>
      <c r="AI9" s="64">
        <v>0</v>
      </c>
      <c r="AJ9" s="64">
        <v>87</v>
      </c>
      <c r="AK9" s="64">
        <v>107</v>
      </c>
      <c r="AL9" s="64">
        <v>30</v>
      </c>
      <c r="AM9" s="64">
        <v>57</v>
      </c>
      <c r="AN9" s="64">
        <v>81.196241960783013</v>
      </c>
      <c r="AO9" s="64">
        <v>81.196241960783013</v>
      </c>
      <c r="AP9" s="77">
        <v>1.4244954729961932</v>
      </c>
      <c r="AQ9" s="64">
        <v>24.196241960783013</v>
      </c>
      <c r="AR9" s="64">
        <v>82</v>
      </c>
      <c r="AS9" s="65">
        <v>-0.24115661718894379</v>
      </c>
      <c r="AT9" s="65">
        <v>0</v>
      </c>
      <c r="AU9" s="64">
        <v>0</v>
      </c>
      <c r="AV9" s="140">
        <v>81.196241960783013</v>
      </c>
      <c r="AW9" s="140">
        <v>7</v>
      </c>
      <c r="AX9" s="140">
        <v>30</v>
      </c>
      <c r="AY9" s="140">
        <v>0</v>
      </c>
      <c r="AZ9" s="140">
        <v>4</v>
      </c>
      <c r="BA9" s="140">
        <v>0</v>
      </c>
      <c r="BB9" s="140">
        <v>0</v>
      </c>
      <c r="BC9" s="140">
        <v>0</v>
      </c>
      <c r="BD9" s="140">
        <v>4</v>
      </c>
      <c r="BE9" s="140">
        <v>3</v>
      </c>
      <c r="BF9" s="65">
        <v>0.42859999999999998</v>
      </c>
      <c r="BG9" s="140">
        <v>1</v>
      </c>
      <c r="BH9" s="140">
        <v>1</v>
      </c>
      <c r="BI9" s="140">
        <v>0</v>
      </c>
      <c r="BJ9" s="140">
        <v>5</v>
      </c>
      <c r="BK9" s="140">
        <v>21</v>
      </c>
      <c r="BL9" s="140">
        <v>0</v>
      </c>
      <c r="BM9" s="65">
        <v>0.7</v>
      </c>
      <c r="BN9" s="64">
        <v>15</v>
      </c>
      <c r="BO9" s="201">
        <v>0.1</v>
      </c>
      <c r="BP9" s="140">
        <v>18</v>
      </c>
      <c r="BQ9" s="147">
        <v>110</v>
      </c>
      <c r="BR9" s="147">
        <v>0</v>
      </c>
      <c r="BS9" s="147">
        <v>7</v>
      </c>
      <c r="BT9" s="147">
        <v>5</v>
      </c>
      <c r="BU9" s="147">
        <v>9</v>
      </c>
      <c r="BV9" s="154">
        <v>9</v>
      </c>
      <c r="BW9" s="159">
        <v>3.6666666666666599</v>
      </c>
      <c r="BX9" s="146">
        <v>0</v>
      </c>
      <c r="BY9" s="146">
        <v>0.23333333333333001</v>
      </c>
      <c r="BZ9" s="146">
        <v>0.16666666666666</v>
      </c>
      <c r="CA9" s="146">
        <v>0.3</v>
      </c>
      <c r="CB9" s="156">
        <v>0.3</v>
      </c>
      <c r="CC9" s="155">
        <v>14</v>
      </c>
      <c r="CD9" s="77">
        <v>0.46666666666666001</v>
      </c>
      <c r="CE9" s="64">
        <v>2</v>
      </c>
      <c r="CF9" s="77">
        <v>0.16666666666666</v>
      </c>
      <c r="CG9" s="64">
        <v>16</v>
      </c>
      <c r="CH9" s="77">
        <v>0.38095238095237999</v>
      </c>
      <c r="CI9" s="124">
        <v>0</v>
      </c>
      <c r="CJ9" s="124">
        <v>30</v>
      </c>
      <c r="CK9" s="77">
        <v>0</v>
      </c>
      <c r="CL9" s="124">
        <v>0</v>
      </c>
      <c r="CM9" s="77">
        <v>0</v>
      </c>
      <c r="CN9" s="124">
        <v>0</v>
      </c>
      <c r="CO9" s="77">
        <v>0</v>
      </c>
      <c r="CP9" s="116">
        <v>2620</v>
      </c>
      <c r="CQ9" s="116">
        <v>87.333333333333329</v>
      </c>
      <c r="CR9" s="116">
        <v>0</v>
      </c>
      <c r="CS9" s="116">
        <v>0</v>
      </c>
      <c r="CT9" s="116">
        <v>98</v>
      </c>
      <c r="CU9" s="116">
        <v>3.2666666666666666</v>
      </c>
      <c r="CV9" s="116">
        <v>0</v>
      </c>
      <c r="CW9" s="116">
        <v>0</v>
      </c>
      <c r="CX9" s="116">
        <v>90.6</v>
      </c>
      <c r="CY9" s="64">
        <v>87</v>
      </c>
      <c r="CZ9" s="64">
        <v>80</v>
      </c>
      <c r="DA9" s="64">
        <v>64</v>
      </c>
      <c r="DB9" s="64">
        <v>49</v>
      </c>
      <c r="DC9" s="64">
        <v>52</v>
      </c>
      <c r="DD9" s="64">
        <v>37</v>
      </c>
      <c r="DE9" s="141">
        <v>0.91954022988505002</v>
      </c>
      <c r="DF9" s="141">
        <v>0.765625</v>
      </c>
      <c r="DG9" s="141">
        <v>0.71153846153846001</v>
      </c>
      <c r="DH9" s="64">
        <v>52</v>
      </c>
      <c r="DI9" s="176">
        <v>41</v>
      </c>
      <c r="DJ9" s="175">
        <v>0.964247032692645</v>
      </c>
      <c r="DK9" s="141">
        <v>0.78846153846153844</v>
      </c>
      <c r="DL9" s="141">
        <v>0.76027169885381618</v>
      </c>
      <c r="DM9" s="141">
        <v>0.93590023489125496</v>
      </c>
      <c r="DN9" s="141">
        <v>-4.873323731535617E-2</v>
      </c>
      <c r="DO9" s="64">
        <v>12</v>
      </c>
      <c r="DP9" s="77">
        <v>0.28571428571427998</v>
      </c>
      <c r="DQ9" s="64">
        <v>21</v>
      </c>
      <c r="DR9" s="77">
        <v>0.7</v>
      </c>
      <c r="DS9" s="64">
        <v>0</v>
      </c>
      <c r="DT9" s="77">
        <v>0</v>
      </c>
      <c r="DU9" s="64">
        <v>107</v>
      </c>
      <c r="DV9" s="64">
        <v>503</v>
      </c>
      <c r="DW9" s="77">
        <v>0.21272365805168</v>
      </c>
      <c r="DX9" s="64">
        <v>28</v>
      </c>
      <c r="DY9" s="64">
        <v>150</v>
      </c>
      <c r="DZ9" s="201">
        <v>0.18666666666666001</v>
      </c>
      <c r="EA9" s="64">
        <v>17.000000000000998</v>
      </c>
      <c r="EB9" s="64">
        <v>37</v>
      </c>
      <c r="EC9" s="64">
        <v>0</v>
      </c>
      <c r="ED9" s="77">
        <v>0</v>
      </c>
      <c r="EE9" s="64">
        <v>0</v>
      </c>
      <c r="EF9" s="64">
        <v>0</v>
      </c>
      <c r="EG9" s="64">
        <v>0</v>
      </c>
      <c r="EH9" s="77">
        <v>0</v>
      </c>
      <c r="EI9" s="64">
        <v>0</v>
      </c>
      <c r="EJ9" s="138">
        <v>0</v>
      </c>
      <c r="EK9" s="64">
        <v>34</v>
      </c>
      <c r="EL9" s="64">
        <v>31</v>
      </c>
      <c r="EM9" s="138">
        <v>0.91180000000000005</v>
      </c>
      <c r="EN9" s="178">
        <v>0</v>
      </c>
      <c r="EO9" s="178">
        <v>0</v>
      </c>
      <c r="EP9" s="178">
        <v>0</v>
      </c>
      <c r="EQ9" s="178">
        <v>0</v>
      </c>
      <c r="ER9" s="179">
        <v>0</v>
      </c>
    </row>
    <row r="10" spans="2:148" ht="14.1" customHeight="1" x14ac:dyDescent="0.2">
      <c r="B10" s="62" t="s">
        <v>422</v>
      </c>
      <c r="C10" s="63" t="s">
        <v>383</v>
      </c>
      <c r="D10" s="63" t="s">
        <v>384</v>
      </c>
      <c r="E10" s="63" t="s">
        <v>385</v>
      </c>
      <c r="F10" s="63" t="s">
        <v>403</v>
      </c>
      <c r="G10" s="63" t="s">
        <v>386</v>
      </c>
      <c r="H10" s="63" t="s">
        <v>423</v>
      </c>
      <c r="I10" s="63" t="s">
        <v>424</v>
      </c>
      <c r="J10" s="158" t="b">
        <v>0</v>
      </c>
      <c r="K10" s="132" t="s">
        <v>425</v>
      </c>
      <c r="L10" s="63" t="s">
        <v>405</v>
      </c>
      <c r="M10" s="62"/>
      <c r="N10" s="63" t="s">
        <v>426</v>
      </c>
      <c r="O10" s="63" t="s">
        <v>427</v>
      </c>
      <c r="P10" s="63" t="s">
        <v>393</v>
      </c>
      <c r="Q10" s="63">
        <v>10550</v>
      </c>
      <c r="R10" s="63" t="s">
        <v>428</v>
      </c>
      <c r="S10" s="218" t="s">
        <v>408</v>
      </c>
      <c r="T10" s="132" t="s">
        <v>409</v>
      </c>
      <c r="U10" s="166" t="s">
        <v>397</v>
      </c>
      <c r="V10" s="219" t="s">
        <v>398</v>
      </c>
      <c r="W10" s="219" t="s">
        <v>399</v>
      </c>
      <c r="X10" s="219" t="s">
        <v>400</v>
      </c>
      <c r="Y10" s="132" t="s">
        <v>336</v>
      </c>
      <c r="Z10" s="166" t="s">
        <v>410</v>
      </c>
      <c r="AA10" s="166">
        <v>1</v>
      </c>
      <c r="AB10" s="166">
        <v>1</v>
      </c>
      <c r="AC10" s="166">
        <v>0</v>
      </c>
      <c r="AD10" s="166">
        <v>0</v>
      </c>
      <c r="AE10" s="213">
        <v>38724</v>
      </c>
      <c r="AF10" s="64">
        <v>5118</v>
      </c>
      <c r="AG10" s="64" t="s">
        <v>401</v>
      </c>
      <c r="AH10" s="64">
        <v>2</v>
      </c>
      <c r="AI10" s="64">
        <v>73</v>
      </c>
      <c r="AJ10" s="64">
        <v>135</v>
      </c>
      <c r="AK10" s="64">
        <v>161</v>
      </c>
      <c r="AL10" s="64">
        <v>56</v>
      </c>
      <c r="AM10" s="64">
        <v>108</v>
      </c>
      <c r="AN10" s="64">
        <v>151.56631832679497</v>
      </c>
      <c r="AO10" s="64">
        <v>78.566318326794971</v>
      </c>
      <c r="AP10" s="77">
        <v>1.4033918363592126</v>
      </c>
      <c r="AQ10" s="64">
        <v>43.566318326794971</v>
      </c>
      <c r="AR10" s="64">
        <v>135.33333300000001</v>
      </c>
      <c r="AS10" s="65">
        <v>-5.8594296106863536E-2</v>
      </c>
      <c r="AT10" s="65">
        <v>1.0762509359834926</v>
      </c>
      <c r="AU10" s="64">
        <v>73</v>
      </c>
      <c r="AV10" s="140">
        <v>151.56631832679497</v>
      </c>
      <c r="AW10" s="140">
        <v>40</v>
      </c>
      <c r="AX10" s="140">
        <v>56</v>
      </c>
      <c r="AY10" s="140">
        <v>1</v>
      </c>
      <c r="AZ10" s="140">
        <v>0</v>
      </c>
      <c r="BA10" s="140">
        <v>0</v>
      </c>
      <c r="BB10" s="140">
        <v>2</v>
      </c>
      <c r="BC10" s="140">
        <v>0</v>
      </c>
      <c r="BD10" s="140">
        <v>2</v>
      </c>
      <c r="BE10" s="140">
        <v>39</v>
      </c>
      <c r="BF10" s="65">
        <v>0.97499999999999998</v>
      </c>
      <c r="BG10" s="140">
        <v>3</v>
      </c>
      <c r="BH10" s="140">
        <v>3</v>
      </c>
      <c r="BI10" s="140">
        <v>0</v>
      </c>
      <c r="BJ10" s="140">
        <v>45</v>
      </c>
      <c r="BK10" s="140">
        <v>8</v>
      </c>
      <c r="BL10" s="140">
        <v>0</v>
      </c>
      <c r="BM10" s="65">
        <v>0.17860000000000001</v>
      </c>
      <c r="BN10" s="64">
        <v>11</v>
      </c>
      <c r="BO10" s="201">
        <v>2.8795811518319999E-2</v>
      </c>
      <c r="BP10" s="140">
        <v>32</v>
      </c>
      <c r="BQ10" s="147">
        <v>185</v>
      </c>
      <c r="BR10" s="147">
        <v>2</v>
      </c>
      <c r="BS10" s="147">
        <v>18</v>
      </c>
      <c r="BT10" s="147">
        <v>4</v>
      </c>
      <c r="BU10" s="147">
        <v>24</v>
      </c>
      <c r="BV10" s="154">
        <v>8</v>
      </c>
      <c r="BW10" s="159">
        <v>3.3035714285714199</v>
      </c>
      <c r="BX10" s="146">
        <v>3.5714285714280002E-2</v>
      </c>
      <c r="BY10" s="146">
        <v>0.32142857142857001</v>
      </c>
      <c r="BZ10" s="146">
        <v>7.1428571428569995E-2</v>
      </c>
      <c r="CA10" s="146">
        <v>0.42857142857142</v>
      </c>
      <c r="CB10" s="156">
        <v>0.14285714285713999</v>
      </c>
      <c r="CC10" s="155">
        <v>0</v>
      </c>
      <c r="CD10" s="77">
        <v>0</v>
      </c>
      <c r="CE10" s="64">
        <v>4</v>
      </c>
      <c r="CF10" s="77">
        <v>0.2</v>
      </c>
      <c r="CG10" s="64">
        <v>4</v>
      </c>
      <c r="CH10" s="77">
        <v>5.2631578947360001E-2</v>
      </c>
      <c r="CI10" s="124">
        <v>1</v>
      </c>
      <c r="CJ10" s="124">
        <v>56</v>
      </c>
      <c r="CK10" s="77">
        <v>1.7857142857140001E-2</v>
      </c>
      <c r="CL10" s="124">
        <v>1</v>
      </c>
      <c r="CM10" s="77">
        <v>1.7899999999999999E-2</v>
      </c>
      <c r="CN10" s="124">
        <v>0</v>
      </c>
      <c r="CO10" s="77">
        <v>0</v>
      </c>
      <c r="CP10" s="116">
        <v>3635</v>
      </c>
      <c r="CQ10" s="116">
        <v>64.910714285714292</v>
      </c>
      <c r="CR10" s="116">
        <v>0</v>
      </c>
      <c r="CS10" s="116">
        <v>0</v>
      </c>
      <c r="CT10" s="116">
        <v>0</v>
      </c>
      <c r="CU10" s="116">
        <v>0</v>
      </c>
      <c r="CV10" s="116">
        <v>5</v>
      </c>
      <c r="CW10" s="116">
        <v>8.9285714285714288E-2</v>
      </c>
      <c r="CX10" s="116">
        <v>65</v>
      </c>
      <c r="CY10" s="64">
        <v>131</v>
      </c>
      <c r="CZ10" s="64">
        <v>116</v>
      </c>
      <c r="DA10" s="64">
        <v>128</v>
      </c>
      <c r="DB10" s="64">
        <v>96</v>
      </c>
      <c r="DC10" s="64">
        <v>108</v>
      </c>
      <c r="DD10" s="64">
        <v>66</v>
      </c>
      <c r="DE10" s="141">
        <v>0.88549618320610002</v>
      </c>
      <c r="DF10" s="141">
        <v>0.75</v>
      </c>
      <c r="DG10" s="141">
        <v>0.61111111111111005</v>
      </c>
      <c r="DH10" s="64">
        <v>110</v>
      </c>
      <c r="DI10" s="176">
        <v>87</v>
      </c>
      <c r="DJ10" s="175">
        <v>0.964247032692645</v>
      </c>
      <c r="DK10" s="141">
        <v>0.79090909090909089</v>
      </c>
      <c r="DL10" s="141">
        <v>0.76263174403872835</v>
      </c>
      <c r="DM10" s="141">
        <v>0.80131874379474599</v>
      </c>
      <c r="DN10" s="141">
        <v>-0.1515206329276183</v>
      </c>
      <c r="DO10" s="64">
        <v>20</v>
      </c>
      <c r="DP10" s="77">
        <v>0.26315789473683998</v>
      </c>
      <c r="DQ10" s="64">
        <v>50</v>
      </c>
      <c r="DR10" s="77">
        <v>0.89285714285714002</v>
      </c>
      <c r="DS10" s="64">
        <v>0</v>
      </c>
      <c r="DT10" s="77">
        <v>0</v>
      </c>
      <c r="DU10" s="64">
        <v>161</v>
      </c>
      <c r="DV10" s="64">
        <v>1155</v>
      </c>
      <c r="DW10" s="77">
        <v>0.13939393939392999</v>
      </c>
      <c r="DX10" s="64">
        <v>55</v>
      </c>
      <c r="DY10" s="64">
        <v>382</v>
      </c>
      <c r="DZ10" s="201">
        <v>0.14397905759162</v>
      </c>
      <c r="EA10" s="64">
        <v>59.600000000001202</v>
      </c>
      <c r="EB10" s="64">
        <v>128</v>
      </c>
      <c r="EC10" s="64">
        <v>2</v>
      </c>
      <c r="ED10" s="77">
        <v>1.5599999999999999E-2</v>
      </c>
      <c r="EE10" s="64">
        <v>0</v>
      </c>
      <c r="EF10" s="64">
        <v>0</v>
      </c>
      <c r="EG10" s="64">
        <v>0</v>
      </c>
      <c r="EH10" s="77">
        <v>0</v>
      </c>
      <c r="EI10" s="64">
        <v>0</v>
      </c>
      <c r="EJ10" s="138">
        <v>0</v>
      </c>
      <c r="EK10" s="64">
        <v>95</v>
      </c>
      <c r="EL10" s="64">
        <v>1</v>
      </c>
      <c r="EM10" s="138">
        <v>1.0500000000000001E-2</v>
      </c>
      <c r="EN10" s="178">
        <v>0</v>
      </c>
      <c r="EO10" s="178">
        <v>0</v>
      </c>
      <c r="EP10" s="178">
        <v>0</v>
      </c>
      <c r="EQ10" s="178">
        <v>0</v>
      </c>
      <c r="ER10" s="179">
        <v>0</v>
      </c>
    </row>
    <row r="11" spans="2:148" ht="14.1" customHeight="1" x14ac:dyDescent="0.2">
      <c r="B11" s="62" t="s">
        <v>429</v>
      </c>
      <c r="C11" s="63" t="s">
        <v>383</v>
      </c>
      <c r="D11" s="63" t="s">
        <v>384</v>
      </c>
      <c r="E11" s="63" t="s">
        <v>385</v>
      </c>
      <c r="F11" s="63"/>
      <c r="G11" s="63" t="s">
        <v>386</v>
      </c>
      <c r="H11" s="63" t="s">
        <v>423</v>
      </c>
      <c r="I11" s="63" t="s">
        <v>424</v>
      </c>
      <c r="J11" s="158" t="b">
        <v>0</v>
      </c>
      <c r="K11" s="132" t="s">
        <v>430</v>
      </c>
      <c r="L11" s="63" t="s">
        <v>431</v>
      </c>
      <c r="M11" s="62"/>
      <c r="N11" s="63" t="s">
        <v>432</v>
      </c>
      <c r="O11" s="63" t="s">
        <v>433</v>
      </c>
      <c r="P11" s="63" t="s">
        <v>393</v>
      </c>
      <c r="Q11" s="63">
        <v>10705</v>
      </c>
      <c r="R11" s="63" t="s">
        <v>434</v>
      </c>
      <c r="S11" s="218" t="s">
        <v>435</v>
      </c>
      <c r="T11" s="132" t="s">
        <v>436</v>
      </c>
      <c r="U11" s="166" t="s">
        <v>397</v>
      </c>
      <c r="V11" s="219" t="s">
        <v>398</v>
      </c>
      <c r="W11" s="219" t="s">
        <v>399</v>
      </c>
      <c r="X11" s="219" t="s">
        <v>400</v>
      </c>
      <c r="Y11" s="132" t="s">
        <v>333</v>
      </c>
      <c r="Z11" s="166"/>
      <c r="AA11" s="166">
        <v>0</v>
      </c>
      <c r="AB11" s="166">
        <v>0</v>
      </c>
      <c r="AC11" s="166">
        <v>0</v>
      </c>
      <c r="AD11" s="166">
        <v>0</v>
      </c>
      <c r="AE11" s="213">
        <v>39744</v>
      </c>
      <c r="AF11" s="64">
        <v>4098</v>
      </c>
      <c r="AG11" s="64" t="s">
        <v>401</v>
      </c>
      <c r="AH11" s="64">
        <v>1</v>
      </c>
      <c r="AI11" s="64">
        <v>9</v>
      </c>
      <c r="AJ11" s="64">
        <v>3</v>
      </c>
      <c r="AK11" s="64">
        <v>12</v>
      </c>
      <c r="AL11" s="64">
        <v>2</v>
      </c>
      <c r="AM11" s="64">
        <v>50</v>
      </c>
      <c r="AN11" s="64">
        <v>5.4130827973855347</v>
      </c>
      <c r="AO11" s="64">
        <v>-3.5869172026144653</v>
      </c>
      <c r="AP11" s="77">
        <v>0.1082616559477107</v>
      </c>
      <c r="AQ11" s="64">
        <v>-44.586917202614465</v>
      </c>
      <c r="AR11" s="64">
        <v>7.3333329999999997</v>
      </c>
      <c r="AS11" s="65">
        <v>-0.54890976688453874</v>
      </c>
      <c r="AT11" s="65">
        <v>-0.39854635584605169</v>
      </c>
      <c r="AU11" s="64">
        <v>9</v>
      </c>
      <c r="AV11" s="140">
        <v>5.4130827973855347</v>
      </c>
      <c r="AW11" s="140">
        <v>0</v>
      </c>
      <c r="AX11" s="140">
        <v>2</v>
      </c>
      <c r="AY11" s="140">
        <v>0</v>
      </c>
      <c r="AZ11" s="140">
        <v>0</v>
      </c>
      <c r="BA11" s="140">
        <v>1</v>
      </c>
      <c r="BB11" s="140">
        <v>1</v>
      </c>
      <c r="BC11" s="140">
        <v>0</v>
      </c>
      <c r="BD11" s="140">
        <v>2</v>
      </c>
      <c r="BE11" s="140">
        <v>0</v>
      </c>
      <c r="BF11" s="65">
        <v>0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65">
        <v>1</v>
      </c>
      <c r="BN11" s="64">
        <v>1</v>
      </c>
      <c r="BO11" s="201">
        <v>8.1967213114699997E-3</v>
      </c>
      <c r="BP11" s="140">
        <v>2</v>
      </c>
      <c r="BQ11" s="147">
        <v>10</v>
      </c>
      <c r="BR11" s="147">
        <v>0</v>
      </c>
      <c r="BS11" s="147">
        <v>0</v>
      </c>
      <c r="BT11" s="147">
        <v>0</v>
      </c>
      <c r="BU11" s="147">
        <v>0</v>
      </c>
      <c r="BV11" s="154">
        <v>2</v>
      </c>
      <c r="BW11" s="159">
        <v>5</v>
      </c>
      <c r="BX11" s="146">
        <v>0</v>
      </c>
      <c r="BY11" s="146">
        <v>0</v>
      </c>
      <c r="BZ11" s="146">
        <v>0</v>
      </c>
      <c r="CA11" s="146">
        <v>0</v>
      </c>
      <c r="CB11" s="156">
        <v>1</v>
      </c>
      <c r="CC11" s="155">
        <v>0</v>
      </c>
      <c r="CD11" s="77">
        <v>0</v>
      </c>
      <c r="CE11" s="64">
        <v>0</v>
      </c>
      <c r="CF11" s="77">
        <v>0</v>
      </c>
      <c r="CG11" s="64">
        <v>0</v>
      </c>
      <c r="CH11" s="77">
        <v>0</v>
      </c>
      <c r="CI11" s="124">
        <v>0</v>
      </c>
      <c r="CJ11" s="124">
        <v>2</v>
      </c>
      <c r="CK11" s="77">
        <v>0</v>
      </c>
      <c r="CL11" s="124">
        <v>0</v>
      </c>
      <c r="CM11" s="77">
        <v>0</v>
      </c>
      <c r="CN11" s="124">
        <v>0</v>
      </c>
      <c r="CO11" s="77">
        <v>0</v>
      </c>
      <c r="CP11" s="116">
        <v>100</v>
      </c>
      <c r="CQ11" s="116">
        <v>50</v>
      </c>
      <c r="CR11" s="116">
        <v>0</v>
      </c>
      <c r="CS11" s="116">
        <v>0</v>
      </c>
      <c r="CT11" s="116">
        <v>0</v>
      </c>
      <c r="CU11" s="116">
        <v>0</v>
      </c>
      <c r="CV11" s="116">
        <v>0</v>
      </c>
      <c r="CW11" s="116">
        <v>0</v>
      </c>
      <c r="CX11" s="116">
        <v>50</v>
      </c>
      <c r="CY11" s="64">
        <v>3</v>
      </c>
      <c r="CZ11" s="64">
        <v>1</v>
      </c>
      <c r="DA11" s="64">
        <v>8</v>
      </c>
      <c r="DB11" s="64">
        <v>6</v>
      </c>
      <c r="DC11" s="64">
        <v>7</v>
      </c>
      <c r="DD11" s="64">
        <v>7</v>
      </c>
      <c r="DE11" s="141">
        <v>0.33333333333332998</v>
      </c>
      <c r="DF11" s="141">
        <v>0.75</v>
      </c>
      <c r="DG11" s="141">
        <v>1</v>
      </c>
      <c r="DH11" s="64">
        <v>7</v>
      </c>
      <c r="DI11" s="176">
        <v>5</v>
      </c>
      <c r="DJ11" s="175">
        <v>0.964247032692645</v>
      </c>
      <c r="DK11" s="141">
        <v>0.7142857142857143</v>
      </c>
      <c r="DL11" s="141">
        <v>0.68874788049474645</v>
      </c>
      <c r="DM11" s="141">
        <v>1.4519100941285985</v>
      </c>
      <c r="DN11" s="141">
        <v>0.31125211950525355</v>
      </c>
      <c r="DO11" s="64">
        <v>3</v>
      </c>
      <c r="DP11" s="77">
        <v>0.6</v>
      </c>
      <c r="DQ11" s="64">
        <v>2</v>
      </c>
      <c r="DR11" s="77">
        <v>1</v>
      </c>
      <c r="DS11" s="64">
        <v>0</v>
      </c>
      <c r="DT11" s="77">
        <v>0</v>
      </c>
      <c r="DU11" s="64">
        <v>12</v>
      </c>
      <c r="DV11" s="64">
        <v>307</v>
      </c>
      <c r="DW11" s="77">
        <v>3.9087947882729998E-2</v>
      </c>
      <c r="DX11" s="64">
        <v>2</v>
      </c>
      <c r="DY11" s="64">
        <v>122</v>
      </c>
      <c r="DZ11" s="201">
        <v>1.6393442622949998E-2</v>
      </c>
      <c r="EA11" s="64">
        <v>34.600000000000101</v>
      </c>
      <c r="EB11" s="64">
        <v>0</v>
      </c>
      <c r="EC11" s="64">
        <v>0</v>
      </c>
      <c r="ED11" s="77">
        <v>0</v>
      </c>
      <c r="EE11" s="64">
        <v>0</v>
      </c>
      <c r="EF11" s="64">
        <v>0</v>
      </c>
      <c r="EG11" s="64">
        <v>0</v>
      </c>
      <c r="EH11" s="77">
        <v>0</v>
      </c>
      <c r="EI11" s="64">
        <v>0</v>
      </c>
      <c r="EJ11" s="138">
        <v>0</v>
      </c>
      <c r="EK11" s="64">
        <v>0</v>
      </c>
      <c r="EL11" s="64">
        <v>0</v>
      </c>
      <c r="EM11" s="138"/>
      <c r="EN11" s="178">
        <v>0</v>
      </c>
      <c r="EO11" s="178">
        <v>0</v>
      </c>
      <c r="EP11" s="178">
        <v>0</v>
      </c>
      <c r="EQ11" s="178">
        <v>0</v>
      </c>
      <c r="ER11" s="179">
        <v>0</v>
      </c>
    </row>
    <row r="12" spans="2:148" ht="14.1" customHeight="1" x14ac:dyDescent="0.2">
      <c r="B12" s="62" t="s">
        <v>437</v>
      </c>
      <c r="C12" s="63" t="s">
        <v>383</v>
      </c>
      <c r="D12" s="63" t="s">
        <v>384</v>
      </c>
      <c r="E12" s="63" t="s">
        <v>385</v>
      </c>
      <c r="F12" s="63"/>
      <c r="G12" s="63" t="s">
        <v>386</v>
      </c>
      <c r="H12" s="63" t="s">
        <v>423</v>
      </c>
      <c r="I12" s="63" t="s">
        <v>424</v>
      </c>
      <c r="J12" s="158" t="b">
        <v>0</v>
      </c>
      <c r="K12" s="132" t="s">
        <v>438</v>
      </c>
      <c r="L12" s="63" t="s">
        <v>439</v>
      </c>
      <c r="M12" s="62">
        <v>3</v>
      </c>
      <c r="N12" s="63" t="s">
        <v>440</v>
      </c>
      <c r="O12" s="63" t="s">
        <v>441</v>
      </c>
      <c r="P12" s="63" t="s">
        <v>393</v>
      </c>
      <c r="Q12" s="63">
        <v>11232</v>
      </c>
      <c r="R12" s="63" t="s">
        <v>442</v>
      </c>
      <c r="S12" s="218" t="s">
        <v>443</v>
      </c>
      <c r="T12" s="132" t="s">
        <v>444</v>
      </c>
      <c r="U12" s="166" t="s">
        <v>397</v>
      </c>
      <c r="V12" s="219" t="s">
        <v>398</v>
      </c>
      <c r="W12" s="219" t="s">
        <v>445</v>
      </c>
      <c r="X12" s="219" t="s">
        <v>446</v>
      </c>
      <c r="Y12" s="132" t="s">
        <v>335</v>
      </c>
      <c r="Z12" s="166"/>
      <c r="AA12" s="166">
        <v>1</v>
      </c>
      <c r="AB12" s="166">
        <v>1</v>
      </c>
      <c r="AC12" s="166">
        <v>0</v>
      </c>
      <c r="AD12" s="166">
        <v>0</v>
      </c>
      <c r="AE12" s="213">
        <v>40644</v>
      </c>
      <c r="AF12" s="64">
        <v>3198</v>
      </c>
      <c r="AG12" s="64" t="s">
        <v>401</v>
      </c>
      <c r="AH12" s="64">
        <v>1</v>
      </c>
      <c r="AI12" s="64">
        <v>25</v>
      </c>
      <c r="AJ12" s="64">
        <v>26</v>
      </c>
      <c r="AK12" s="64">
        <v>15</v>
      </c>
      <c r="AL12" s="64">
        <v>9</v>
      </c>
      <c r="AM12" s="64">
        <v>50</v>
      </c>
      <c r="AN12" s="64">
        <v>24.358872588234906</v>
      </c>
      <c r="AO12" s="64">
        <v>-0.64112741176509402</v>
      </c>
      <c r="AP12" s="77">
        <v>0.48717745176469812</v>
      </c>
      <c r="AQ12" s="64">
        <v>-25.641127411765094</v>
      </c>
      <c r="AR12" s="64">
        <v>18</v>
      </c>
      <c r="AS12" s="65">
        <v>0.62392483921566044</v>
      </c>
      <c r="AT12" s="65">
        <v>-2.564509647060376E-2</v>
      </c>
      <c r="AU12" s="64">
        <v>25</v>
      </c>
      <c r="AV12" s="140">
        <v>24.358872588234906</v>
      </c>
      <c r="AW12" s="140">
        <v>7</v>
      </c>
      <c r="AX12" s="140">
        <v>9</v>
      </c>
      <c r="AY12" s="140">
        <v>0</v>
      </c>
      <c r="AZ12" s="140">
        <v>6</v>
      </c>
      <c r="BA12" s="140">
        <v>0</v>
      </c>
      <c r="BB12" s="140">
        <v>1</v>
      </c>
      <c r="BC12" s="140">
        <v>1</v>
      </c>
      <c r="BD12" s="140">
        <v>8</v>
      </c>
      <c r="BE12" s="140">
        <v>1</v>
      </c>
      <c r="BF12" s="65">
        <v>0.1429</v>
      </c>
      <c r="BG12" s="140">
        <v>0</v>
      </c>
      <c r="BH12" s="140">
        <v>0</v>
      </c>
      <c r="BI12" s="140">
        <v>0</v>
      </c>
      <c r="BJ12" s="140">
        <v>1</v>
      </c>
      <c r="BK12" s="140">
        <v>0</v>
      </c>
      <c r="BL12" s="140">
        <v>0</v>
      </c>
      <c r="BM12" s="65">
        <v>0.1111</v>
      </c>
      <c r="BN12" s="64">
        <v>1</v>
      </c>
      <c r="BO12" s="201">
        <v>2.3809523809519999E-2</v>
      </c>
      <c r="BP12" s="140">
        <v>5</v>
      </c>
      <c r="BQ12" s="147">
        <v>28</v>
      </c>
      <c r="BR12" s="147">
        <v>0</v>
      </c>
      <c r="BS12" s="147">
        <v>3</v>
      </c>
      <c r="BT12" s="147">
        <v>2</v>
      </c>
      <c r="BU12" s="147">
        <v>4</v>
      </c>
      <c r="BV12" s="154">
        <v>0</v>
      </c>
      <c r="BW12" s="159">
        <v>3.1111111111111098</v>
      </c>
      <c r="BX12" s="146">
        <v>0</v>
      </c>
      <c r="BY12" s="146">
        <v>0.33333333333332998</v>
      </c>
      <c r="BZ12" s="146">
        <v>0.22222222222221999</v>
      </c>
      <c r="CA12" s="146">
        <v>0.44444444444443998</v>
      </c>
      <c r="CB12" s="156">
        <v>0</v>
      </c>
      <c r="CC12" s="155">
        <v>8</v>
      </c>
      <c r="CD12" s="77">
        <v>0.88888888888887996</v>
      </c>
      <c r="CE12" s="64">
        <v>0</v>
      </c>
      <c r="CF12" s="77">
        <v>0</v>
      </c>
      <c r="CG12" s="64">
        <v>8</v>
      </c>
      <c r="CH12" s="77">
        <v>0.53333333333333</v>
      </c>
      <c r="CI12" s="124">
        <v>1</v>
      </c>
      <c r="CJ12" s="124">
        <v>9</v>
      </c>
      <c r="CK12" s="77">
        <v>0.11111111111110999</v>
      </c>
      <c r="CL12" s="124">
        <v>1</v>
      </c>
      <c r="CM12" s="77">
        <v>0.1111</v>
      </c>
      <c r="CN12" s="124">
        <v>0</v>
      </c>
      <c r="CO12" s="77">
        <v>0</v>
      </c>
      <c r="CP12" s="116">
        <v>460</v>
      </c>
      <c r="CQ12" s="116">
        <v>51.111111111111114</v>
      </c>
      <c r="CR12" s="116">
        <v>0</v>
      </c>
      <c r="CS12" s="116">
        <v>0</v>
      </c>
      <c r="CT12" s="116">
        <v>56</v>
      </c>
      <c r="CU12" s="116">
        <v>6.2222222222222223</v>
      </c>
      <c r="CV12" s="116">
        <v>5</v>
      </c>
      <c r="CW12" s="116">
        <v>0.55555555555555558</v>
      </c>
      <c r="CX12" s="116">
        <v>57.888888888888893</v>
      </c>
      <c r="CY12" s="64">
        <v>26</v>
      </c>
      <c r="CZ12" s="64">
        <v>16</v>
      </c>
      <c r="DA12" s="64">
        <v>10</v>
      </c>
      <c r="DB12" s="64">
        <v>8</v>
      </c>
      <c r="DC12" s="64">
        <v>13</v>
      </c>
      <c r="DD12" s="64">
        <v>13</v>
      </c>
      <c r="DE12" s="141">
        <v>0.61538461538460998</v>
      </c>
      <c r="DF12" s="141">
        <v>0.8</v>
      </c>
      <c r="DG12" s="141">
        <v>1</v>
      </c>
      <c r="DH12" s="64">
        <v>13</v>
      </c>
      <c r="DI12" s="176">
        <v>9</v>
      </c>
      <c r="DJ12" s="175">
        <v>0.964247032692645</v>
      </c>
      <c r="DK12" s="141">
        <v>0.69230769230769229</v>
      </c>
      <c r="DL12" s="141">
        <v>0.66755563801798501</v>
      </c>
      <c r="DM12" s="141">
        <v>1.498002478069189</v>
      </c>
      <c r="DN12" s="141">
        <v>0.33244436198201499</v>
      </c>
      <c r="DO12" s="64">
        <v>6</v>
      </c>
      <c r="DP12" s="77">
        <v>0.4</v>
      </c>
      <c r="DQ12" s="64">
        <v>8</v>
      </c>
      <c r="DR12" s="77">
        <v>0.88888888888887996</v>
      </c>
      <c r="DS12" s="64">
        <v>0</v>
      </c>
      <c r="DT12" s="77">
        <v>0</v>
      </c>
      <c r="DU12" s="64">
        <v>15</v>
      </c>
      <c r="DV12" s="64">
        <v>100</v>
      </c>
      <c r="DW12" s="77">
        <v>0.15</v>
      </c>
      <c r="DX12" s="64">
        <v>9</v>
      </c>
      <c r="DY12" s="64">
        <v>42</v>
      </c>
      <c r="DZ12" s="201">
        <v>0.21428571428571</v>
      </c>
      <c r="EA12" s="64">
        <v>3.6000000000001999</v>
      </c>
      <c r="EB12" s="64">
        <v>16</v>
      </c>
      <c r="EC12" s="64">
        <v>0</v>
      </c>
      <c r="ED12" s="77">
        <v>0</v>
      </c>
      <c r="EE12" s="64">
        <v>0</v>
      </c>
      <c r="EF12" s="64">
        <v>0</v>
      </c>
      <c r="EG12" s="64">
        <v>0</v>
      </c>
      <c r="EH12" s="77">
        <v>0</v>
      </c>
      <c r="EI12" s="64">
        <v>0</v>
      </c>
      <c r="EJ12" s="138">
        <v>0</v>
      </c>
      <c r="EK12" s="64">
        <v>8</v>
      </c>
      <c r="EL12" s="64">
        <v>0</v>
      </c>
      <c r="EM12" s="138">
        <v>0</v>
      </c>
      <c r="EN12" s="178">
        <v>0</v>
      </c>
      <c r="EO12" s="178">
        <v>0</v>
      </c>
      <c r="EP12" s="178">
        <v>0</v>
      </c>
      <c r="EQ12" s="178">
        <v>0</v>
      </c>
      <c r="ER12" s="179">
        <v>0</v>
      </c>
    </row>
    <row r="13" spans="2:148" ht="14.1" customHeight="1" x14ac:dyDescent="0.2">
      <c r="B13" s="62" t="s">
        <v>447</v>
      </c>
      <c r="C13" s="63" t="s">
        <v>383</v>
      </c>
      <c r="D13" s="63" t="s">
        <v>384</v>
      </c>
      <c r="E13" s="63" t="s">
        <v>385</v>
      </c>
      <c r="F13" s="63" t="s">
        <v>403</v>
      </c>
      <c r="G13" s="63" t="s">
        <v>386</v>
      </c>
      <c r="H13" s="63" t="s">
        <v>423</v>
      </c>
      <c r="I13" s="63" t="s">
        <v>424</v>
      </c>
      <c r="J13" s="158" t="b">
        <v>0</v>
      </c>
      <c r="K13" s="132" t="s">
        <v>448</v>
      </c>
      <c r="L13" s="63" t="s">
        <v>449</v>
      </c>
      <c r="M13" s="62"/>
      <c r="N13" s="63" t="s">
        <v>450</v>
      </c>
      <c r="O13" s="63" t="s">
        <v>451</v>
      </c>
      <c r="P13" s="63" t="s">
        <v>393</v>
      </c>
      <c r="Q13" s="63">
        <v>10801</v>
      </c>
      <c r="R13" s="63" t="s">
        <v>452</v>
      </c>
      <c r="S13" s="218" t="s">
        <v>453</v>
      </c>
      <c r="T13" s="132" t="s">
        <v>454</v>
      </c>
      <c r="U13" s="166" t="s">
        <v>397</v>
      </c>
      <c r="V13" s="219" t="s">
        <v>398</v>
      </c>
      <c r="W13" s="219" t="s">
        <v>399</v>
      </c>
      <c r="X13" s="219" t="s">
        <v>400</v>
      </c>
      <c r="Y13" s="132" t="s">
        <v>336</v>
      </c>
      <c r="Z13" s="166"/>
      <c r="AA13" s="166">
        <v>1</v>
      </c>
      <c r="AB13" s="166">
        <v>1</v>
      </c>
      <c r="AC13" s="166">
        <v>1</v>
      </c>
      <c r="AD13" s="166">
        <v>0</v>
      </c>
      <c r="AE13" s="213">
        <v>42172</v>
      </c>
      <c r="AF13" s="64">
        <v>1670</v>
      </c>
      <c r="AG13" s="64" t="s">
        <v>401</v>
      </c>
      <c r="AH13" s="64">
        <v>2</v>
      </c>
      <c r="AI13" s="64">
        <v>78</v>
      </c>
      <c r="AJ13" s="64">
        <v>93</v>
      </c>
      <c r="AK13" s="64">
        <v>103</v>
      </c>
      <c r="AL13" s="64">
        <v>22</v>
      </c>
      <c r="AM13" s="64">
        <v>71</v>
      </c>
      <c r="AN13" s="64">
        <v>59.543910771240874</v>
      </c>
      <c r="AO13" s="64">
        <v>-18.456089228759126</v>
      </c>
      <c r="AP13" s="77">
        <v>0.83864663058085742</v>
      </c>
      <c r="AQ13" s="64">
        <v>-11.456089228759126</v>
      </c>
      <c r="AR13" s="64">
        <v>84.666666000000006</v>
      </c>
      <c r="AS13" s="65">
        <v>-0.42190377891999153</v>
      </c>
      <c r="AT13" s="65">
        <v>-0.23661652857383494</v>
      </c>
      <c r="AU13" s="64">
        <v>78</v>
      </c>
      <c r="AV13" s="140">
        <v>59.543910771240874</v>
      </c>
      <c r="AW13" s="140">
        <v>13</v>
      </c>
      <c r="AX13" s="140">
        <v>22</v>
      </c>
      <c r="AY13" s="140">
        <v>0</v>
      </c>
      <c r="AZ13" s="140">
        <v>6</v>
      </c>
      <c r="BA13" s="140">
        <v>1</v>
      </c>
      <c r="BB13" s="140">
        <v>8</v>
      </c>
      <c r="BC13" s="140">
        <v>0</v>
      </c>
      <c r="BD13" s="140">
        <v>15</v>
      </c>
      <c r="BE13" s="140">
        <v>7</v>
      </c>
      <c r="BF13" s="65">
        <v>0.53849999999999998</v>
      </c>
      <c r="BG13" s="140">
        <v>0</v>
      </c>
      <c r="BH13" s="140">
        <v>0</v>
      </c>
      <c r="BI13" s="140">
        <v>0</v>
      </c>
      <c r="BJ13" s="140">
        <v>7</v>
      </c>
      <c r="BK13" s="140">
        <v>0</v>
      </c>
      <c r="BL13" s="140">
        <v>0</v>
      </c>
      <c r="BM13" s="65">
        <v>0.40910000000000002</v>
      </c>
      <c r="BN13" s="64">
        <v>8</v>
      </c>
      <c r="BO13" s="201">
        <v>2.7586206896549999E-2</v>
      </c>
      <c r="BP13" s="140">
        <v>11</v>
      </c>
      <c r="BQ13" s="147">
        <v>68</v>
      </c>
      <c r="BR13" s="147">
        <v>2</v>
      </c>
      <c r="BS13" s="147">
        <v>8</v>
      </c>
      <c r="BT13" s="147">
        <v>2</v>
      </c>
      <c r="BU13" s="147">
        <v>6</v>
      </c>
      <c r="BV13" s="154">
        <v>4</v>
      </c>
      <c r="BW13" s="159">
        <v>3.0909090909090899</v>
      </c>
      <c r="BX13" s="146">
        <v>9.0909090909089996E-2</v>
      </c>
      <c r="BY13" s="146">
        <v>0.36363636363635998</v>
      </c>
      <c r="BZ13" s="146">
        <v>9.0909090909089996E-2</v>
      </c>
      <c r="CA13" s="146">
        <v>0.27272727272726999</v>
      </c>
      <c r="CB13" s="156">
        <v>0.18181818181817999</v>
      </c>
      <c r="CC13" s="155">
        <v>10</v>
      </c>
      <c r="CD13" s="77">
        <v>0.45454545454544998</v>
      </c>
      <c r="CE13" s="64">
        <v>2</v>
      </c>
      <c r="CF13" s="77">
        <v>0.11764705882352</v>
      </c>
      <c r="CG13" s="64">
        <v>12</v>
      </c>
      <c r="CH13" s="77">
        <v>0.30769230769229999</v>
      </c>
      <c r="CI13" s="124">
        <v>0</v>
      </c>
      <c r="CJ13" s="124">
        <v>22</v>
      </c>
      <c r="CK13" s="77">
        <v>0</v>
      </c>
      <c r="CL13" s="124">
        <v>0</v>
      </c>
      <c r="CM13" s="77">
        <v>0</v>
      </c>
      <c r="CN13" s="124">
        <v>0</v>
      </c>
      <c r="CO13" s="77">
        <v>0</v>
      </c>
      <c r="CP13" s="116">
        <v>1170</v>
      </c>
      <c r="CQ13" s="116">
        <v>53.18181818181818</v>
      </c>
      <c r="CR13" s="116">
        <v>0</v>
      </c>
      <c r="CS13" s="116">
        <v>0</v>
      </c>
      <c r="CT13" s="116">
        <v>70</v>
      </c>
      <c r="CU13" s="116">
        <v>3.1818181818181817</v>
      </c>
      <c r="CV13" s="116">
        <v>0</v>
      </c>
      <c r="CW13" s="116">
        <v>0</v>
      </c>
      <c r="CX13" s="116">
        <v>56.36363636363636</v>
      </c>
      <c r="CY13" s="64">
        <v>92</v>
      </c>
      <c r="CZ13" s="64">
        <v>71</v>
      </c>
      <c r="DA13" s="64">
        <v>86</v>
      </c>
      <c r="DB13" s="64">
        <v>64</v>
      </c>
      <c r="DC13" s="64">
        <v>57</v>
      </c>
      <c r="DD13" s="64">
        <v>40</v>
      </c>
      <c r="DE13" s="141">
        <v>0.77173913043478004</v>
      </c>
      <c r="DF13" s="141">
        <v>0.74418604651162001</v>
      </c>
      <c r="DG13" s="141">
        <v>0.70175438596491002</v>
      </c>
      <c r="DH13" s="64">
        <v>58</v>
      </c>
      <c r="DI13" s="176">
        <v>45</v>
      </c>
      <c r="DJ13" s="175">
        <v>0.964247032692645</v>
      </c>
      <c r="DK13" s="141">
        <v>0.77586206896551724</v>
      </c>
      <c r="DL13" s="141">
        <v>0.74812269777877627</v>
      </c>
      <c r="DM13" s="141">
        <v>0.93802044510674965</v>
      </c>
      <c r="DN13" s="141">
        <v>-4.6368311813866248E-2</v>
      </c>
      <c r="DO13" s="64">
        <v>17</v>
      </c>
      <c r="DP13" s="77">
        <v>0.43589743589743002</v>
      </c>
      <c r="DQ13" s="64">
        <v>15</v>
      </c>
      <c r="DR13" s="77">
        <v>0.68181818181817999</v>
      </c>
      <c r="DS13" s="64">
        <v>0</v>
      </c>
      <c r="DT13" s="77">
        <v>0</v>
      </c>
      <c r="DU13" s="64">
        <v>103</v>
      </c>
      <c r="DV13" s="64">
        <v>682</v>
      </c>
      <c r="DW13" s="77">
        <v>0.15102639296187001</v>
      </c>
      <c r="DX13" s="64">
        <v>21</v>
      </c>
      <c r="DY13" s="64">
        <v>290</v>
      </c>
      <c r="DZ13" s="201">
        <v>7.2413793103439997E-2</v>
      </c>
      <c r="EA13" s="64">
        <v>66.000000000002402</v>
      </c>
      <c r="EB13" s="64">
        <v>132</v>
      </c>
      <c r="EC13" s="64">
        <v>0</v>
      </c>
      <c r="ED13" s="77">
        <v>0</v>
      </c>
      <c r="EE13" s="64">
        <v>0</v>
      </c>
      <c r="EF13" s="64">
        <v>0</v>
      </c>
      <c r="EG13" s="64">
        <v>0</v>
      </c>
      <c r="EH13" s="77">
        <v>0</v>
      </c>
      <c r="EI13" s="64">
        <v>22</v>
      </c>
      <c r="EJ13" s="138">
        <v>0</v>
      </c>
      <c r="EK13" s="64">
        <v>46</v>
      </c>
      <c r="EL13" s="64">
        <v>13</v>
      </c>
      <c r="EM13" s="138">
        <v>0.28260000000000002</v>
      </c>
      <c r="EN13" s="178">
        <v>0</v>
      </c>
      <c r="EO13" s="178">
        <v>0</v>
      </c>
      <c r="EP13" s="178">
        <v>0</v>
      </c>
      <c r="EQ13" s="178">
        <v>0</v>
      </c>
      <c r="ER13" s="179">
        <v>0</v>
      </c>
    </row>
    <row r="14" spans="2:148" ht="14.1" customHeight="1" x14ac:dyDescent="0.2">
      <c r="B14" s="62" t="s">
        <v>455</v>
      </c>
      <c r="C14" s="63" t="s">
        <v>383</v>
      </c>
      <c r="D14" s="63" t="s">
        <v>384</v>
      </c>
      <c r="E14" s="63" t="s">
        <v>385</v>
      </c>
      <c r="F14" s="63"/>
      <c r="G14" s="63" t="s">
        <v>386</v>
      </c>
      <c r="H14" s="63" t="s">
        <v>423</v>
      </c>
      <c r="I14" s="63" t="s">
        <v>424</v>
      </c>
      <c r="J14" s="158" t="b">
        <v>0</v>
      </c>
      <c r="K14" s="132" t="s">
        <v>456</v>
      </c>
      <c r="L14" s="63" t="s">
        <v>457</v>
      </c>
      <c r="M14" s="62"/>
      <c r="N14" s="63" t="s">
        <v>458</v>
      </c>
      <c r="O14" s="63" t="s">
        <v>441</v>
      </c>
      <c r="P14" s="63" t="s">
        <v>393</v>
      </c>
      <c r="Q14" s="63">
        <v>11201</v>
      </c>
      <c r="R14" s="63" t="s">
        <v>459</v>
      </c>
      <c r="S14" s="218" t="s">
        <v>460</v>
      </c>
      <c r="T14" s="132" t="s">
        <v>461</v>
      </c>
      <c r="U14" s="166" t="s">
        <v>397</v>
      </c>
      <c r="V14" s="219" t="s">
        <v>398</v>
      </c>
      <c r="W14" s="219" t="s">
        <v>445</v>
      </c>
      <c r="X14" s="219" t="s">
        <v>446</v>
      </c>
      <c r="Y14" s="132" t="s">
        <v>333</v>
      </c>
      <c r="Z14" s="166"/>
      <c r="AA14" s="166">
        <v>0</v>
      </c>
      <c r="AB14" s="166">
        <v>0</v>
      </c>
      <c r="AC14" s="166">
        <v>0</v>
      </c>
      <c r="AD14" s="166">
        <v>0</v>
      </c>
      <c r="AE14" s="213">
        <v>42664</v>
      </c>
      <c r="AF14" s="64">
        <v>1178</v>
      </c>
      <c r="AG14" s="64" t="s">
        <v>401</v>
      </c>
      <c r="AH14" s="64">
        <v>1</v>
      </c>
      <c r="AI14" s="64">
        <v>1</v>
      </c>
      <c r="AJ14" s="64">
        <v>2</v>
      </c>
      <c r="AK14" s="64">
        <v>4</v>
      </c>
      <c r="AL14" s="64">
        <v>0</v>
      </c>
      <c r="AM14" s="64">
        <v>50</v>
      </c>
      <c r="AN14" s="64">
        <v>0</v>
      </c>
      <c r="AO14" s="64">
        <v>-1</v>
      </c>
      <c r="AP14" s="77">
        <v>0</v>
      </c>
      <c r="AQ14" s="64">
        <v>-50</v>
      </c>
      <c r="AR14" s="64">
        <v>2.6666660000000002</v>
      </c>
      <c r="AS14" s="65">
        <v>-1</v>
      </c>
      <c r="AT14" s="65">
        <v>-1</v>
      </c>
      <c r="AU14" s="64">
        <v>1</v>
      </c>
      <c r="AV14" s="140">
        <v>0</v>
      </c>
      <c r="AW14" s="140">
        <v>0</v>
      </c>
      <c r="AX14" s="140">
        <v>0</v>
      </c>
      <c r="AY14" s="140">
        <v>0</v>
      </c>
      <c r="AZ14" s="140">
        <v>0</v>
      </c>
      <c r="BA14" s="140">
        <v>0</v>
      </c>
      <c r="BB14" s="140">
        <v>0</v>
      </c>
      <c r="BC14" s="140">
        <v>0</v>
      </c>
      <c r="BD14" s="140">
        <v>0</v>
      </c>
      <c r="BE14" s="140">
        <v>0</v>
      </c>
      <c r="BF14" s="65">
        <v>0</v>
      </c>
      <c r="BG14" s="140">
        <v>0</v>
      </c>
      <c r="BH14" s="140">
        <v>0</v>
      </c>
      <c r="BI14" s="140">
        <v>0</v>
      </c>
      <c r="BJ14" s="140">
        <v>0</v>
      </c>
      <c r="BK14" s="140">
        <v>0</v>
      </c>
      <c r="BL14" s="140">
        <v>0</v>
      </c>
      <c r="BM14" s="65">
        <v>0</v>
      </c>
      <c r="BN14" s="64">
        <v>0</v>
      </c>
      <c r="BO14" s="201">
        <v>0</v>
      </c>
      <c r="BP14" s="140">
        <v>0</v>
      </c>
      <c r="BQ14" s="147">
        <v>0</v>
      </c>
      <c r="BR14" s="147">
        <v>0</v>
      </c>
      <c r="BS14" s="147">
        <v>0</v>
      </c>
      <c r="BT14" s="147">
        <v>0</v>
      </c>
      <c r="BU14" s="147">
        <v>0</v>
      </c>
      <c r="BV14" s="154">
        <v>0</v>
      </c>
      <c r="BW14" s="159">
        <v>0</v>
      </c>
      <c r="BX14" s="146">
        <v>0</v>
      </c>
      <c r="BY14" s="146">
        <v>0</v>
      </c>
      <c r="BZ14" s="146">
        <v>0</v>
      </c>
      <c r="CA14" s="146">
        <v>0</v>
      </c>
      <c r="CB14" s="156">
        <v>0</v>
      </c>
      <c r="CC14" s="155">
        <v>0</v>
      </c>
      <c r="CD14" s="77">
        <v>0</v>
      </c>
      <c r="CE14" s="64">
        <v>0</v>
      </c>
      <c r="CF14" s="77">
        <v>0</v>
      </c>
      <c r="CG14" s="64">
        <v>0</v>
      </c>
      <c r="CH14" s="77">
        <v>0</v>
      </c>
      <c r="CI14" s="124">
        <v>0</v>
      </c>
      <c r="CJ14" s="124">
        <v>0</v>
      </c>
      <c r="CK14" s="77">
        <v>0</v>
      </c>
      <c r="CL14" s="124">
        <v>0</v>
      </c>
      <c r="CM14" s="77">
        <v>0</v>
      </c>
      <c r="CN14" s="124">
        <v>0</v>
      </c>
      <c r="CO14" s="77">
        <v>0</v>
      </c>
      <c r="CP14" s="116">
        <v>0</v>
      </c>
      <c r="CQ14" s="116">
        <v>0</v>
      </c>
      <c r="CR14" s="116">
        <v>0</v>
      </c>
      <c r="CS14" s="116">
        <v>0</v>
      </c>
      <c r="CT14" s="116">
        <v>0</v>
      </c>
      <c r="CU14" s="116">
        <v>0</v>
      </c>
      <c r="CV14" s="116">
        <v>0</v>
      </c>
      <c r="CW14" s="116">
        <v>0</v>
      </c>
      <c r="CX14" s="116">
        <v>0</v>
      </c>
      <c r="CY14" s="64">
        <v>2</v>
      </c>
      <c r="CZ14" s="64">
        <v>0</v>
      </c>
      <c r="DA14" s="64">
        <v>4</v>
      </c>
      <c r="DB14" s="64">
        <v>1</v>
      </c>
      <c r="DC14" s="64">
        <v>2</v>
      </c>
      <c r="DD14" s="64">
        <v>0</v>
      </c>
      <c r="DE14" s="141">
        <v>0</v>
      </c>
      <c r="DF14" s="141">
        <v>0.25</v>
      </c>
      <c r="DG14" s="141">
        <v>0</v>
      </c>
      <c r="DH14" s="64">
        <v>2</v>
      </c>
      <c r="DI14" s="176">
        <v>1</v>
      </c>
      <c r="DJ14" s="175">
        <v>0.964247032692645</v>
      </c>
      <c r="DK14" s="141">
        <v>0.5</v>
      </c>
      <c r="DL14" s="141">
        <v>0.4821235163463225</v>
      </c>
      <c r="DM14" s="141">
        <v>0</v>
      </c>
      <c r="DN14" s="141">
        <v>-0.4821235163463225</v>
      </c>
      <c r="DO14" s="64">
        <v>0</v>
      </c>
      <c r="DP14" s="77">
        <v>0</v>
      </c>
      <c r="DQ14" s="64">
        <v>0</v>
      </c>
      <c r="DR14" s="77">
        <v>0</v>
      </c>
      <c r="DS14" s="64">
        <v>0</v>
      </c>
      <c r="DT14" s="77">
        <v>0</v>
      </c>
      <c r="DU14" s="64">
        <v>4</v>
      </c>
      <c r="DV14" s="64">
        <v>6</v>
      </c>
      <c r="DW14" s="77">
        <v>0.66666666666665997</v>
      </c>
      <c r="DX14" s="64">
        <v>0</v>
      </c>
      <c r="DY14" s="64">
        <v>4</v>
      </c>
      <c r="DZ14" s="201">
        <v>0</v>
      </c>
      <c r="EA14" s="64">
        <v>1.2</v>
      </c>
      <c r="EB14" s="64">
        <v>0</v>
      </c>
      <c r="EC14" s="64">
        <v>0</v>
      </c>
      <c r="ED14" s="77">
        <v>0</v>
      </c>
      <c r="EE14" s="64">
        <v>0</v>
      </c>
      <c r="EF14" s="64">
        <v>0</v>
      </c>
      <c r="EG14" s="64">
        <v>0</v>
      </c>
      <c r="EH14" s="77">
        <v>0</v>
      </c>
      <c r="EI14" s="64">
        <v>0</v>
      </c>
      <c r="EJ14" s="138">
        <v>0</v>
      </c>
      <c r="EK14" s="64">
        <v>0</v>
      </c>
      <c r="EL14" s="64">
        <v>0</v>
      </c>
      <c r="EM14" s="138"/>
      <c r="EN14" s="178">
        <v>0</v>
      </c>
      <c r="EO14" s="178">
        <v>0</v>
      </c>
      <c r="EP14" s="178">
        <v>0</v>
      </c>
      <c r="EQ14" s="178">
        <v>0</v>
      </c>
      <c r="ER14" s="179">
        <v>0</v>
      </c>
    </row>
    <row r="15" spans="2:148" ht="14.1" customHeight="1" x14ac:dyDescent="0.2">
      <c r="B15" s="62" t="s">
        <v>462</v>
      </c>
      <c r="C15" s="63" t="s">
        <v>383</v>
      </c>
      <c r="D15" s="63" t="s">
        <v>384</v>
      </c>
      <c r="E15" s="63" t="s">
        <v>385</v>
      </c>
      <c r="F15" s="63" t="s">
        <v>403</v>
      </c>
      <c r="G15" s="63" t="s">
        <v>386</v>
      </c>
      <c r="H15" s="63" t="s">
        <v>423</v>
      </c>
      <c r="I15" s="63" t="s">
        <v>424</v>
      </c>
      <c r="J15" s="158" t="b">
        <v>0</v>
      </c>
      <c r="K15" s="132" t="s">
        <v>463</v>
      </c>
      <c r="L15" s="63" t="s">
        <v>417</v>
      </c>
      <c r="M15" s="62"/>
      <c r="N15" s="63" t="s">
        <v>464</v>
      </c>
      <c r="O15" s="63" t="s">
        <v>441</v>
      </c>
      <c r="P15" s="63" t="s">
        <v>393</v>
      </c>
      <c r="Q15" s="63">
        <v>11201</v>
      </c>
      <c r="R15" s="63" t="s">
        <v>465</v>
      </c>
      <c r="S15" s="218" t="s">
        <v>420</v>
      </c>
      <c r="T15" s="132" t="s">
        <v>421</v>
      </c>
      <c r="U15" s="166" t="s">
        <v>397</v>
      </c>
      <c r="V15" s="219" t="s">
        <v>398</v>
      </c>
      <c r="W15" s="219" t="s">
        <v>466</v>
      </c>
      <c r="X15" s="219" t="s">
        <v>400</v>
      </c>
      <c r="Y15" s="132" t="s">
        <v>336</v>
      </c>
      <c r="Z15" s="166" t="s">
        <v>401</v>
      </c>
      <c r="AA15" s="166">
        <v>1</v>
      </c>
      <c r="AB15" s="166">
        <v>1</v>
      </c>
      <c r="AC15" s="166">
        <v>0</v>
      </c>
      <c r="AD15" s="166">
        <v>0</v>
      </c>
      <c r="AE15" s="213">
        <v>43424</v>
      </c>
      <c r="AF15" s="64">
        <v>418</v>
      </c>
      <c r="AG15" s="64" t="s">
        <v>401</v>
      </c>
      <c r="AH15" s="64">
        <v>1</v>
      </c>
      <c r="AI15" s="64">
        <v>83</v>
      </c>
      <c r="AJ15" s="64">
        <v>86</v>
      </c>
      <c r="AK15" s="64">
        <v>82</v>
      </c>
      <c r="AL15" s="64">
        <v>36</v>
      </c>
      <c r="AM15" s="64">
        <v>103</v>
      </c>
      <c r="AN15" s="64">
        <v>97.435490352939624</v>
      </c>
      <c r="AO15" s="64">
        <v>14.435490352939624</v>
      </c>
      <c r="AP15" s="77">
        <v>0.94597563449455946</v>
      </c>
      <c r="AQ15" s="64">
        <v>-5.5645096470603761</v>
      </c>
      <c r="AR15" s="64">
        <v>89.333332999999996</v>
      </c>
      <c r="AS15" s="65">
        <v>0.18823768723097103</v>
      </c>
      <c r="AT15" s="65">
        <v>0.17392157051734486</v>
      </c>
      <c r="AU15" s="64">
        <v>83</v>
      </c>
      <c r="AV15" s="140">
        <v>97.435490352939624</v>
      </c>
      <c r="AW15" s="140">
        <v>25</v>
      </c>
      <c r="AX15" s="140">
        <v>36</v>
      </c>
      <c r="AY15" s="140">
        <v>0</v>
      </c>
      <c r="AZ15" s="140">
        <v>16</v>
      </c>
      <c r="BA15" s="140">
        <v>3</v>
      </c>
      <c r="BB15" s="140">
        <v>3</v>
      </c>
      <c r="BC15" s="140">
        <v>1</v>
      </c>
      <c r="BD15" s="140">
        <v>23</v>
      </c>
      <c r="BE15" s="140">
        <v>9</v>
      </c>
      <c r="BF15" s="65">
        <v>0.36</v>
      </c>
      <c r="BG15" s="140">
        <v>0</v>
      </c>
      <c r="BH15" s="140">
        <v>0</v>
      </c>
      <c r="BI15" s="140">
        <v>0</v>
      </c>
      <c r="BJ15" s="140">
        <v>9</v>
      </c>
      <c r="BK15" s="140">
        <v>4</v>
      </c>
      <c r="BL15" s="140">
        <v>0</v>
      </c>
      <c r="BM15" s="65">
        <v>0.27779999999999999</v>
      </c>
      <c r="BN15" s="64">
        <v>6</v>
      </c>
      <c r="BO15" s="201">
        <v>2.5104602510460001E-2</v>
      </c>
      <c r="BP15" s="140">
        <v>16</v>
      </c>
      <c r="BQ15" s="147">
        <v>112</v>
      </c>
      <c r="BR15" s="147">
        <v>1</v>
      </c>
      <c r="BS15" s="147">
        <v>15</v>
      </c>
      <c r="BT15" s="147">
        <v>4</v>
      </c>
      <c r="BU15" s="147">
        <v>11</v>
      </c>
      <c r="BV15" s="154">
        <v>5</v>
      </c>
      <c r="BW15" s="159">
        <v>3.1111111111111098</v>
      </c>
      <c r="BX15" s="146">
        <v>2.7777777777770001E-2</v>
      </c>
      <c r="BY15" s="146">
        <v>0.41666666666666002</v>
      </c>
      <c r="BZ15" s="146">
        <v>0.11111111111110999</v>
      </c>
      <c r="CA15" s="146">
        <v>0.30555555555554997</v>
      </c>
      <c r="CB15" s="156">
        <v>0.13888888888888001</v>
      </c>
      <c r="CC15" s="155">
        <v>15</v>
      </c>
      <c r="CD15" s="77">
        <v>0.41666666666666002</v>
      </c>
      <c r="CE15" s="64">
        <v>0</v>
      </c>
      <c r="CF15" s="77">
        <v>0</v>
      </c>
      <c r="CG15" s="64">
        <v>15</v>
      </c>
      <c r="CH15" s="77">
        <v>0.34883720930231998</v>
      </c>
      <c r="CI15" s="124">
        <v>1</v>
      </c>
      <c r="CJ15" s="124">
        <v>36</v>
      </c>
      <c r="CK15" s="77">
        <v>2.7777777777770001E-2</v>
      </c>
      <c r="CL15" s="124">
        <v>1</v>
      </c>
      <c r="CM15" s="77">
        <v>2.7799999999999998E-2</v>
      </c>
      <c r="CN15" s="124">
        <v>0</v>
      </c>
      <c r="CO15" s="77">
        <v>0</v>
      </c>
      <c r="CP15" s="116">
        <v>2090</v>
      </c>
      <c r="CQ15" s="116">
        <v>58.055555555555557</v>
      </c>
      <c r="CR15" s="116">
        <v>0</v>
      </c>
      <c r="CS15" s="116">
        <v>0</v>
      </c>
      <c r="CT15" s="116">
        <v>105</v>
      </c>
      <c r="CU15" s="116">
        <v>2.9166666666666665</v>
      </c>
      <c r="CV15" s="116">
        <v>5</v>
      </c>
      <c r="CW15" s="116">
        <v>0.1388888888888889</v>
      </c>
      <c r="CX15" s="116">
        <v>61.111111111111107</v>
      </c>
      <c r="CY15" s="64">
        <v>82</v>
      </c>
      <c r="CZ15" s="64">
        <v>64</v>
      </c>
      <c r="DA15" s="64">
        <v>97</v>
      </c>
      <c r="DB15" s="64">
        <v>71</v>
      </c>
      <c r="DC15" s="64">
        <v>93</v>
      </c>
      <c r="DD15" s="64">
        <v>61</v>
      </c>
      <c r="DE15" s="141">
        <v>0.78048780487804004</v>
      </c>
      <c r="DF15" s="141">
        <v>0.73195876288659001</v>
      </c>
      <c r="DG15" s="141">
        <v>0.65591397849461996</v>
      </c>
      <c r="DH15" s="64">
        <v>100</v>
      </c>
      <c r="DI15" s="176">
        <v>80</v>
      </c>
      <c r="DJ15" s="175">
        <v>0.964247032692645</v>
      </c>
      <c r="DK15" s="141">
        <v>0.8</v>
      </c>
      <c r="DL15" s="141">
        <v>0.771397626154116</v>
      </c>
      <c r="DM15" s="141">
        <v>0.85029296987177427</v>
      </c>
      <c r="DN15" s="141">
        <v>-0.11548364765949604</v>
      </c>
      <c r="DO15" s="64">
        <v>7</v>
      </c>
      <c r="DP15" s="77">
        <v>0.16279069767441001</v>
      </c>
      <c r="DQ15" s="64">
        <v>34</v>
      </c>
      <c r="DR15" s="77">
        <v>0.94444444444443998</v>
      </c>
      <c r="DS15" s="64">
        <v>0</v>
      </c>
      <c r="DT15" s="77">
        <v>0</v>
      </c>
      <c r="DU15" s="64">
        <v>82</v>
      </c>
      <c r="DV15" s="64">
        <v>600</v>
      </c>
      <c r="DW15" s="77">
        <v>0.13666666666666</v>
      </c>
      <c r="DX15" s="64">
        <v>34</v>
      </c>
      <c r="DY15" s="64">
        <v>239</v>
      </c>
      <c r="DZ15" s="201">
        <v>0.14225941422593999</v>
      </c>
      <c r="EA15" s="64">
        <v>37.700000000000301</v>
      </c>
      <c r="EB15" s="64">
        <v>60</v>
      </c>
      <c r="EC15" s="64">
        <v>0</v>
      </c>
      <c r="ED15" s="77">
        <v>0</v>
      </c>
      <c r="EE15" s="64">
        <v>0</v>
      </c>
      <c r="EF15" s="64">
        <v>0</v>
      </c>
      <c r="EG15" s="64">
        <v>0</v>
      </c>
      <c r="EH15" s="77">
        <v>0</v>
      </c>
      <c r="EI15" s="64">
        <v>0</v>
      </c>
      <c r="EJ15" s="138">
        <v>0</v>
      </c>
      <c r="EK15" s="64">
        <v>59</v>
      </c>
      <c r="EL15" s="64">
        <v>30</v>
      </c>
      <c r="EM15" s="138">
        <v>0.50849999999999995</v>
      </c>
      <c r="EN15" s="178">
        <v>0</v>
      </c>
      <c r="EO15" s="178">
        <v>0</v>
      </c>
      <c r="EP15" s="178">
        <v>0</v>
      </c>
      <c r="EQ15" s="178">
        <v>0</v>
      </c>
      <c r="ER15" s="179">
        <v>0</v>
      </c>
    </row>
    <row r="16" spans="2:148" ht="14.1" customHeight="1" x14ac:dyDescent="0.2">
      <c r="B16" s="62" t="s">
        <v>467</v>
      </c>
      <c r="C16" s="63" t="s">
        <v>383</v>
      </c>
      <c r="D16" s="63" t="s">
        <v>384</v>
      </c>
      <c r="E16" s="63" t="s">
        <v>385</v>
      </c>
      <c r="F16" s="63"/>
      <c r="G16" s="63" t="s">
        <v>386</v>
      </c>
      <c r="H16" s="63" t="s">
        <v>423</v>
      </c>
      <c r="I16" s="63" t="s">
        <v>424</v>
      </c>
      <c r="J16" s="158" t="b">
        <v>0</v>
      </c>
      <c r="K16" s="132" t="s">
        <v>468</v>
      </c>
      <c r="L16" s="63" t="s">
        <v>469</v>
      </c>
      <c r="M16" s="62"/>
      <c r="N16" s="63" t="s">
        <v>470</v>
      </c>
      <c r="O16" s="63" t="s">
        <v>433</v>
      </c>
      <c r="P16" s="63" t="s">
        <v>393</v>
      </c>
      <c r="Q16" s="63">
        <v>10701</v>
      </c>
      <c r="R16" s="63" t="s">
        <v>471</v>
      </c>
      <c r="S16" s="218" t="s">
        <v>472</v>
      </c>
      <c r="T16" s="132" t="s">
        <v>473</v>
      </c>
      <c r="U16" s="166" t="s">
        <v>397</v>
      </c>
      <c r="V16" s="219" t="s">
        <v>398</v>
      </c>
      <c r="W16" s="219" t="s">
        <v>399</v>
      </c>
      <c r="X16" s="219" t="s">
        <v>400</v>
      </c>
      <c r="Y16" s="132" t="s">
        <v>333</v>
      </c>
      <c r="Z16" s="166"/>
      <c r="AA16" s="166">
        <v>0</v>
      </c>
      <c r="AB16" s="166">
        <v>0</v>
      </c>
      <c r="AC16" s="166">
        <v>0</v>
      </c>
      <c r="AD16" s="166">
        <v>0</v>
      </c>
      <c r="AE16" s="213">
        <v>43676</v>
      </c>
      <c r="AF16" s="64">
        <v>166</v>
      </c>
      <c r="AG16" s="64" t="s">
        <v>401</v>
      </c>
      <c r="AH16" s="64">
        <v>1</v>
      </c>
      <c r="AI16" s="64">
        <v>0</v>
      </c>
      <c r="AJ16" s="64">
        <v>2</v>
      </c>
      <c r="AK16" s="64">
        <v>7</v>
      </c>
      <c r="AL16" s="64">
        <v>2</v>
      </c>
      <c r="AM16" s="64">
        <v>50</v>
      </c>
      <c r="AN16" s="64">
        <v>5.4130827973855347</v>
      </c>
      <c r="AO16" s="64">
        <v>5.4130827973855347</v>
      </c>
      <c r="AP16" s="77">
        <v>0.1082616559477107</v>
      </c>
      <c r="AQ16" s="64">
        <v>-44.586917202614465</v>
      </c>
      <c r="AR16" s="64">
        <v>9</v>
      </c>
      <c r="AS16" s="65">
        <v>-0.22670245751635218</v>
      </c>
      <c r="AT16" s="65">
        <v>0</v>
      </c>
      <c r="AU16" s="64">
        <v>0</v>
      </c>
      <c r="AV16" s="140">
        <v>5.4130827973855347</v>
      </c>
      <c r="AW16" s="140">
        <v>2</v>
      </c>
      <c r="AX16" s="140">
        <v>2</v>
      </c>
      <c r="AY16" s="140">
        <v>0</v>
      </c>
      <c r="AZ16" s="140">
        <v>2</v>
      </c>
      <c r="BA16" s="140">
        <v>0</v>
      </c>
      <c r="BB16" s="140">
        <v>0</v>
      </c>
      <c r="BC16" s="140">
        <v>0</v>
      </c>
      <c r="BD16" s="140">
        <v>2</v>
      </c>
      <c r="BE16" s="140">
        <v>0</v>
      </c>
      <c r="BF16" s="65">
        <v>0</v>
      </c>
      <c r="BG16" s="140">
        <v>0</v>
      </c>
      <c r="BH16" s="140">
        <v>0</v>
      </c>
      <c r="BI16" s="140">
        <v>0</v>
      </c>
      <c r="BJ16" s="140">
        <v>0</v>
      </c>
      <c r="BK16" s="140">
        <v>0</v>
      </c>
      <c r="BL16" s="140">
        <v>0</v>
      </c>
      <c r="BM16" s="65">
        <v>0</v>
      </c>
      <c r="BN16" s="64">
        <v>0</v>
      </c>
      <c r="BO16" s="201">
        <v>0</v>
      </c>
      <c r="BP16" s="140">
        <v>1</v>
      </c>
      <c r="BQ16" s="147">
        <v>5</v>
      </c>
      <c r="BR16" s="147">
        <v>0</v>
      </c>
      <c r="BS16" s="147">
        <v>1</v>
      </c>
      <c r="BT16" s="147">
        <v>1</v>
      </c>
      <c r="BU16" s="147">
        <v>0</v>
      </c>
      <c r="BV16" s="154">
        <v>0</v>
      </c>
      <c r="BW16" s="159">
        <v>2.5</v>
      </c>
      <c r="BX16" s="146">
        <v>0</v>
      </c>
      <c r="BY16" s="146">
        <v>0.5</v>
      </c>
      <c r="BZ16" s="146">
        <v>0.5</v>
      </c>
      <c r="CA16" s="146">
        <v>0</v>
      </c>
      <c r="CB16" s="156">
        <v>0</v>
      </c>
      <c r="CC16" s="155">
        <v>0</v>
      </c>
      <c r="CD16" s="77">
        <v>0</v>
      </c>
      <c r="CE16" s="64">
        <v>0</v>
      </c>
      <c r="CF16" s="77">
        <v>0</v>
      </c>
      <c r="CG16" s="64">
        <v>0</v>
      </c>
      <c r="CH16" s="77">
        <v>0</v>
      </c>
      <c r="CI16" s="124">
        <v>0</v>
      </c>
      <c r="CJ16" s="124">
        <v>2</v>
      </c>
      <c r="CK16" s="77">
        <v>0</v>
      </c>
      <c r="CL16" s="124">
        <v>0</v>
      </c>
      <c r="CM16" s="77">
        <v>0</v>
      </c>
      <c r="CN16" s="124">
        <v>0</v>
      </c>
      <c r="CO16" s="77">
        <v>0</v>
      </c>
      <c r="CP16" s="116">
        <v>100</v>
      </c>
      <c r="CQ16" s="116">
        <v>50</v>
      </c>
      <c r="CR16" s="116">
        <v>0</v>
      </c>
      <c r="CS16" s="116">
        <v>0</v>
      </c>
      <c r="CT16" s="116">
        <v>0</v>
      </c>
      <c r="CU16" s="116">
        <v>0</v>
      </c>
      <c r="CV16" s="116">
        <v>0</v>
      </c>
      <c r="CW16" s="116">
        <v>0</v>
      </c>
      <c r="CX16" s="116">
        <v>50</v>
      </c>
      <c r="CY16" s="64">
        <v>2</v>
      </c>
      <c r="CZ16" s="64">
        <v>2</v>
      </c>
      <c r="DA16" s="64">
        <v>9</v>
      </c>
      <c r="DB16" s="64">
        <v>3</v>
      </c>
      <c r="DC16" s="64">
        <v>15</v>
      </c>
      <c r="DD16" s="64">
        <v>8</v>
      </c>
      <c r="DE16" s="141">
        <v>1</v>
      </c>
      <c r="DF16" s="141">
        <v>0.33333333333332998</v>
      </c>
      <c r="DG16" s="141">
        <v>0.53333333333333</v>
      </c>
      <c r="DH16" s="64">
        <v>3</v>
      </c>
      <c r="DI16" s="176">
        <v>2</v>
      </c>
      <c r="DJ16" s="175">
        <v>0.964247032692645</v>
      </c>
      <c r="DK16" s="141">
        <v>0.66666666666666663</v>
      </c>
      <c r="DL16" s="141">
        <v>0.64283135512842993</v>
      </c>
      <c r="DM16" s="141">
        <v>0.82966291093062261</v>
      </c>
      <c r="DN16" s="141">
        <v>-0.10949802179509993</v>
      </c>
      <c r="DO16" s="64">
        <v>0</v>
      </c>
      <c r="DP16" s="77">
        <v>0</v>
      </c>
      <c r="DQ16" s="64">
        <v>1</v>
      </c>
      <c r="DR16" s="77">
        <v>0.5</v>
      </c>
      <c r="DS16" s="64">
        <v>0</v>
      </c>
      <c r="DT16" s="77">
        <v>0</v>
      </c>
      <c r="DU16" s="64">
        <v>7</v>
      </c>
      <c r="DV16" s="64">
        <v>60</v>
      </c>
      <c r="DW16" s="77">
        <v>0.11666666666665999</v>
      </c>
      <c r="DX16" s="64">
        <v>2</v>
      </c>
      <c r="DY16" s="64">
        <v>8</v>
      </c>
      <c r="DZ16" s="201">
        <v>0.25</v>
      </c>
      <c r="EA16" s="64">
        <v>0.4</v>
      </c>
      <c r="EB16" s="64">
        <v>0</v>
      </c>
      <c r="EC16" s="64">
        <v>0</v>
      </c>
      <c r="ED16" s="77">
        <v>0</v>
      </c>
      <c r="EE16" s="64">
        <v>0</v>
      </c>
      <c r="EF16" s="64">
        <v>0</v>
      </c>
      <c r="EG16" s="64">
        <v>0</v>
      </c>
      <c r="EH16" s="77">
        <v>0</v>
      </c>
      <c r="EI16" s="64">
        <v>0</v>
      </c>
      <c r="EJ16" s="138">
        <v>0</v>
      </c>
      <c r="EK16" s="64">
        <v>0</v>
      </c>
      <c r="EL16" s="64">
        <v>0</v>
      </c>
      <c r="EM16" s="138"/>
      <c r="EN16" s="178">
        <v>0</v>
      </c>
      <c r="EO16" s="178">
        <v>0</v>
      </c>
      <c r="EP16" s="178">
        <v>0</v>
      </c>
      <c r="EQ16" s="178">
        <v>0</v>
      </c>
      <c r="ER16" s="179">
        <v>0</v>
      </c>
    </row>
    <row r="17" spans="2:148" ht="14.1" customHeight="1" x14ac:dyDescent="0.2">
      <c r="B17" s="62" t="s">
        <v>474</v>
      </c>
      <c r="C17" s="63" t="s">
        <v>383</v>
      </c>
      <c r="D17" s="63" t="s">
        <v>384</v>
      </c>
      <c r="E17" s="63" t="s">
        <v>385</v>
      </c>
      <c r="F17" s="63"/>
      <c r="G17" s="63" t="s">
        <v>386</v>
      </c>
      <c r="H17" s="63" t="s">
        <v>423</v>
      </c>
      <c r="I17" s="63" t="s">
        <v>424</v>
      </c>
      <c r="J17" s="158" t="b">
        <v>0</v>
      </c>
      <c r="K17" s="132" t="s">
        <v>475</v>
      </c>
      <c r="L17" s="63" t="s">
        <v>476</v>
      </c>
      <c r="M17" s="62"/>
      <c r="N17" s="63" t="s">
        <v>477</v>
      </c>
      <c r="O17" s="63" t="s">
        <v>478</v>
      </c>
      <c r="P17" s="63" t="s">
        <v>393</v>
      </c>
      <c r="Q17" s="63">
        <v>11220</v>
      </c>
      <c r="R17" s="63" t="s">
        <v>479</v>
      </c>
      <c r="S17" s="218" t="s">
        <v>480</v>
      </c>
      <c r="T17" s="132" t="s">
        <v>481</v>
      </c>
      <c r="U17" s="166" t="s">
        <v>397</v>
      </c>
      <c r="V17" s="219" t="s">
        <v>398</v>
      </c>
      <c r="W17" s="219" t="s">
        <v>399</v>
      </c>
      <c r="X17" s="219" t="s">
        <v>400</v>
      </c>
      <c r="Y17" s="132" t="s">
        <v>333</v>
      </c>
      <c r="Z17" s="166"/>
      <c r="AA17" s="166">
        <v>0</v>
      </c>
      <c r="AB17" s="166">
        <v>0</v>
      </c>
      <c r="AC17" s="166">
        <v>0</v>
      </c>
      <c r="AD17" s="166">
        <v>0</v>
      </c>
      <c r="AE17" s="213">
        <v>43726</v>
      </c>
      <c r="AF17" s="64">
        <v>116</v>
      </c>
      <c r="AG17" s="64" t="s">
        <v>401</v>
      </c>
      <c r="AH17" s="64">
        <v>1</v>
      </c>
      <c r="AI17" s="64">
        <v>0</v>
      </c>
      <c r="AJ17" s="64">
        <v>17</v>
      </c>
      <c r="AK17" s="64">
        <v>7</v>
      </c>
      <c r="AL17" s="64">
        <v>1</v>
      </c>
      <c r="AM17" s="64">
        <v>50</v>
      </c>
      <c r="AN17" s="64">
        <v>2.7065413986927673</v>
      </c>
      <c r="AO17" s="64">
        <v>2.7065413986927673</v>
      </c>
      <c r="AP17" s="77">
        <v>5.413082797385535E-2</v>
      </c>
      <c r="AQ17" s="64">
        <v>-47.293458601307236</v>
      </c>
      <c r="AR17" s="64">
        <v>13.666665999999999</v>
      </c>
      <c r="AS17" s="65">
        <v>-0.61335122875817605</v>
      </c>
      <c r="AT17" s="65">
        <v>0</v>
      </c>
      <c r="AU17" s="64">
        <v>0</v>
      </c>
      <c r="AV17" s="140">
        <v>2.7065413986927673</v>
      </c>
      <c r="AW17" s="140">
        <v>1</v>
      </c>
      <c r="AX17" s="140">
        <v>1</v>
      </c>
      <c r="AY17" s="140">
        <v>0</v>
      </c>
      <c r="AZ17" s="140">
        <v>1</v>
      </c>
      <c r="BA17" s="140">
        <v>0</v>
      </c>
      <c r="BB17" s="140">
        <v>0</v>
      </c>
      <c r="BC17" s="140">
        <v>0</v>
      </c>
      <c r="BD17" s="140">
        <v>1</v>
      </c>
      <c r="BE17" s="140">
        <v>0</v>
      </c>
      <c r="BF17" s="65">
        <v>0</v>
      </c>
      <c r="BG17" s="140">
        <v>0</v>
      </c>
      <c r="BH17" s="140">
        <v>0</v>
      </c>
      <c r="BI17" s="140">
        <v>0</v>
      </c>
      <c r="BJ17" s="140">
        <v>0</v>
      </c>
      <c r="BK17" s="140">
        <v>0</v>
      </c>
      <c r="BL17" s="140">
        <v>0</v>
      </c>
      <c r="BM17" s="65">
        <v>0</v>
      </c>
      <c r="BN17" s="64">
        <v>0</v>
      </c>
      <c r="BO17" s="201">
        <v>0</v>
      </c>
      <c r="BP17" s="140">
        <v>0</v>
      </c>
      <c r="BQ17" s="147">
        <v>2</v>
      </c>
      <c r="BR17" s="147">
        <v>0</v>
      </c>
      <c r="BS17" s="147">
        <v>1</v>
      </c>
      <c r="BT17" s="147">
        <v>0</v>
      </c>
      <c r="BU17" s="147">
        <v>0</v>
      </c>
      <c r="BV17" s="154">
        <v>0</v>
      </c>
      <c r="BW17" s="159">
        <v>2</v>
      </c>
      <c r="BX17" s="146">
        <v>0</v>
      </c>
      <c r="BY17" s="146">
        <v>1</v>
      </c>
      <c r="BZ17" s="146">
        <v>0</v>
      </c>
      <c r="CA17" s="146">
        <v>0</v>
      </c>
      <c r="CB17" s="156">
        <v>0</v>
      </c>
      <c r="CC17" s="155">
        <v>0</v>
      </c>
      <c r="CD17" s="77">
        <v>0</v>
      </c>
      <c r="CE17" s="64">
        <v>0</v>
      </c>
      <c r="CF17" s="77">
        <v>0</v>
      </c>
      <c r="CG17" s="64">
        <v>0</v>
      </c>
      <c r="CH17" s="77">
        <v>0</v>
      </c>
      <c r="CI17" s="124">
        <v>0</v>
      </c>
      <c r="CJ17" s="124">
        <v>1</v>
      </c>
      <c r="CK17" s="77">
        <v>0</v>
      </c>
      <c r="CL17" s="124">
        <v>0</v>
      </c>
      <c r="CM17" s="77">
        <v>0</v>
      </c>
      <c r="CN17" s="124">
        <v>0</v>
      </c>
      <c r="CO17" s="77">
        <v>0</v>
      </c>
      <c r="CP17" s="116">
        <v>50</v>
      </c>
      <c r="CQ17" s="116">
        <v>50</v>
      </c>
      <c r="CR17" s="116">
        <v>0</v>
      </c>
      <c r="CS17" s="116">
        <v>0</v>
      </c>
      <c r="CT17" s="116">
        <v>0</v>
      </c>
      <c r="CU17" s="116">
        <v>0</v>
      </c>
      <c r="CV17" s="116">
        <v>0</v>
      </c>
      <c r="CW17" s="116">
        <v>0</v>
      </c>
      <c r="CX17" s="116">
        <v>50</v>
      </c>
      <c r="CY17" s="64">
        <v>16</v>
      </c>
      <c r="CZ17" s="64">
        <v>15</v>
      </c>
      <c r="DA17" s="64">
        <v>25</v>
      </c>
      <c r="DB17" s="64">
        <v>16</v>
      </c>
      <c r="DC17" s="64">
        <v>18</v>
      </c>
      <c r="DD17" s="64">
        <v>12</v>
      </c>
      <c r="DE17" s="141">
        <v>0.9375</v>
      </c>
      <c r="DF17" s="141">
        <v>0.64</v>
      </c>
      <c r="DG17" s="141">
        <v>0.66666666666665997</v>
      </c>
      <c r="DH17" s="64">
        <v>0</v>
      </c>
      <c r="DI17" s="176">
        <v>0</v>
      </c>
      <c r="DJ17" s="175">
        <v>0.964247032692645</v>
      </c>
      <c r="DK17" s="141">
        <v>0</v>
      </c>
      <c r="DL17" s="141">
        <v>0</v>
      </c>
      <c r="DM17" s="141">
        <v>0</v>
      </c>
      <c r="DN17" s="141">
        <v>0.66666666666665997</v>
      </c>
      <c r="DO17" s="64">
        <v>0</v>
      </c>
      <c r="DP17" s="77">
        <v>0</v>
      </c>
      <c r="DQ17" s="64">
        <v>1</v>
      </c>
      <c r="DR17" s="77">
        <v>1</v>
      </c>
      <c r="DS17" s="64">
        <v>0</v>
      </c>
      <c r="DT17" s="77">
        <v>0</v>
      </c>
      <c r="DU17" s="64">
        <v>7</v>
      </c>
      <c r="DV17" s="64">
        <v>68</v>
      </c>
      <c r="DW17" s="77">
        <v>0.10294117647058</v>
      </c>
      <c r="DX17" s="64">
        <v>1</v>
      </c>
      <c r="DY17" s="64">
        <v>21</v>
      </c>
      <c r="DZ17" s="201">
        <v>4.7619047619039997E-2</v>
      </c>
      <c r="EA17" s="64">
        <v>5.3000000000001997</v>
      </c>
      <c r="EB17" s="64">
        <v>0</v>
      </c>
      <c r="EC17" s="64">
        <v>0</v>
      </c>
      <c r="ED17" s="77">
        <v>0</v>
      </c>
      <c r="EE17" s="64">
        <v>0</v>
      </c>
      <c r="EF17" s="64">
        <v>0</v>
      </c>
      <c r="EG17" s="64">
        <v>0</v>
      </c>
      <c r="EH17" s="77">
        <v>0</v>
      </c>
      <c r="EI17" s="64">
        <v>0</v>
      </c>
      <c r="EJ17" s="138">
        <v>0</v>
      </c>
      <c r="EK17" s="64">
        <v>0</v>
      </c>
      <c r="EL17" s="64">
        <v>0</v>
      </c>
      <c r="EM17" s="138"/>
      <c r="EN17" s="178">
        <v>0</v>
      </c>
      <c r="EO17" s="178">
        <v>0</v>
      </c>
      <c r="EP17" s="178">
        <v>0</v>
      </c>
      <c r="EQ17" s="178">
        <v>0</v>
      </c>
      <c r="ER17" s="179">
        <v>0</v>
      </c>
    </row>
    <row r="18" spans="2:148" ht="14.1" customHeight="1" x14ac:dyDescent="0.2">
      <c r="B18" s="62" t="s">
        <v>482</v>
      </c>
      <c r="C18" s="63" t="s">
        <v>383</v>
      </c>
      <c r="D18" s="63" t="s">
        <v>384</v>
      </c>
      <c r="E18" s="63" t="s">
        <v>483</v>
      </c>
      <c r="F18" s="63"/>
      <c r="G18" s="63"/>
      <c r="H18" s="63" t="s">
        <v>484</v>
      </c>
      <c r="I18" s="63" t="s">
        <v>485</v>
      </c>
      <c r="J18" s="158" t="b">
        <v>0</v>
      </c>
      <c r="K18" s="132" t="s">
        <v>486</v>
      </c>
      <c r="L18" s="63" t="s">
        <v>487</v>
      </c>
      <c r="M18" s="62"/>
      <c r="N18" s="63" t="s">
        <v>488</v>
      </c>
      <c r="O18" s="63" t="s">
        <v>489</v>
      </c>
      <c r="P18" s="63" t="s">
        <v>490</v>
      </c>
      <c r="Q18" s="63">
        <v>6511</v>
      </c>
      <c r="R18" s="63" t="s">
        <v>491</v>
      </c>
      <c r="S18" s="218" t="s">
        <v>492</v>
      </c>
      <c r="T18" s="132" t="s">
        <v>493</v>
      </c>
      <c r="U18" s="166" t="s">
        <v>397</v>
      </c>
      <c r="V18" s="219" t="s">
        <v>398</v>
      </c>
      <c r="W18" s="219" t="s">
        <v>494</v>
      </c>
      <c r="X18" s="219" t="s">
        <v>495</v>
      </c>
      <c r="Y18" s="132" t="s">
        <v>335</v>
      </c>
      <c r="Z18" s="166"/>
      <c r="AA18" s="166">
        <v>1</v>
      </c>
      <c r="AB18" s="166">
        <v>1</v>
      </c>
      <c r="AC18" s="166">
        <v>1</v>
      </c>
      <c r="AD18" s="166">
        <v>1</v>
      </c>
      <c r="AE18" s="213">
        <v>39986</v>
      </c>
      <c r="AF18" s="64">
        <v>3856</v>
      </c>
      <c r="AG18" s="64" t="s">
        <v>401</v>
      </c>
      <c r="AH18" s="64">
        <v>0</v>
      </c>
      <c r="AI18" s="64">
        <v>26</v>
      </c>
      <c r="AJ18" s="64">
        <v>56</v>
      </c>
      <c r="AK18" s="64">
        <v>61</v>
      </c>
      <c r="AL18" s="64">
        <v>17</v>
      </c>
      <c r="AM18" s="64">
        <v>61</v>
      </c>
      <c r="AN18" s="64">
        <v>46.011203777777048</v>
      </c>
      <c r="AO18" s="64">
        <v>20.011203777777048</v>
      </c>
      <c r="AP18" s="77">
        <v>0.75428202914388609</v>
      </c>
      <c r="AQ18" s="64">
        <v>-14.988796222222952</v>
      </c>
      <c r="AR18" s="64">
        <v>63.666665999999999</v>
      </c>
      <c r="AS18" s="65">
        <v>-0.24571797085611397</v>
      </c>
      <c r="AT18" s="65">
        <v>0.76966168376065569</v>
      </c>
      <c r="AU18" s="64">
        <v>26</v>
      </c>
      <c r="AV18" s="140">
        <v>46.011203777777048</v>
      </c>
      <c r="AW18" s="140">
        <v>7</v>
      </c>
      <c r="AX18" s="140">
        <v>17</v>
      </c>
      <c r="AY18" s="140">
        <v>0</v>
      </c>
      <c r="AZ18" s="140">
        <v>3</v>
      </c>
      <c r="BA18" s="140">
        <v>1</v>
      </c>
      <c r="BB18" s="140">
        <v>4</v>
      </c>
      <c r="BC18" s="140">
        <v>0</v>
      </c>
      <c r="BD18" s="140">
        <v>8</v>
      </c>
      <c r="BE18" s="140">
        <v>3</v>
      </c>
      <c r="BF18" s="65">
        <v>0.42859999999999998</v>
      </c>
      <c r="BG18" s="140">
        <v>0</v>
      </c>
      <c r="BH18" s="140">
        <v>1</v>
      </c>
      <c r="BI18" s="140">
        <v>0</v>
      </c>
      <c r="BJ18" s="140">
        <v>4</v>
      </c>
      <c r="BK18" s="140">
        <v>4</v>
      </c>
      <c r="BL18" s="140">
        <v>1</v>
      </c>
      <c r="BM18" s="65">
        <v>0.52939999999999998</v>
      </c>
      <c r="BN18" s="64">
        <v>8</v>
      </c>
      <c r="BO18" s="201">
        <v>6.9565217391300005E-2</v>
      </c>
      <c r="BP18" s="140">
        <v>12</v>
      </c>
      <c r="BQ18" s="147">
        <v>58</v>
      </c>
      <c r="BR18" s="147">
        <v>2</v>
      </c>
      <c r="BS18" s="147">
        <v>2</v>
      </c>
      <c r="BT18" s="147">
        <v>2</v>
      </c>
      <c r="BU18" s="147">
        <v>8</v>
      </c>
      <c r="BV18" s="154">
        <v>3</v>
      </c>
      <c r="BW18" s="159">
        <v>3.4117647058823501</v>
      </c>
      <c r="BX18" s="146">
        <v>0.11764705882352</v>
      </c>
      <c r="BY18" s="146">
        <v>0.11764705882352</v>
      </c>
      <c r="BZ18" s="146">
        <v>0.11764705882352</v>
      </c>
      <c r="CA18" s="146">
        <v>0.47058823529410998</v>
      </c>
      <c r="CB18" s="156">
        <v>0.17647058823528999</v>
      </c>
      <c r="CC18" s="155">
        <v>2</v>
      </c>
      <c r="CD18" s="77">
        <v>0.11764705882352</v>
      </c>
      <c r="CE18" s="64">
        <v>2</v>
      </c>
      <c r="CF18" s="77">
        <v>0.2</v>
      </c>
      <c r="CG18" s="64">
        <v>4</v>
      </c>
      <c r="CH18" s="77">
        <v>0.14814814814814001</v>
      </c>
      <c r="CI18" s="124">
        <v>0</v>
      </c>
      <c r="CJ18" s="124">
        <v>17</v>
      </c>
      <c r="CK18" s="77">
        <v>0</v>
      </c>
      <c r="CL18" s="124">
        <v>0</v>
      </c>
      <c r="CM18" s="77">
        <v>0</v>
      </c>
      <c r="CN18" s="124">
        <v>0</v>
      </c>
      <c r="CO18" s="77">
        <v>0</v>
      </c>
      <c r="CP18" s="116">
        <v>1125</v>
      </c>
      <c r="CQ18" s="116">
        <v>66.17647058823529</v>
      </c>
      <c r="CR18" s="116">
        <v>0</v>
      </c>
      <c r="CS18" s="116">
        <v>0</v>
      </c>
      <c r="CT18" s="116">
        <v>14</v>
      </c>
      <c r="CU18" s="116">
        <v>0.82352941176470584</v>
      </c>
      <c r="CV18" s="116">
        <v>0</v>
      </c>
      <c r="CW18" s="116">
        <v>0</v>
      </c>
      <c r="CX18" s="116">
        <v>67</v>
      </c>
      <c r="CY18" s="64">
        <v>56</v>
      </c>
      <c r="CZ18" s="64">
        <v>47</v>
      </c>
      <c r="DA18" s="64">
        <v>80</v>
      </c>
      <c r="DB18" s="64">
        <v>49</v>
      </c>
      <c r="DC18" s="64">
        <v>72</v>
      </c>
      <c r="DD18" s="64">
        <v>48</v>
      </c>
      <c r="DE18" s="141">
        <v>0.83928571428570997</v>
      </c>
      <c r="DF18" s="141">
        <v>0.61250000000000004</v>
      </c>
      <c r="DG18" s="141">
        <v>0.66666666666665997</v>
      </c>
      <c r="DH18" s="64">
        <v>74</v>
      </c>
      <c r="DI18" s="176">
        <v>59</v>
      </c>
      <c r="DJ18" s="175">
        <v>0.964247032692645</v>
      </c>
      <c r="DK18" s="141">
        <v>0.79729729729729726</v>
      </c>
      <c r="DL18" s="141">
        <v>0.76879155309278446</v>
      </c>
      <c r="DM18" s="141">
        <v>0.86716179956025197</v>
      </c>
      <c r="DN18" s="141">
        <v>-0.10212488642612449</v>
      </c>
      <c r="DO18" s="64">
        <v>10</v>
      </c>
      <c r="DP18" s="77">
        <v>0.37037037037037002</v>
      </c>
      <c r="DQ18" s="64">
        <v>8</v>
      </c>
      <c r="DR18" s="77">
        <v>0.47058823529410998</v>
      </c>
      <c r="DS18" s="64">
        <v>1</v>
      </c>
      <c r="DT18" s="77">
        <v>5.882352941176E-2</v>
      </c>
      <c r="DU18" s="64">
        <v>61</v>
      </c>
      <c r="DV18" s="64">
        <v>244</v>
      </c>
      <c r="DW18" s="77">
        <v>0.25</v>
      </c>
      <c r="DX18" s="64">
        <v>17</v>
      </c>
      <c r="DY18" s="64">
        <v>115</v>
      </c>
      <c r="DZ18" s="201">
        <v>0.14782608695652</v>
      </c>
      <c r="EA18" s="64">
        <v>17.500000000000199</v>
      </c>
      <c r="EB18" s="64">
        <v>35</v>
      </c>
      <c r="EC18" s="64">
        <v>3</v>
      </c>
      <c r="ED18" s="77">
        <v>8.5699999999999998E-2</v>
      </c>
      <c r="EE18" s="64">
        <v>0</v>
      </c>
      <c r="EF18" s="64">
        <v>0</v>
      </c>
      <c r="EG18" s="64">
        <v>0</v>
      </c>
      <c r="EH18" s="77">
        <v>0</v>
      </c>
      <c r="EI18" s="64">
        <v>17</v>
      </c>
      <c r="EJ18" s="138">
        <v>0</v>
      </c>
      <c r="EK18" s="64">
        <v>31</v>
      </c>
      <c r="EL18" s="64">
        <v>0</v>
      </c>
      <c r="EM18" s="138">
        <v>0</v>
      </c>
      <c r="EN18" s="178">
        <v>0</v>
      </c>
      <c r="EO18" s="178">
        <v>0</v>
      </c>
      <c r="EP18" s="178">
        <v>0</v>
      </c>
      <c r="EQ18" s="178">
        <v>0</v>
      </c>
      <c r="ER18" s="179">
        <v>0</v>
      </c>
    </row>
    <row r="19" spans="2:148" ht="14.1" customHeight="1" x14ac:dyDescent="0.2">
      <c r="B19" s="62" t="s">
        <v>496</v>
      </c>
      <c r="C19" s="63" t="s">
        <v>383</v>
      </c>
      <c r="D19" s="63" t="s">
        <v>384</v>
      </c>
      <c r="E19" s="63" t="s">
        <v>483</v>
      </c>
      <c r="F19" s="63"/>
      <c r="G19" s="63"/>
      <c r="H19" s="63" t="s">
        <v>484</v>
      </c>
      <c r="I19" s="63" t="s">
        <v>485</v>
      </c>
      <c r="J19" s="158" t="b">
        <v>0</v>
      </c>
      <c r="K19" s="132" t="s">
        <v>497</v>
      </c>
      <c r="L19" s="63" t="s">
        <v>498</v>
      </c>
      <c r="M19" s="62"/>
      <c r="N19" s="63" t="s">
        <v>499</v>
      </c>
      <c r="O19" s="63" t="s">
        <v>500</v>
      </c>
      <c r="P19" s="63" t="s">
        <v>490</v>
      </c>
      <c r="Q19" s="63">
        <v>6810</v>
      </c>
      <c r="R19" s="63" t="s">
        <v>501</v>
      </c>
      <c r="S19" s="218" t="s">
        <v>502</v>
      </c>
      <c r="T19" s="132" t="s">
        <v>503</v>
      </c>
      <c r="U19" s="166" t="s">
        <v>397</v>
      </c>
      <c r="V19" s="219" t="s">
        <v>398</v>
      </c>
      <c r="W19" s="219" t="s">
        <v>494</v>
      </c>
      <c r="X19" s="219" t="s">
        <v>495</v>
      </c>
      <c r="Y19" s="132" t="s">
        <v>333</v>
      </c>
      <c r="Z19" s="166"/>
      <c r="AA19" s="166">
        <v>0</v>
      </c>
      <c r="AB19" s="166">
        <v>0</v>
      </c>
      <c r="AC19" s="166">
        <v>0</v>
      </c>
      <c r="AD19" s="166">
        <v>1</v>
      </c>
      <c r="AE19" s="213">
        <v>38724</v>
      </c>
      <c r="AF19" s="64">
        <v>5118</v>
      </c>
      <c r="AG19" s="64" t="s">
        <v>401</v>
      </c>
      <c r="AH19" s="64">
        <v>0</v>
      </c>
      <c r="AI19" s="64">
        <v>13</v>
      </c>
      <c r="AJ19" s="64">
        <v>9</v>
      </c>
      <c r="AK19" s="64">
        <v>12</v>
      </c>
      <c r="AL19" s="64">
        <v>4</v>
      </c>
      <c r="AM19" s="64">
        <v>50</v>
      </c>
      <c r="AN19" s="64">
        <v>10.826165594771069</v>
      </c>
      <c r="AO19" s="64">
        <v>-2.1738344052289307</v>
      </c>
      <c r="AP19" s="77">
        <v>0.2165233118954214</v>
      </c>
      <c r="AQ19" s="64">
        <v>-39.173834405228931</v>
      </c>
      <c r="AR19" s="64">
        <v>11.666665999999999</v>
      </c>
      <c r="AS19" s="65">
        <v>-9.7819533769077552E-2</v>
      </c>
      <c r="AT19" s="65">
        <v>-0.1672180311714562</v>
      </c>
      <c r="AU19" s="64">
        <v>13</v>
      </c>
      <c r="AV19" s="140">
        <v>10.826165594771069</v>
      </c>
      <c r="AW19" s="140">
        <v>4</v>
      </c>
      <c r="AX19" s="140">
        <v>4</v>
      </c>
      <c r="AY19" s="140">
        <v>1</v>
      </c>
      <c r="AZ19" s="140">
        <v>2</v>
      </c>
      <c r="BA19" s="140">
        <v>0</v>
      </c>
      <c r="BB19" s="140">
        <v>0</v>
      </c>
      <c r="BC19" s="140">
        <v>0</v>
      </c>
      <c r="BD19" s="140">
        <v>2</v>
      </c>
      <c r="BE19" s="140">
        <v>0</v>
      </c>
      <c r="BF19" s="65">
        <v>0</v>
      </c>
      <c r="BG19" s="140">
        <v>0</v>
      </c>
      <c r="BH19" s="140">
        <v>0</v>
      </c>
      <c r="BI19" s="140">
        <v>0</v>
      </c>
      <c r="BJ19" s="140">
        <v>0</v>
      </c>
      <c r="BK19" s="140">
        <v>0</v>
      </c>
      <c r="BL19" s="140">
        <v>1</v>
      </c>
      <c r="BM19" s="65">
        <v>0</v>
      </c>
      <c r="BN19" s="64">
        <v>0</v>
      </c>
      <c r="BO19" s="201">
        <v>0</v>
      </c>
      <c r="BP19" s="140">
        <v>0</v>
      </c>
      <c r="BQ19" s="147">
        <v>3</v>
      </c>
      <c r="BR19" s="147">
        <v>4</v>
      </c>
      <c r="BS19" s="147">
        <v>0</v>
      </c>
      <c r="BT19" s="147">
        <v>0</v>
      </c>
      <c r="BU19" s="147">
        <v>0</v>
      </c>
      <c r="BV19" s="154">
        <v>0</v>
      </c>
      <c r="BW19" s="159">
        <v>0.75</v>
      </c>
      <c r="BX19" s="146">
        <v>1</v>
      </c>
      <c r="BY19" s="146">
        <v>0</v>
      </c>
      <c r="BZ19" s="146">
        <v>0</v>
      </c>
      <c r="CA19" s="146">
        <v>0</v>
      </c>
      <c r="CB19" s="156">
        <v>0</v>
      </c>
      <c r="CC19" s="155">
        <v>0</v>
      </c>
      <c r="CD19" s="77">
        <v>0</v>
      </c>
      <c r="CE19" s="64">
        <v>0</v>
      </c>
      <c r="CF19" s="77">
        <v>0</v>
      </c>
      <c r="CG19" s="64">
        <v>0</v>
      </c>
      <c r="CH19" s="77">
        <v>0</v>
      </c>
      <c r="CI19" s="124">
        <v>0</v>
      </c>
      <c r="CJ19" s="124">
        <v>4</v>
      </c>
      <c r="CK19" s="77">
        <v>0</v>
      </c>
      <c r="CL19" s="124">
        <v>0</v>
      </c>
      <c r="CM19" s="77">
        <v>0</v>
      </c>
      <c r="CN19" s="124">
        <v>0</v>
      </c>
      <c r="CO19" s="77">
        <v>0</v>
      </c>
      <c r="CP19" s="116">
        <v>215</v>
      </c>
      <c r="CQ19" s="116">
        <v>53.75</v>
      </c>
      <c r="CR19" s="116">
        <v>0</v>
      </c>
      <c r="CS19" s="116">
        <v>0</v>
      </c>
      <c r="CT19" s="116">
        <v>0</v>
      </c>
      <c r="CU19" s="116">
        <v>0</v>
      </c>
      <c r="CV19" s="116">
        <v>0</v>
      </c>
      <c r="CW19" s="116">
        <v>0</v>
      </c>
      <c r="CX19" s="116">
        <v>53.75</v>
      </c>
      <c r="CY19" s="64">
        <v>9</v>
      </c>
      <c r="CZ19" s="64">
        <v>6</v>
      </c>
      <c r="DA19" s="64">
        <v>12</v>
      </c>
      <c r="DB19" s="64">
        <v>7</v>
      </c>
      <c r="DC19" s="64">
        <v>14</v>
      </c>
      <c r="DD19" s="64">
        <v>10</v>
      </c>
      <c r="DE19" s="141">
        <v>0.66666666666665997</v>
      </c>
      <c r="DF19" s="141">
        <v>0.58333333333333004</v>
      </c>
      <c r="DG19" s="141">
        <v>0.71428571428570997</v>
      </c>
      <c r="DH19" s="64">
        <v>14</v>
      </c>
      <c r="DI19" s="176">
        <v>11</v>
      </c>
      <c r="DJ19" s="175">
        <v>0.964247032692645</v>
      </c>
      <c r="DK19" s="141">
        <v>0.7857142857142857</v>
      </c>
      <c r="DL19" s="141">
        <v>0.75762266854422111</v>
      </c>
      <c r="DM19" s="141">
        <v>0.94279876242116212</v>
      </c>
      <c r="DN19" s="141">
        <v>-4.333695425851114E-2</v>
      </c>
      <c r="DO19" s="64">
        <v>4</v>
      </c>
      <c r="DP19" s="77">
        <v>0.5</v>
      </c>
      <c r="DQ19" s="64">
        <v>0</v>
      </c>
      <c r="DR19" s="77">
        <v>0</v>
      </c>
      <c r="DS19" s="64">
        <v>0</v>
      </c>
      <c r="DT19" s="77">
        <v>0</v>
      </c>
      <c r="DU19" s="64">
        <v>12</v>
      </c>
      <c r="DV19" s="64">
        <v>290</v>
      </c>
      <c r="DW19" s="77">
        <v>4.1379310344820001E-2</v>
      </c>
      <c r="DX19" s="64">
        <v>4</v>
      </c>
      <c r="DY19" s="64">
        <v>111</v>
      </c>
      <c r="DZ19" s="201">
        <v>3.6036036036029999E-2</v>
      </c>
      <c r="EA19" s="64">
        <v>29.300000000000701</v>
      </c>
      <c r="EB19" s="64">
        <v>0</v>
      </c>
      <c r="EC19" s="64">
        <v>0</v>
      </c>
      <c r="ED19" s="77">
        <v>0</v>
      </c>
      <c r="EE19" s="64">
        <v>0</v>
      </c>
      <c r="EF19" s="64">
        <v>0</v>
      </c>
      <c r="EG19" s="64">
        <v>0</v>
      </c>
      <c r="EH19" s="77">
        <v>0</v>
      </c>
      <c r="EI19" s="64">
        <v>0</v>
      </c>
      <c r="EJ19" s="138">
        <v>0</v>
      </c>
      <c r="EK19" s="64">
        <v>0</v>
      </c>
      <c r="EL19" s="64">
        <v>0</v>
      </c>
      <c r="EM19" s="138"/>
      <c r="EN19" s="178">
        <v>0</v>
      </c>
      <c r="EO19" s="178">
        <v>0</v>
      </c>
      <c r="EP19" s="178">
        <v>0</v>
      </c>
      <c r="EQ19" s="178">
        <v>0</v>
      </c>
      <c r="ER19" s="179">
        <v>0</v>
      </c>
    </row>
    <row r="20" spans="2:148" ht="14.1" customHeight="1" x14ac:dyDescent="0.2">
      <c r="B20" s="62" t="s">
        <v>504</v>
      </c>
      <c r="C20" s="63" t="s">
        <v>383</v>
      </c>
      <c r="D20" s="63" t="s">
        <v>384</v>
      </c>
      <c r="E20" s="63" t="s">
        <v>483</v>
      </c>
      <c r="F20" s="63"/>
      <c r="G20" s="63"/>
      <c r="H20" s="63" t="s">
        <v>484</v>
      </c>
      <c r="I20" s="63" t="s">
        <v>485</v>
      </c>
      <c r="J20" s="158" t="b">
        <v>0</v>
      </c>
      <c r="K20" s="132" t="s">
        <v>505</v>
      </c>
      <c r="L20" s="63" t="s">
        <v>506</v>
      </c>
      <c r="M20" s="62"/>
      <c r="N20" s="63" t="s">
        <v>507</v>
      </c>
      <c r="O20" s="63" t="s">
        <v>508</v>
      </c>
      <c r="P20" s="63" t="s">
        <v>490</v>
      </c>
      <c r="Q20" s="63">
        <v>6779</v>
      </c>
      <c r="R20" s="63" t="s">
        <v>509</v>
      </c>
      <c r="S20" s="218" t="s">
        <v>510</v>
      </c>
      <c r="T20" s="132" t="s">
        <v>511</v>
      </c>
      <c r="U20" s="166" t="s">
        <v>397</v>
      </c>
      <c r="V20" s="219" t="s">
        <v>398</v>
      </c>
      <c r="W20" s="219" t="s">
        <v>494</v>
      </c>
      <c r="X20" s="219" t="s">
        <v>495</v>
      </c>
      <c r="Y20" s="132" t="s">
        <v>333</v>
      </c>
      <c r="Z20" s="166"/>
      <c r="AA20" s="166">
        <v>0</v>
      </c>
      <c r="AB20" s="166">
        <v>0</v>
      </c>
      <c r="AC20" s="166">
        <v>0</v>
      </c>
      <c r="AD20" s="166">
        <v>0</v>
      </c>
      <c r="AE20" s="213">
        <v>40582</v>
      </c>
      <c r="AF20" s="64">
        <v>3260</v>
      </c>
      <c r="AG20" s="64" t="s">
        <v>401</v>
      </c>
      <c r="AH20" s="64">
        <v>0</v>
      </c>
      <c r="AI20" s="64">
        <v>2</v>
      </c>
      <c r="AJ20" s="64">
        <v>4</v>
      </c>
      <c r="AK20" s="64">
        <v>2</v>
      </c>
      <c r="AL20" s="64">
        <v>0</v>
      </c>
      <c r="AM20" s="64">
        <v>50</v>
      </c>
      <c r="AN20" s="64">
        <v>0</v>
      </c>
      <c r="AO20" s="64">
        <v>-2</v>
      </c>
      <c r="AP20" s="77">
        <v>0</v>
      </c>
      <c r="AQ20" s="64">
        <v>-50</v>
      </c>
      <c r="AR20" s="64">
        <v>3</v>
      </c>
      <c r="AS20" s="65">
        <v>-1</v>
      </c>
      <c r="AT20" s="65">
        <v>-1</v>
      </c>
      <c r="AU20" s="64">
        <v>2</v>
      </c>
      <c r="AV20" s="140">
        <v>0</v>
      </c>
      <c r="AW20" s="140">
        <v>0</v>
      </c>
      <c r="AX20" s="140">
        <v>0</v>
      </c>
      <c r="AY20" s="140">
        <v>0</v>
      </c>
      <c r="AZ20" s="140">
        <v>0</v>
      </c>
      <c r="BA20" s="140">
        <v>0</v>
      </c>
      <c r="BB20" s="140">
        <v>0</v>
      </c>
      <c r="BC20" s="140">
        <v>0</v>
      </c>
      <c r="BD20" s="140">
        <v>0</v>
      </c>
      <c r="BE20" s="140">
        <v>0</v>
      </c>
      <c r="BF20" s="65">
        <v>0</v>
      </c>
      <c r="BG20" s="140">
        <v>0</v>
      </c>
      <c r="BH20" s="140">
        <v>0</v>
      </c>
      <c r="BI20" s="140">
        <v>0</v>
      </c>
      <c r="BJ20" s="140">
        <v>0</v>
      </c>
      <c r="BK20" s="140">
        <v>0</v>
      </c>
      <c r="BL20" s="140">
        <v>0</v>
      </c>
      <c r="BM20" s="65">
        <v>0</v>
      </c>
      <c r="BN20" s="64">
        <v>0</v>
      </c>
      <c r="BO20" s="201">
        <v>0</v>
      </c>
      <c r="BP20" s="140">
        <v>0</v>
      </c>
      <c r="BQ20" s="147">
        <v>0</v>
      </c>
      <c r="BR20" s="147">
        <v>0</v>
      </c>
      <c r="BS20" s="147">
        <v>0</v>
      </c>
      <c r="BT20" s="147">
        <v>0</v>
      </c>
      <c r="BU20" s="147">
        <v>0</v>
      </c>
      <c r="BV20" s="154">
        <v>0</v>
      </c>
      <c r="BW20" s="159">
        <v>0</v>
      </c>
      <c r="BX20" s="146">
        <v>0</v>
      </c>
      <c r="BY20" s="146">
        <v>0</v>
      </c>
      <c r="BZ20" s="146">
        <v>0</v>
      </c>
      <c r="CA20" s="146">
        <v>0</v>
      </c>
      <c r="CB20" s="156">
        <v>0</v>
      </c>
      <c r="CC20" s="155">
        <v>0</v>
      </c>
      <c r="CD20" s="77">
        <v>0</v>
      </c>
      <c r="CE20" s="64">
        <v>1</v>
      </c>
      <c r="CF20" s="77">
        <v>0.5</v>
      </c>
      <c r="CG20" s="64">
        <v>1</v>
      </c>
      <c r="CH20" s="77">
        <v>0.5</v>
      </c>
      <c r="CI20" s="124">
        <v>0</v>
      </c>
      <c r="CJ20" s="124">
        <v>0</v>
      </c>
      <c r="CK20" s="77">
        <v>0</v>
      </c>
      <c r="CL20" s="124">
        <v>0</v>
      </c>
      <c r="CM20" s="77">
        <v>0</v>
      </c>
      <c r="CN20" s="124">
        <v>0</v>
      </c>
      <c r="CO20" s="77">
        <v>0</v>
      </c>
      <c r="CP20" s="116">
        <v>0</v>
      </c>
      <c r="CQ20" s="116">
        <v>0</v>
      </c>
      <c r="CR20" s="116">
        <v>0</v>
      </c>
      <c r="CS20" s="116">
        <v>0</v>
      </c>
      <c r="CT20" s="116">
        <v>0</v>
      </c>
      <c r="CU20" s="116">
        <v>0</v>
      </c>
      <c r="CV20" s="116">
        <v>0</v>
      </c>
      <c r="CW20" s="116">
        <v>0</v>
      </c>
      <c r="CX20" s="116">
        <v>0</v>
      </c>
      <c r="CY20" s="64">
        <v>3</v>
      </c>
      <c r="CZ20" s="64">
        <v>2</v>
      </c>
      <c r="DA20" s="64">
        <v>2</v>
      </c>
      <c r="DB20" s="64">
        <v>2</v>
      </c>
      <c r="DC20" s="64">
        <v>3</v>
      </c>
      <c r="DD20" s="64">
        <v>2</v>
      </c>
      <c r="DE20" s="141">
        <v>0.66666666666665997</v>
      </c>
      <c r="DF20" s="141">
        <v>1</v>
      </c>
      <c r="DG20" s="141">
        <v>0.66666666666665997</v>
      </c>
      <c r="DH20" s="64">
        <v>3</v>
      </c>
      <c r="DI20" s="176">
        <v>2</v>
      </c>
      <c r="DJ20" s="175">
        <v>0.964247032692645</v>
      </c>
      <c r="DK20" s="141">
        <v>0.66666666666666663</v>
      </c>
      <c r="DL20" s="141">
        <v>0.64283135512842993</v>
      </c>
      <c r="DM20" s="141">
        <v>1.0370786386632744</v>
      </c>
      <c r="DN20" s="141">
        <v>2.3835311538230042E-2</v>
      </c>
      <c r="DO20" s="64">
        <v>2</v>
      </c>
      <c r="DP20" s="77">
        <v>1</v>
      </c>
      <c r="DQ20" s="64">
        <v>0</v>
      </c>
      <c r="DR20" s="77">
        <v>0</v>
      </c>
      <c r="DS20" s="64">
        <v>0</v>
      </c>
      <c r="DT20" s="77">
        <v>0</v>
      </c>
      <c r="DU20" s="64">
        <v>2</v>
      </c>
      <c r="DV20" s="64">
        <v>22</v>
      </c>
      <c r="DW20" s="77">
        <v>9.0909090909089996E-2</v>
      </c>
      <c r="DX20" s="64">
        <v>0</v>
      </c>
      <c r="DY20" s="64">
        <v>3</v>
      </c>
      <c r="DZ20" s="201">
        <v>0</v>
      </c>
      <c r="EA20" s="64">
        <v>0.9</v>
      </c>
      <c r="EB20" s="64">
        <v>0</v>
      </c>
      <c r="EC20" s="64">
        <v>0</v>
      </c>
      <c r="ED20" s="77">
        <v>0</v>
      </c>
      <c r="EE20" s="64">
        <v>0</v>
      </c>
      <c r="EF20" s="64">
        <v>0</v>
      </c>
      <c r="EG20" s="64">
        <v>0</v>
      </c>
      <c r="EH20" s="77">
        <v>0</v>
      </c>
      <c r="EI20" s="64">
        <v>0</v>
      </c>
      <c r="EJ20" s="138">
        <v>0</v>
      </c>
      <c r="EK20" s="64">
        <v>0</v>
      </c>
      <c r="EL20" s="64">
        <v>0</v>
      </c>
      <c r="EM20" s="138"/>
      <c r="EN20" s="178">
        <v>0</v>
      </c>
      <c r="EO20" s="178">
        <v>0</v>
      </c>
      <c r="EP20" s="178">
        <v>0</v>
      </c>
      <c r="EQ20" s="178">
        <v>0</v>
      </c>
      <c r="ER20" s="179">
        <v>0</v>
      </c>
    </row>
    <row r="21" spans="2:148" ht="14.1" customHeight="1" x14ac:dyDescent="0.2">
      <c r="B21" s="62" t="s">
        <v>512</v>
      </c>
      <c r="C21" s="63" t="s">
        <v>383</v>
      </c>
      <c r="D21" s="63" t="s">
        <v>384</v>
      </c>
      <c r="E21" s="63" t="s">
        <v>483</v>
      </c>
      <c r="F21" s="63"/>
      <c r="G21" s="63"/>
      <c r="H21" s="63" t="s">
        <v>484</v>
      </c>
      <c r="I21" s="63" t="s">
        <v>485</v>
      </c>
      <c r="J21" s="158" t="b">
        <v>0</v>
      </c>
      <c r="K21" s="132" t="s">
        <v>513</v>
      </c>
      <c r="L21" s="63" t="s">
        <v>514</v>
      </c>
      <c r="M21" s="62"/>
      <c r="N21" s="63" t="s">
        <v>515</v>
      </c>
      <c r="O21" s="63" t="s">
        <v>516</v>
      </c>
      <c r="P21" s="63" t="s">
        <v>490</v>
      </c>
      <c r="Q21" s="63">
        <v>6902</v>
      </c>
      <c r="R21" s="63" t="s">
        <v>517</v>
      </c>
      <c r="S21" s="218" t="s">
        <v>518</v>
      </c>
      <c r="T21" s="132" t="s">
        <v>519</v>
      </c>
      <c r="U21" s="166" t="s">
        <v>397</v>
      </c>
      <c r="V21" s="219" t="s">
        <v>398</v>
      </c>
      <c r="W21" s="219" t="s">
        <v>494</v>
      </c>
      <c r="X21" s="219" t="s">
        <v>495</v>
      </c>
      <c r="Y21" s="132" t="s">
        <v>335</v>
      </c>
      <c r="Z21" s="166"/>
      <c r="AA21" s="166">
        <v>0</v>
      </c>
      <c r="AB21" s="166">
        <v>0</v>
      </c>
      <c r="AC21" s="166">
        <v>0</v>
      </c>
      <c r="AD21" s="166">
        <v>0</v>
      </c>
      <c r="AE21" s="213">
        <v>40799</v>
      </c>
      <c r="AF21" s="64">
        <v>3043</v>
      </c>
      <c r="AG21" s="64" t="s">
        <v>401</v>
      </c>
      <c r="AH21" s="64">
        <v>1</v>
      </c>
      <c r="AI21" s="64">
        <v>49</v>
      </c>
      <c r="AJ21" s="64">
        <v>71</v>
      </c>
      <c r="AK21" s="64">
        <v>48</v>
      </c>
      <c r="AL21" s="64">
        <v>17</v>
      </c>
      <c r="AM21" s="64">
        <v>51</v>
      </c>
      <c r="AN21" s="64">
        <v>46.011203777777041</v>
      </c>
      <c r="AO21" s="64">
        <v>-2.9887962222229589</v>
      </c>
      <c r="AP21" s="77">
        <v>0.90218046623092241</v>
      </c>
      <c r="AQ21" s="64">
        <v>-4.9887962222229589</v>
      </c>
      <c r="AR21" s="64">
        <v>65.333332999999996</v>
      </c>
      <c r="AS21" s="65">
        <v>-4.1433254629644978E-2</v>
      </c>
      <c r="AT21" s="65">
        <v>-6.0995841269856306E-2</v>
      </c>
      <c r="AU21" s="64">
        <v>49</v>
      </c>
      <c r="AV21" s="140">
        <v>46.011203777777041</v>
      </c>
      <c r="AW21" s="140">
        <v>12</v>
      </c>
      <c r="AX21" s="140">
        <v>17</v>
      </c>
      <c r="AY21" s="140">
        <v>2</v>
      </c>
      <c r="AZ21" s="140">
        <v>8</v>
      </c>
      <c r="BA21" s="140">
        <v>1</v>
      </c>
      <c r="BB21" s="140">
        <v>2</v>
      </c>
      <c r="BC21" s="140">
        <v>1</v>
      </c>
      <c r="BD21" s="140">
        <v>12</v>
      </c>
      <c r="BE21" s="140">
        <v>0</v>
      </c>
      <c r="BF21" s="65">
        <v>0</v>
      </c>
      <c r="BG21" s="140">
        <v>0</v>
      </c>
      <c r="BH21" s="140">
        <v>0</v>
      </c>
      <c r="BI21" s="140">
        <v>0</v>
      </c>
      <c r="BJ21" s="140">
        <v>0</v>
      </c>
      <c r="BK21" s="140">
        <v>3</v>
      </c>
      <c r="BL21" s="140">
        <v>0</v>
      </c>
      <c r="BM21" s="65">
        <v>0.35289999999999999</v>
      </c>
      <c r="BN21" s="64">
        <v>3</v>
      </c>
      <c r="BO21" s="201">
        <v>9.6153846153799998E-3</v>
      </c>
      <c r="BP21" s="140">
        <v>11</v>
      </c>
      <c r="BQ21" s="147">
        <v>54</v>
      </c>
      <c r="BR21" s="147">
        <v>2</v>
      </c>
      <c r="BS21" s="147">
        <v>4</v>
      </c>
      <c r="BT21" s="147">
        <v>1</v>
      </c>
      <c r="BU21" s="147">
        <v>7</v>
      </c>
      <c r="BV21" s="154">
        <v>3</v>
      </c>
      <c r="BW21" s="159">
        <v>3.1764705882352899</v>
      </c>
      <c r="BX21" s="146">
        <v>0.11764705882352</v>
      </c>
      <c r="BY21" s="146">
        <v>0.23529411764704999</v>
      </c>
      <c r="BZ21" s="146">
        <v>5.882352941176E-2</v>
      </c>
      <c r="CA21" s="146">
        <v>0.41176470588234998</v>
      </c>
      <c r="CB21" s="156">
        <v>0.17647058823528999</v>
      </c>
      <c r="CC21" s="155">
        <v>9</v>
      </c>
      <c r="CD21" s="77">
        <v>0.52941176470588003</v>
      </c>
      <c r="CE21" s="64">
        <v>4</v>
      </c>
      <c r="CF21" s="77">
        <v>0.23529411764704999</v>
      </c>
      <c r="CG21" s="64">
        <v>13</v>
      </c>
      <c r="CH21" s="77">
        <v>0.38235294117647001</v>
      </c>
      <c r="CI21" s="124">
        <v>1</v>
      </c>
      <c r="CJ21" s="124">
        <v>17</v>
      </c>
      <c r="CK21" s="77">
        <v>5.882352941176E-2</v>
      </c>
      <c r="CL21" s="124">
        <v>0</v>
      </c>
      <c r="CM21" s="77">
        <v>0</v>
      </c>
      <c r="CN21" s="124">
        <v>0</v>
      </c>
      <c r="CO21" s="77">
        <v>0</v>
      </c>
      <c r="CP21" s="116">
        <v>970</v>
      </c>
      <c r="CQ21" s="116">
        <v>57.058823529411768</v>
      </c>
      <c r="CR21" s="116">
        <v>0</v>
      </c>
      <c r="CS21" s="116">
        <v>0</v>
      </c>
      <c r="CT21" s="116">
        <v>63</v>
      </c>
      <c r="CU21" s="116">
        <v>3.7058823529411766</v>
      </c>
      <c r="CV21" s="116">
        <v>10</v>
      </c>
      <c r="CW21" s="116">
        <v>0.58823529411764708</v>
      </c>
      <c r="CX21" s="116">
        <v>61.352941176470587</v>
      </c>
      <c r="CY21" s="64">
        <v>71</v>
      </c>
      <c r="CZ21" s="64">
        <v>52</v>
      </c>
      <c r="DA21" s="64">
        <v>58</v>
      </c>
      <c r="DB21" s="64">
        <v>45</v>
      </c>
      <c r="DC21" s="64">
        <v>68</v>
      </c>
      <c r="DD21" s="64">
        <v>40</v>
      </c>
      <c r="DE21" s="141">
        <v>0.73239436619718001</v>
      </c>
      <c r="DF21" s="141">
        <v>0.77586206896551002</v>
      </c>
      <c r="DG21" s="141">
        <v>0.58823529411763997</v>
      </c>
      <c r="DH21" s="64">
        <v>77</v>
      </c>
      <c r="DI21" s="176">
        <v>57</v>
      </c>
      <c r="DJ21" s="175">
        <v>0.964247032692645</v>
      </c>
      <c r="DK21" s="141">
        <v>0.74025974025974028</v>
      </c>
      <c r="DL21" s="141">
        <v>0.71379325796728266</v>
      </c>
      <c r="DM21" s="141">
        <v>0.82409757664676941</v>
      </c>
      <c r="DN21" s="141">
        <v>-0.12555796384964268</v>
      </c>
      <c r="DO21" s="64">
        <v>17</v>
      </c>
      <c r="DP21" s="77">
        <v>0.5</v>
      </c>
      <c r="DQ21" s="64">
        <v>13</v>
      </c>
      <c r="DR21" s="77">
        <v>0.76470588235294001</v>
      </c>
      <c r="DS21" s="64">
        <v>0</v>
      </c>
      <c r="DT21" s="77">
        <v>0</v>
      </c>
      <c r="DU21" s="64">
        <v>48</v>
      </c>
      <c r="DV21" s="64">
        <v>906</v>
      </c>
      <c r="DW21" s="77">
        <v>5.2980132450330002E-2</v>
      </c>
      <c r="DX21" s="64">
        <v>17</v>
      </c>
      <c r="DY21" s="64">
        <v>312</v>
      </c>
      <c r="DZ21" s="201">
        <v>5.4487179487170002E-2</v>
      </c>
      <c r="EA21" s="64">
        <v>76.600000000003007</v>
      </c>
      <c r="EB21" s="64">
        <v>136</v>
      </c>
      <c r="EC21" s="64">
        <v>0</v>
      </c>
      <c r="ED21" s="77">
        <v>0</v>
      </c>
      <c r="EE21" s="64">
        <v>0</v>
      </c>
      <c r="EF21" s="64">
        <v>0</v>
      </c>
      <c r="EG21" s="64">
        <v>0</v>
      </c>
      <c r="EH21" s="77">
        <v>0</v>
      </c>
      <c r="EI21" s="64">
        <v>0</v>
      </c>
      <c r="EJ21" s="138">
        <v>0</v>
      </c>
      <c r="EK21" s="64">
        <v>0</v>
      </c>
      <c r="EL21" s="64">
        <v>0</v>
      </c>
      <c r="EM21" s="138"/>
      <c r="EN21" s="178">
        <v>0</v>
      </c>
      <c r="EO21" s="178">
        <v>0</v>
      </c>
      <c r="EP21" s="178">
        <v>0</v>
      </c>
      <c r="EQ21" s="178">
        <v>0</v>
      </c>
      <c r="ER21" s="179">
        <v>0</v>
      </c>
    </row>
    <row r="22" spans="2:148" ht="14.1" customHeight="1" x14ac:dyDescent="0.2">
      <c r="B22" s="62" t="s">
        <v>520</v>
      </c>
      <c r="C22" s="63" t="s">
        <v>383</v>
      </c>
      <c r="D22" s="63" t="s">
        <v>384</v>
      </c>
      <c r="E22" s="63" t="s">
        <v>483</v>
      </c>
      <c r="F22" s="63"/>
      <c r="G22" s="63"/>
      <c r="H22" s="63" t="s">
        <v>484</v>
      </c>
      <c r="I22" s="63" t="s">
        <v>485</v>
      </c>
      <c r="J22" s="158" t="b">
        <v>0</v>
      </c>
      <c r="K22" s="132" t="s">
        <v>521</v>
      </c>
      <c r="L22" s="63" t="s">
        <v>522</v>
      </c>
      <c r="M22" s="62"/>
      <c r="N22" s="63" t="s">
        <v>523</v>
      </c>
      <c r="O22" s="63" t="s">
        <v>524</v>
      </c>
      <c r="P22" s="63" t="s">
        <v>490</v>
      </c>
      <c r="Q22" s="63">
        <v>6401</v>
      </c>
      <c r="R22" s="63" t="s">
        <v>525</v>
      </c>
      <c r="S22" s="218" t="s">
        <v>526</v>
      </c>
      <c r="T22" s="132" t="s">
        <v>527</v>
      </c>
      <c r="U22" s="166" t="s">
        <v>397</v>
      </c>
      <c r="V22" s="219" t="s">
        <v>398</v>
      </c>
      <c r="W22" s="219" t="s">
        <v>494</v>
      </c>
      <c r="X22" s="219" t="s">
        <v>495</v>
      </c>
      <c r="Y22" s="132" t="s">
        <v>335</v>
      </c>
      <c r="Z22" s="166"/>
      <c r="AA22" s="166">
        <v>0</v>
      </c>
      <c r="AB22" s="166">
        <v>0</v>
      </c>
      <c r="AC22" s="166">
        <v>1</v>
      </c>
      <c r="AD22" s="166">
        <v>1</v>
      </c>
      <c r="AE22" s="213">
        <v>41009</v>
      </c>
      <c r="AF22" s="64">
        <v>2833</v>
      </c>
      <c r="AG22" s="64" t="s">
        <v>401</v>
      </c>
      <c r="AH22" s="64">
        <v>0</v>
      </c>
      <c r="AI22" s="64">
        <v>33</v>
      </c>
      <c r="AJ22" s="64">
        <v>32</v>
      </c>
      <c r="AK22" s="64">
        <v>22</v>
      </c>
      <c r="AL22" s="64">
        <v>14</v>
      </c>
      <c r="AM22" s="64">
        <v>50</v>
      </c>
      <c r="AN22" s="64">
        <v>37.891579581698743</v>
      </c>
      <c r="AO22" s="64">
        <v>4.8915795816987426</v>
      </c>
      <c r="AP22" s="77">
        <v>0.75783159163397484</v>
      </c>
      <c r="AQ22" s="64">
        <v>-12.108420418301257</v>
      </c>
      <c r="AR22" s="64">
        <v>32.666665999999999</v>
      </c>
      <c r="AS22" s="65">
        <v>0.7223445264408519</v>
      </c>
      <c r="AT22" s="65">
        <v>0.14822968429390129</v>
      </c>
      <c r="AU22" s="64">
        <v>33</v>
      </c>
      <c r="AV22" s="140">
        <v>37.891579581698743</v>
      </c>
      <c r="AW22" s="140">
        <v>5</v>
      </c>
      <c r="AX22" s="140">
        <v>14</v>
      </c>
      <c r="AY22" s="140">
        <v>0</v>
      </c>
      <c r="AZ22" s="140">
        <v>4</v>
      </c>
      <c r="BA22" s="140">
        <v>3</v>
      </c>
      <c r="BB22" s="140">
        <v>2</v>
      </c>
      <c r="BC22" s="140">
        <v>0</v>
      </c>
      <c r="BD22" s="140">
        <v>9</v>
      </c>
      <c r="BE22" s="140">
        <v>1</v>
      </c>
      <c r="BF22" s="65">
        <v>0.2</v>
      </c>
      <c r="BG22" s="140">
        <v>0</v>
      </c>
      <c r="BH22" s="140">
        <v>1</v>
      </c>
      <c r="BI22" s="140">
        <v>0</v>
      </c>
      <c r="BJ22" s="140">
        <v>2</v>
      </c>
      <c r="BK22" s="140">
        <v>3</v>
      </c>
      <c r="BL22" s="140">
        <v>0</v>
      </c>
      <c r="BM22" s="65">
        <v>0.57140000000000002</v>
      </c>
      <c r="BN22" s="64">
        <v>5</v>
      </c>
      <c r="BO22" s="201">
        <v>5.95238095238E-2</v>
      </c>
      <c r="BP22" s="140">
        <v>2</v>
      </c>
      <c r="BQ22" s="147">
        <v>32</v>
      </c>
      <c r="BR22" s="147">
        <v>2</v>
      </c>
      <c r="BS22" s="147">
        <v>6</v>
      </c>
      <c r="BT22" s="147">
        <v>6</v>
      </c>
      <c r="BU22" s="147">
        <v>0</v>
      </c>
      <c r="BV22" s="154">
        <v>0</v>
      </c>
      <c r="BW22" s="159">
        <v>2.2857142857142798</v>
      </c>
      <c r="BX22" s="146">
        <v>0.14285714285713999</v>
      </c>
      <c r="BY22" s="146">
        <v>0.42857142857142</v>
      </c>
      <c r="BZ22" s="146">
        <v>0.42857142857142</v>
      </c>
      <c r="CA22" s="146">
        <v>0</v>
      </c>
      <c r="CB22" s="156">
        <v>0</v>
      </c>
      <c r="CC22" s="155">
        <v>1</v>
      </c>
      <c r="CD22" s="77">
        <v>7.1428571428569995E-2</v>
      </c>
      <c r="CE22" s="64">
        <v>0</v>
      </c>
      <c r="CF22" s="77">
        <v>0</v>
      </c>
      <c r="CG22" s="64">
        <v>1</v>
      </c>
      <c r="CH22" s="77">
        <v>4.3478260869559998E-2</v>
      </c>
      <c r="CI22" s="124">
        <v>0</v>
      </c>
      <c r="CJ22" s="124">
        <v>14</v>
      </c>
      <c r="CK22" s="77">
        <v>0</v>
      </c>
      <c r="CL22" s="124">
        <v>0</v>
      </c>
      <c r="CM22" s="77">
        <v>0</v>
      </c>
      <c r="CN22" s="124">
        <v>0</v>
      </c>
      <c r="CO22" s="77">
        <v>0</v>
      </c>
      <c r="CP22" s="116">
        <v>870</v>
      </c>
      <c r="CQ22" s="116">
        <v>62.142857142857146</v>
      </c>
      <c r="CR22" s="116">
        <v>0</v>
      </c>
      <c r="CS22" s="116">
        <v>0</v>
      </c>
      <c r="CT22" s="116">
        <v>7</v>
      </c>
      <c r="CU22" s="116">
        <v>0.5</v>
      </c>
      <c r="CV22" s="116">
        <v>0</v>
      </c>
      <c r="CW22" s="116">
        <v>0</v>
      </c>
      <c r="CX22" s="116">
        <v>62.642857142857146</v>
      </c>
      <c r="CY22" s="64">
        <v>32</v>
      </c>
      <c r="CZ22" s="64">
        <v>26</v>
      </c>
      <c r="DA22" s="64">
        <v>49</v>
      </c>
      <c r="DB22" s="64">
        <v>36</v>
      </c>
      <c r="DC22" s="64">
        <v>43</v>
      </c>
      <c r="DD22" s="64">
        <v>34</v>
      </c>
      <c r="DE22" s="141">
        <v>0.8125</v>
      </c>
      <c r="DF22" s="141">
        <v>0.73469387755102</v>
      </c>
      <c r="DG22" s="141">
        <v>0.79069767441859995</v>
      </c>
      <c r="DH22" s="64">
        <v>44</v>
      </c>
      <c r="DI22" s="176">
        <v>35</v>
      </c>
      <c r="DJ22" s="175">
        <v>0.964247032692645</v>
      </c>
      <c r="DK22" s="141">
        <v>0.79545454545454541</v>
      </c>
      <c r="DL22" s="141">
        <v>0.76701468509642212</v>
      </c>
      <c r="DM22" s="141">
        <v>1.0308768394951924</v>
      </c>
      <c r="DN22" s="141">
        <v>2.3682989322177828E-2</v>
      </c>
      <c r="DO22" s="64">
        <v>9</v>
      </c>
      <c r="DP22" s="77">
        <v>0.39130434782607998</v>
      </c>
      <c r="DQ22" s="64">
        <v>5</v>
      </c>
      <c r="DR22" s="77">
        <v>0.35714285714284999</v>
      </c>
      <c r="DS22" s="64">
        <v>3</v>
      </c>
      <c r="DT22" s="77">
        <v>0.21428571428571</v>
      </c>
      <c r="DU22" s="64">
        <v>22</v>
      </c>
      <c r="DV22" s="64">
        <v>208</v>
      </c>
      <c r="DW22" s="77">
        <v>0.10576923076923</v>
      </c>
      <c r="DX22" s="64">
        <v>14</v>
      </c>
      <c r="DY22" s="64">
        <v>84</v>
      </c>
      <c r="DZ22" s="201">
        <v>0.16666666666666</v>
      </c>
      <c r="EA22" s="64">
        <v>11.2000000000006</v>
      </c>
      <c r="EB22" s="64">
        <v>24</v>
      </c>
      <c r="EC22" s="64">
        <v>2</v>
      </c>
      <c r="ED22" s="77">
        <v>8.3299999999999999E-2</v>
      </c>
      <c r="EE22" s="64">
        <v>0</v>
      </c>
      <c r="EF22" s="64">
        <v>0</v>
      </c>
      <c r="EG22" s="64">
        <v>0</v>
      </c>
      <c r="EH22" s="77">
        <v>0</v>
      </c>
      <c r="EI22" s="64">
        <v>14</v>
      </c>
      <c r="EJ22" s="138">
        <v>0</v>
      </c>
      <c r="EK22" s="64">
        <v>0</v>
      </c>
      <c r="EL22" s="64">
        <v>0</v>
      </c>
      <c r="EM22" s="138"/>
      <c r="EN22" s="178">
        <v>0</v>
      </c>
      <c r="EO22" s="178">
        <v>0</v>
      </c>
      <c r="EP22" s="178">
        <v>0</v>
      </c>
      <c r="EQ22" s="178">
        <v>0</v>
      </c>
      <c r="ER22" s="179">
        <v>0</v>
      </c>
    </row>
    <row r="23" spans="2:148" ht="14.1" customHeight="1" x14ac:dyDescent="0.2">
      <c r="B23" s="62" t="s">
        <v>528</v>
      </c>
      <c r="C23" s="63" t="s">
        <v>383</v>
      </c>
      <c r="D23" s="63" t="s">
        <v>384</v>
      </c>
      <c r="E23" s="63" t="s">
        <v>483</v>
      </c>
      <c r="F23" s="63" t="s">
        <v>403</v>
      </c>
      <c r="G23" s="63"/>
      <c r="H23" s="63" t="s">
        <v>484</v>
      </c>
      <c r="I23" s="63" t="s">
        <v>485</v>
      </c>
      <c r="J23" s="158" t="b">
        <v>0</v>
      </c>
      <c r="K23" s="132" t="s">
        <v>529</v>
      </c>
      <c r="L23" s="63" t="s">
        <v>449</v>
      </c>
      <c r="M23" s="62"/>
      <c r="N23" s="63" t="s">
        <v>530</v>
      </c>
      <c r="O23" s="63" t="s">
        <v>531</v>
      </c>
      <c r="P23" s="63" t="s">
        <v>490</v>
      </c>
      <c r="Q23" s="63">
        <v>6605</v>
      </c>
      <c r="R23" s="63" t="s">
        <v>532</v>
      </c>
      <c r="S23" s="218" t="s">
        <v>453</v>
      </c>
      <c r="T23" s="132" t="s">
        <v>454</v>
      </c>
      <c r="U23" s="166" t="s">
        <v>397</v>
      </c>
      <c r="V23" s="219" t="s">
        <v>398</v>
      </c>
      <c r="W23" s="219" t="s">
        <v>494</v>
      </c>
      <c r="X23" s="219" t="s">
        <v>495</v>
      </c>
      <c r="Y23" s="132" t="s">
        <v>336</v>
      </c>
      <c r="Z23" s="166" t="s">
        <v>410</v>
      </c>
      <c r="AA23" s="166">
        <v>1</v>
      </c>
      <c r="AB23" s="166">
        <v>1</v>
      </c>
      <c r="AC23" s="166">
        <v>1</v>
      </c>
      <c r="AD23" s="166">
        <v>0</v>
      </c>
      <c r="AE23" s="213">
        <v>42222</v>
      </c>
      <c r="AF23" s="64">
        <v>1620</v>
      </c>
      <c r="AG23" s="64" t="s">
        <v>401</v>
      </c>
      <c r="AH23" s="64">
        <v>2</v>
      </c>
      <c r="AI23" s="64">
        <v>110</v>
      </c>
      <c r="AJ23" s="64">
        <v>168</v>
      </c>
      <c r="AK23" s="64">
        <v>211</v>
      </c>
      <c r="AL23" s="64">
        <v>46</v>
      </c>
      <c r="AM23" s="64">
        <v>110</v>
      </c>
      <c r="AN23" s="64">
        <v>124.50090433986729</v>
      </c>
      <c r="AO23" s="64">
        <v>14.50090433986729</v>
      </c>
      <c r="AP23" s="77">
        <v>1.1318264030897027</v>
      </c>
      <c r="AQ23" s="64">
        <v>14.50090433986729</v>
      </c>
      <c r="AR23" s="64">
        <v>164.33333300000001</v>
      </c>
      <c r="AS23" s="65">
        <v>-0.40994832066413606</v>
      </c>
      <c r="AT23" s="65">
        <v>0.13182640308970264</v>
      </c>
      <c r="AU23" s="64">
        <v>110</v>
      </c>
      <c r="AV23" s="140">
        <v>124.50090433986729</v>
      </c>
      <c r="AW23" s="140">
        <v>10</v>
      </c>
      <c r="AX23" s="140">
        <v>46</v>
      </c>
      <c r="AY23" s="140">
        <v>0</v>
      </c>
      <c r="AZ23" s="140">
        <v>8</v>
      </c>
      <c r="BA23" s="140">
        <v>4</v>
      </c>
      <c r="BB23" s="140">
        <v>6</v>
      </c>
      <c r="BC23" s="140">
        <v>0</v>
      </c>
      <c r="BD23" s="140">
        <v>18</v>
      </c>
      <c r="BE23" s="140">
        <v>2</v>
      </c>
      <c r="BF23" s="65">
        <v>0.2</v>
      </c>
      <c r="BG23" s="140">
        <v>0</v>
      </c>
      <c r="BH23" s="140">
        <v>0</v>
      </c>
      <c r="BI23" s="140">
        <v>0</v>
      </c>
      <c r="BJ23" s="140">
        <v>2</v>
      </c>
      <c r="BK23" s="140">
        <v>25</v>
      </c>
      <c r="BL23" s="140">
        <v>1</v>
      </c>
      <c r="BM23" s="65">
        <v>0.76090000000000002</v>
      </c>
      <c r="BN23" s="64">
        <v>24</v>
      </c>
      <c r="BO23" s="201">
        <v>0.14457831325300999</v>
      </c>
      <c r="BP23" s="140">
        <v>26</v>
      </c>
      <c r="BQ23" s="147">
        <v>168</v>
      </c>
      <c r="BR23" s="147">
        <v>0</v>
      </c>
      <c r="BS23" s="147">
        <v>11</v>
      </c>
      <c r="BT23" s="147">
        <v>9</v>
      </c>
      <c r="BU23" s="147">
        <v>11</v>
      </c>
      <c r="BV23" s="154">
        <v>15</v>
      </c>
      <c r="BW23" s="159">
        <v>3.6521739130434701</v>
      </c>
      <c r="BX23" s="146">
        <v>0</v>
      </c>
      <c r="BY23" s="146">
        <v>0.23913043478259999</v>
      </c>
      <c r="BZ23" s="146">
        <v>0.19565217391303999</v>
      </c>
      <c r="CA23" s="146">
        <v>0.23913043478259999</v>
      </c>
      <c r="CB23" s="156">
        <v>0.32608695652172998</v>
      </c>
      <c r="CC23" s="155">
        <v>12</v>
      </c>
      <c r="CD23" s="77">
        <v>0.26086956521739002</v>
      </c>
      <c r="CE23" s="64">
        <v>1</v>
      </c>
      <c r="CF23" s="77">
        <v>0.14285714285713999</v>
      </c>
      <c r="CG23" s="64">
        <v>13</v>
      </c>
      <c r="CH23" s="77">
        <v>0.24528301886792001</v>
      </c>
      <c r="CI23" s="124">
        <v>1</v>
      </c>
      <c r="CJ23" s="124">
        <v>46</v>
      </c>
      <c r="CK23" s="77">
        <v>2.1739130434779999E-2</v>
      </c>
      <c r="CL23" s="124">
        <v>1</v>
      </c>
      <c r="CM23" s="77">
        <v>2.1700000000000001E-2</v>
      </c>
      <c r="CN23" s="124">
        <v>0</v>
      </c>
      <c r="CO23" s="77">
        <v>0</v>
      </c>
      <c r="CP23" s="116">
        <v>3620</v>
      </c>
      <c r="CQ23" s="116">
        <v>78.695652173913047</v>
      </c>
      <c r="CR23" s="116">
        <v>0</v>
      </c>
      <c r="CS23" s="116">
        <v>0</v>
      </c>
      <c r="CT23" s="116">
        <v>84</v>
      </c>
      <c r="CU23" s="116">
        <v>1.826086956521739</v>
      </c>
      <c r="CV23" s="116">
        <v>5</v>
      </c>
      <c r="CW23" s="116">
        <v>0.10869565217391304</v>
      </c>
      <c r="CX23" s="116">
        <v>80.630434782608688</v>
      </c>
      <c r="CY23" s="64">
        <v>160</v>
      </c>
      <c r="CZ23" s="64">
        <v>119</v>
      </c>
      <c r="DA23" s="64">
        <v>139</v>
      </c>
      <c r="DB23" s="64">
        <v>114</v>
      </c>
      <c r="DC23" s="64">
        <v>109</v>
      </c>
      <c r="DD23" s="64">
        <v>79</v>
      </c>
      <c r="DE23" s="141">
        <v>0.74375000000000002</v>
      </c>
      <c r="DF23" s="141">
        <v>0.82014388489208001</v>
      </c>
      <c r="DG23" s="141">
        <v>0.72477064220182996</v>
      </c>
      <c r="DH23" s="64">
        <v>114</v>
      </c>
      <c r="DI23" s="176">
        <v>91</v>
      </c>
      <c r="DJ23" s="175">
        <v>0.964247032692645</v>
      </c>
      <c r="DK23" s="141">
        <v>0.79824561403508776</v>
      </c>
      <c r="DL23" s="141">
        <v>0.7697059646932517</v>
      </c>
      <c r="DM23" s="141">
        <v>0.94162014515591075</v>
      </c>
      <c r="DN23" s="141">
        <v>-4.4935322491421736E-2</v>
      </c>
      <c r="DO23" s="64">
        <v>7</v>
      </c>
      <c r="DP23" s="77">
        <v>0.13207547169810999</v>
      </c>
      <c r="DQ23" s="64">
        <v>35</v>
      </c>
      <c r="DR23" s="77">
        <v>0.76086956521739002</v>
      </c>
      <c r="DS23" s="64">
        <v>0</v>
      </c>
      <c r="DT23" s="77">
        <v>0</v>
      </c>
      <c r="DU23" s="64">
        <v>211</v>
      </c>
      <c r="DV23" s="64">
        <v>443</v>
      </c>
      <c r="DW23" s="77">
        <v>0.47629796839728999</v>
      </c>
      <c r="DX23" s="64">
        <v>42</v>
      </c>
      <c r="DY23" s="64">
        <v>166</v>
      </c>
      <c r="DZ23" s="201">
        <v>0.25301204819277001</v>
      </c>
      <c r="EA23" s="64">
        <v>7.8000000000001997</v>
      </c>
      <c r="EB23" s="64">
        <v>42</v>
      </c>
      <c r="EC23" s="64">
        <v>1</v>
      </c>
      <c r="ED23" s="77">
        <v>2.3800000000000002E-2</v>
      </c>
      <c r="EE23" s="64">
        <v>0</v>
      </c>
      <c r="EF23" s="64">
        <v>0</v>
      </c>
      <c r="EG23" s="64">
        <v>0</v>
      </c>
      <c r="EH23" s="77">
        <v>0</v>
      </c>
      <c r="EI23" s="64">
        <v>46</v>
      </c>
      <c r="EJ23" s="138">
        <v>0</v>
      </c>
      <c r="EK23" s="64">
        <v>104</v>
      </c>
      <c r="EL23" s="64">
        <v>5</v>
      </c>
      <c r="EM23" s="138">
        <v>4.8099999999999997E-2</v>
      </c>
      <c r="EN23" s="178">
        <v>0</v>
      </c>
      <c r="EO23" s="178">
        <v>0</v>
      </c>
      <c r="EP23" s="178">
        <v>0</v>
      </c>
      <c r="EQ23" s="178">
        <v>0</v>
      </c>
      <c r="ER23" s="179">
        <v>0</v>
      </c>
    </row>
    <row r="24" spans="2:148" ht="14.1" customHeight="1" x14ac:dyDescent="0.2">
      <c r="B24" s="62" t="s">
        <v>533</v>
      </c>
      <c r="C24" s="63" t="s">
        <v>383</v>
      </c>
      <c r="D24" s="63" t="s">
        <v>384</v>
      </c>
      <c r="E24" s="63" t="s">
        <v>483</v>
      </c>
      <c r="F24" s="63"/>
      <c r="G24" s="63"/>
      <c r="H24" s="63" t="s">
        <v>484</v>
      </c>
      <c r="I24" s="63" t="s">
        <v>485</v>
      </c>
      <c r="J24" s="158" t="b">
        <v>0</v>
      </c>
      <c r="K24" s="132" t="s">
        <v>534</v>
      </c>
      <c r="L24" s="63" t="s">
        <v>535</v>
      </c>
      <c r="M24" s="62"/>
      <c r="N24" s="63" t="s">
        <v>536</v>
      </c>
      <c r="O24" s="63" t="s">
        <v>531</v>
      </c>
      <c r="P24" s="63" t="s">
        <v>490</v>
      </c>
      <c r="Q24" s="63">
        <v>6610</v>
      </c>
      <c r="R24" s="63" t="s">
        <v>537</v>
      </c>
      <c r="S24" s="218" t="s">
        <v>538</v>
      </c>
      <c r="T24" s="132" t="s">
        <v>539</v>
      </c>
      <c r="U24" s="166" t="s">
        <v>397</v>
      </c>
      <c r="V24" s="219" t="s">
        <v>398</v>
      </c>
      <c r="W24" s="219" t="s">
        <v>494</v>
      </c>
      <c r="X24" s="219" t="s">
        <v>495</v>
      </c>
      <c r="Y24" s="132" t="s">
        <v>335</v>
      </c>
      <c r="Z24" s="166" t="s">
        <v>401</v>
      </c>
      <c r="AA24" s="166">
        <v>1</v>
      </c>
      <c r="AB24" s="166">
        <v>1</v>
      </c>
      <c r="AC24" s="166">
        <v>0</v>
      </c>
      <c r="AD24" s="166">
        <v>0</v>
      </c>
      <c r="AE24" s="213">
        <v>43542</v>
      </c>
      <c r="AF24" s="64">
        <v>300</v>
      </c>
      <c r="AG24" s="64" t="s">
        <v>401</v>
      </c>
      <c r="AH24" s="64">
        <v>1</v>
      </c>
      <c r="AI24" s="64">
        <v>0</v>
      </c>
      <c r="AJ24" s="64">
        <v>85</v>
      </c>
      <c r="AK24" s="64">
        <v>60</v>
      </c>
      <c r="AL24" s="64">
        <v>24</v>
      </c>
      <c r="AM24" s="64">
        <v>58</v>
      </c>
      <c r="AN24" s="64">
        <v>64.956993568626416</v>
      </c>
      <c r="AO24" s="64">
        <v>64.956993568626416</v>
      </c>
      <c r="AP24" s="77">
        <v>1.1199481649763174</v>
      </c>
      <c r="AQ24" s="64">
        <v>6.9569935686264159</v>
      </c>
      <c r="AR24" s="64">
        <v>69.333332999999996</v>
      </c>
      <c r="AS24" s="65">
        <v>8.2616559477106929E-2</v>
      </c>
      <c r="AT24" s="65">
        <v>0</v>
      </c>
      <c r="AU24" s="64">
        <v>0</v>
      </c>
      <c r="AV24" s="140">
        <v>64.956993568626416</v>
      </c>
      <c r="AW24" s="140">
        <v>14</v>
      </c>
      <c r="AX24" s="140">
        <v>24</v>
      </c>
      <c r="AY24" s="140">
        <v>0</v>
      </c>
      <c r="AZ24" s="140">
        <v>14</v>
      </c>
      <c r="BA24" s="140">
        <v>4</v>
      </c>
      <c r="BB24" s="140">
        <v>5</v>
      </c>
      <c r="BC24" s="140">
        <v>0</v>
      </c>
      <c r="BD24" s="140">
        <v>23</v>
      </c>
      <c r="BE24" s="140">
        <v>0</v>
      </c>
      <c r="BF24" s="65">
        <v>0</v>
      </c>
      <c r="BG24" s="140">
        <v>0</v>
      </c>
      <c r="BH24" s="140">
        <v>0</v>
      </c>
      <c r="BI24" s="140">
        <v>0</v>
      </c>
      <c r="BJ24" s="140">
        <v>0</v>
      </c>
      <c r="BK24" s="140">
        <v>1</v>
      </c>
      <c r="BL24" s="140">
        <v>0</v>
      </c>
      <c r="BM24" s="65">
        <v>0.41670000000000001</v>
      </c>
      <c r="BN24" s="64">
        <v>5</v>
      </c>
      <c r="BO24" s="201">
        <v>4.672897196261E-2</v>
      </c>
      <c r="BP24" s="140">
        <v>8</v>
      </c>
      <c r="BQ24" s="147">
        <v>73</v>
      </c>
      <c r="BR24" s="147">
        <v>0</v>
      </c>
      <c r="BS24" s="147">
        <v>11</v>
      </c>
      <c r="BT24" s="147">
        <v>5</v>
      </c>
      <c r="BU24" s="147">
        <v>4</v>
      </c>
      <c r="BV24" s="154">
        <v>4</v>
      </c>
      <c r="BW24" s="159">
        <v>3.0416666666666599</v>
      </c>
      <c r="BX24" s="146">
        <v>0</v>
      </c>
      <c r="BY24" s="146">
        <v>0.45833333333332998</v>
      </c>
      <c r="BZ24" s="146">
        <v>0.20833333333333001</v>
      </c>
      <c r="CA24" s="146">
        <v>0.16666666666666</v>
      </c>
      <c r="CB24" s="156">
        <v>0.16666666666666</v>
      </c>
      <c r="CC24" s="155">
        <v>3</v>
      </c>
      <c r="CD24" s="77">
        <v>0.125</v>
      </c>
      <c r="CE24" s="64">
        <v>1</v>
      </c>
      <c r="CF24" s="77">
        <v>0.14285714285713999</v>
      </c>
      <c r="CG24" s="64">
        <v>4</v>
      </c>
      <c r="CH24" s="77">
        <v>0.12903225806450999</v>
      </c>
      <c r="CI24" s="124">
        <v>0</v>
      </c>
      <c r="CJ24" s="124">
        <v>24</v>
      </c>
      <c r="CK24" s="77">
        <v>0</v>
      </c>
      <c r="CL24" s="124">
        <v>0</v>
      </c>
      <c r="CM24" s="77">
        <v>0</v>
      </c>
      <c r="CN24" s="124">
        <v>0</v>
      </c>
      <c r="CO24" s="77">
        <v>0</v>
      </c>
      <c r="CP24" s="116">
        <v>1250</v>
      </c>
      <c r="CQ24" s="116">
        <v>52.083333333333336</v>
      </c>
      <c r="CR24" s="116">
        <v>0</v>
      </c>
      <c r="CS24" s="116">
        <v>0</v>
      </c>
      <c r="CT24" s="116">
        <v>21</v>
      </c>
      <c r="CU24" s="116">
        <v>0.875</v>
      </c>
      <c r="CV24" s="116">
        <v>0</v>
      </c>
      <c r="CW24" s="116">
        <v>0</v>
      </c>
      <c r="CX24" s="116">
        <v>52.958333333333336</v>
      </c>
      <c r="CY24" s="64">
        <v>83</v>
      </c>
      <c r="CZ24" s="64">
        <v>66</v>
      </c>
      <c r="DA24" s="64">
        <v>72</v>
      </c>
      <c r="DB24" s="64">
        <v>65</v>
      </c>
      <c r="DC24" s="64">
        <v>63</v>
      </c>
      <c r="DD24" s="64">
        <v>41</v>
      </c>
      <c r="DE24" s="141">
        <v>0.79518072289156005</v>
      </c>
      <c r="DF24" s="141">
        <v>0.90277777777777002</v>
      </c>
      <c r="DG24" s="141">
        <v>0.65079365079365004</v>
      </c>
      <c r="DH24" s="64">
        <v>63</v>
      </c>
      <c r="DI24" s="176">
        <v>50</v>
      </c>
      <c r="DJ24" s="175">
        <v>0.964247032692645</v>
      </c>
      <c r="DK24" s="141">
        <v>0.79365079365079361</v>
      </c>
      <c r="DL24" s="141">
        <v>0.76527542277194038</v>
      </c>
      <c r="DM24" s="141">
        <v>0.85040448370389254</v>
      </c>
      <c r="DN24" s="141">
        <v>-0.11448177197829035</v>
      </c>
      <c r="DO24" s="64">
        <v>7</v>
      </c>
      <c r="DP24" s="77">
        <v>0.2258064516129</v>
      </c>
      <c r="DQ24" s="64">
        <v>23</v>
      </c>
      <c r="DR24" s="77">
        <v>0.95833333333333004</v>
      </c>
      <c r="DS24" s="64">
        <v>0</v>
      </c>
      <c r="DT24" s="77">
        <v>0</v>
      </c>
      <c r="DU24" s="64">
        <v>60</v>
      </c>
      <c r="DV24" s="64">
        <v>283</v>
      </c>
      <c r="DW24" s="77">
        <v>0.21201413427561</v>
      </c>
      <c r="DX24" s="64">
        <v>23</v>
      </c>
      <c r="DY24" s="64">
        <v>107</v>
      </c>
      <c r="DZ24" s="201">
        <v>0.21495327102803</v>
      </c>
      <c r="EA24" s="64">
        <v>9.1000000000008008</v>
      </c>
      <c r="EB24" s="64">
        <v>30</v>
      </c>
      <c r="EC24" s="64">
        <v>0</v>
      </c>
      <c r="ED24" s="77">
        <v>0</v>
      </c>
      <c r="EE24" s="64">
        <v>1</v>
      </c>
      <c r="EF24" s="64">
        <v>0</v>
      </c>
      <c r="EG24" s="64">
        <v>0</v>
      </c>
      <c r="EH24" s="77">
        <v>0</v>
      </c>
      <c r="EI24" s="64">
        <v>0</v>
      </c>
      <c r="EJ24" s="138">
        <v>0</v>
      </c>
      <c r="EK24" s="64">
        <v>39</v>
      </c>
      <c r="EL24" s="64">
        <v>0</v>
      </c>
      <c r="EM24" s="138">
        <v>0</v>
      </c>
      <c r="EN24" s="178">
        <v>0</v>
      </c>
      <c r="EO24" s="178">
        <v>0</v>
      </c>
      <c r="EP24" s="178">
        <v>0</v>
      </c>
      <c r="EQ24" s="178">
        <v>0</v>
      </c>
      <c r="ER24" s="179">
        <v>0</v>
      </c>
    </row>
    <row r="25" spans="2:148" ht="14.1" customHeight="1" x14ac:dyDescent="0.2">
      <c r="B25" s="62" t="s">
        <v>540</v>
      </c>
      <c r="C25" s="63" t="s">
        <v>383</v>
      </c>
      <c r="D25" s="63" t="s">
        <v>384</v>
      </c>
      <c r="E25" s="63" t="s">
        <v>483</v>
      </c>
      <c r="F25" s="63"/>
      <c r="G25" s="63"/>
      <c r="H25" s="63" t="s">
        <v>484</v>
      </c>
      <c r="I25" s="63" t="s">
        <v>485</v>
      </c>
      <c r="J25" s="158" t="b">
        <v>0</v>
      </c>
      <c r="K25" s="132" t="s">
        <v>541</v>
      </c>
      <c r="L25" s="63" t="s">
        <v>542</v>
      </c>
      <c r="M25" s="62"/>
      <c r="N25" s="63" t="s">
        <v>543</v>
      </c>
      <c r="O25" s="63" t="s">
        <v>500</v>
      </c>
      <c r="P25" s="63" t="s">
        <v>490</v>
      </c>
      <c r="Q25" s="63">
        <v>6810</v>
      </c>
      <c r="R25" s="63" t="s">
        <v>544</v>
      </c>
      <c r="S25" s="218" t="s">
        <v>545</v>
      </c>
      <c r="T25" s="132" t="s">
        <v>546</v>
      </c>
      <c r="U25" s="166" t="s">
        <v>397</v>
      </c>
      <c r="V25" s="219" t="s">
        <v>398</v>
      </c>
      <c r="W25" s="219"/>
      <c r="X25" s="219"/>
      <c r="Y25" s="132" t="s">
        <v>333</v>
      </c>
      <c r="Z25" s="166"/>
      <c r="AA25" s="166">
        <v>0</v>
      </c>
      <c r="AB25" s="166">
        <v>0</v>
      </c>
      <c r="AC25" s="166">
        <v>0</v>
      </c>
      <c r="AD25" s="166">
        <v>1</v>
      </c>
      <c r="AE25" s="213">
        <v>43525</v>
      </c>
      <c r="AF25" s="64">
        <v>317</v>
      </c>
      <c r="AG25" s="64" t="s">
        <v>401</v>
      </c>
      <c r="AH25" s="64">
        <v>0</v>
      </c>
      <c r="AI25" s="64">
        <v>0</v>
      </c>
      <c r="AJ25" s="64">
        <v>4</v>
      </c>
      <c r="AK25" s="64">
        <v>10</v>
      </c>
      <c r="AL25" s="64">
        <v>2</v>
      </c>
      <c r="AM25" s="64">
        <v>50</v>
      </c>
      <c r="AN25" s="64">
        <v>5.4130827973855347</v>
      </c>
      <c r="AO25" s="64">
        <v>5.4130827973855347</v>
      </c>
      <c r="AP25" s="77">
        <v>0.1082616559477107</v>
      </c>
      <c r="AQ25" s="64">
        <v>-44.586917202614465</v>
      </c>
      <c r="AR25" s="64">
        <v>5</v>
      </c>
      <c r="AS25" s="65">
        <v>-0.45869172026144656</v>
      </c>
      <c r="AT25" s="65">
        <v>0</v>
      </c>
      <c r="AU25" s="64">
        <v>0</v>
      </c>
      <c r="AV25" s="140">
        <v>5.4130827973855347</v>
      </c>
      <c r="AW25" s="140">
        <v>0</v>
      </c>
      <c r="AX25" s="140">
        <v>2</v>
      </c>
      <c r="AY25" s="140">
        <v>0</v>
      </c>
      <c r="AZ25" s="140">
        <v>0</v>
      </c>
      <c r="BA25" s="140">
        <v>1</v>
      </c>
      <c r="BB25" s="140">
        <v>1</v>
      </c>
      <c r="BC25" s="140">
        <v>0</v>
      </c>
      <c r="BD25" s="140">
        <v>2</v>
      </c>
      <c r="BE25" s="140">
        <v>0</v>
      </c>
      <c r="BF25" s="65">
        <v>0</v>
      </c>
      <c r="BG25" s="140">
        <v>0</v>
      </c>
      <c r="BH25" s="140">
        <v>0</v>
      </c>
      <c r="BI25" s="140">
        <v>0</v>
      </c>
      <c r="BJ25" s="140">
        <v>0</v>
      </c>
      <c r="BK25" s="140">
        <v>0</v>
      </c>
      <c r="BL25" s="140">
        <v>0</v>
      </c>
      <c r="BM25" s="65">
        <v>1</v>
      </c>
      <c r="BN25" s="64">
        <v>0</v>
      </c>
      <c r="BO25" s="201">
        <v>0</v>
      </c>
      <c r="BP25" s="140">
        <v>1</v>
      </c>
      <c r="BQ25" s="147">
        <v>6</v>
      </c>
      <c r="BR25" s="147">
        <v>0</v>
      </c>
      <c r="BS25" s="147">
        <v>1</v>
      </c>
      <c r="BT25" s="147">
        <v>0</v>
      </c>
      <c r="BU25" s="147">
        <v>1</v>
      </c>
      <c r="BV25" s="154">
        <v>0</v>
      </c>
      <c r="BW25" s="159">
        <v>3</v>
      </c>
      <c r="BX25" s="146">
        <v>0</v>
      </c>
      <c r="BY25" s="146">
        <v>0.5</v>
      </c>
      <c r="BZ25" s="146">
        <v>0</v>
      </c>
      <c r="CA25" s="146">
        <v>0.5</v>
      </c>
      <c r="CB25" s="156">
        <v>0</v>
      </c>
      <c r="CC25" s="155">
        <v>0</v>
      </c>
      <c r="CD25" s="77">
        <v>0</v>
      </c>
      <c r="CE25" s="64">
        <v>0</v>
      </c>
      <c r="CF25" s="77">
        <v>0</v>
      </c>
      <c r="CG25" s="64">
        <v>0</v>
      </c>
      <c r="CH25" s="77">
        <v>0</v>
      </c>
      <c r="CI25" s="124">
        <v>0</v>
      </c>
      <c r="CJ25" s="124">
        <v>2</v>
      </c>
      <c r="CK25" s="77">
        <v>0</v>
      </c>
      <c r="CL25" s="124">
        <v>0</v>
      </c>
      <c r="CM25" s="77">
        <v>0</v>
      </c>
      <c r="CN25" s="124">
        <v>0</v>
      </c>
      <c r="CO25" s="77">
        <v>0</v>
      </c>
      <c r="CP25" s="116">
        <v>100</v>
      </c>
      <c r="CQ25" s="116">
        <v>50</v>
      </c>
      <c r="CR25" s="116">
        <v>0</v>
      </c>
      <c r="CS25" s="116">
        <v>0</v>
      </c>
      <c r="CT25" s="116">
        <v>0</v>
      </c>
      <c r="CU25" s="116">
        <v>0</v>
      </c>
      <c r="CV25" s="116">
        <v>0</v>
      </c>
      <c r="CW25" s="116">
        <v>0</v>
      </c>
      <c r="CX25" s="116">
        <v>50</v>
      </c>
      <c r="CY25" s="64">
        <v>4</v>
      </c>
      <c r="CZ25" s="64">
        <v>3</v>
      </c>
      <c r="DA25" s="64">
        <v>7</v>
      </c>
      <c r="DB25" s="64">
        <v>4</v>
      </c>
      <c r="DC25" s="64">
        <v>1</v>
      </c>
      <c r="DD25" s="64">
        <v>1</v>
      </c>
      <c r="DE25" s="141">
        <v>0.75</v>
      </c>
      <c r="DF25" s="141">
        <v>0.57142857142856995</v>
      </c>
      <c r="DG25" s="141">
        <v>1</v>
      </c>
      <c r="DH25" s="64">
        <v>1</v>
      </c>
      <c r="DI25" s="176">
        <v>1</v>
      </c>
      <c r="DJ25" s="175">
        <v>0.964247032692645</v>
      </c>
      <c r="DK25" s="141">
        <v>1</v>
      </c>
      <c r="DL25" s="141">
        <v>0.964247032692645</v>
      </c>
      <c r="DM25" s="141">
        <v>1.0370786386632846</v>
      </c>
      <c r="DN25" s="141">
        <v>3.5752967307354999E-2</v>
      </c>
      <c r="DO25" s="64">
        <v>1</v>
      </c>
      <c r="DP25" s="77">
        <v>0.33333333333332998</v>
      </c>
      <c r="DQ25" s="64">
        <v>0</v>
      </c>
      <c r="DR25" s="77">
        <v>0</v>
      </c>
      <c r="DS25" s="64">
        <v>0</v>
      </c>
      <c r="DT25" s="77">
        <v>0</v>
      </c>
      <c r="DU25" s="64">
        <v>10</v>
      </c>
      <c r="DV25" s="64">
        <v>54</v>
      </c>
      <c r="DW25" s="77">
        <v>0.18518518518518001</v>
      </c>
      <c r="DX25" s="64">
        <v>0</v>
      </c>
      <c r="DY25" s="64">
        <v>24</v>
      </c>
      <c r="DZ25" s="201">
        <v>0</v>
      </c>
      <c r="EA25" s="64">
        <v>7.2</v>
      </c>
      <c r="EB25" s="64">
        <v>0</v>
      </c>
      <c r="EC25" s="64">
        <v>0</v>
      </c>
      <c r="ED25" s="77">
        <v>0</v>
      </c>
      <c r="EE25" s="64">
        <v>0</v>
      </c>
      <c r="EF25" s="64">
        <v>0</v>
      </c>
      <c r="EG25" s="64">
        <v>0</v>
      </c>
      <c r="EH25" s="77">
        <v>0</v>
      </c>
      <c r="EI25" s="64">
        <v>0</v>
      </c>
      <c r="EJ25" s="138">
        <v>0</v>
      </c>
      <c r="EK25" s="64">
        <v>0</v>
      </c>
      <c r="EL25" s="64">
        <v>0</v>
      </c>
      <c r="EM25" s="138"/>
      <c r="EN25" s="178">
        <v>0</v>
      </c>
      <c r="EO25" s="178">
        <v>0</v>
      </c>
      <c r="EP25" s="178">
        <v>0</v>
      </c>
      <c r="EQ25" s="178">
        <v>0</v>
      </c>
      <c r="ER25" s="179">
        <v>0</v>
      </c>
    </row>
    <row r="26" spans="2:148" ht="14.1" customHeight="1" x14ac:dyDescent="0.2">
      <c r="B26" s="62" t="s">
        <v>547</v>
      </c>
      <c r="C26" s="63" t="s">
        <v>383</v>
      </c>
      <c r="D26" s="63" t="s">
        <v>384</v>
      </c>
      <c r="E26" s="63" t="s">
        <v>483</v>
      </c>
      <c r="F26" s="63"/>
      <c r="G26" s="63"/>
      <c r="H26" s="63" t="s">
        <v>484</v>
      </c>
      <c r="I26" s="63" t="s">
        <v>485</v>
      </c>
      <c r="J26" s="158" t="b">
        <v>0</v>
      </c>
      <c r="K26" s="132" t="s">
        <v>548</v>
      </c>
      <c r="L26" s="63" t="s">
        <v>549</v>
      </c>
      <c r="M26" s="62"/>
      <c r="N26" s="63" t="s">
        <v>550</v>
      </c>
      <c r="O26" s="63" t="s">
        <v>551</v>
      </c>
      <c r="P26" s="63" t="s">
        <v>490</v>
      </c>
      <c r="Q26" s="63">
        <v>6514</v>
      </c>
      <c r="R26" s="63" t="s">
        <v>552</v>
      </c>
      <c r="S26" s="218" t="s">
        <v>538</v>
      </c>
      <c r="T26" s="132" t="s">
        <v>539</v>
      </c>
      <c r="U26" s="166" t="s">
        <v>397</v>
      </c>
      <c r="V26" s="219" t="s">
        <v>398</v>
      </c>
      <c r="W26" s="219" t="s">
        <v>553</v>
      </c>
      <c r="X26" s="219" t="s">
        <v>554</v>
      </c>
      <c r="Y26" s="132" t="s">
        <v>335</v>
      </c>
      <c r="Z26" s="166" t="s">
        <v>401</v>
      </c>
      <c r="AA26" s="166">
        <v>1</v>
      </c>
      <c r="AB26" s="166">
        <v>1</v>
      </c>
      <c r="AC26" s="166">
        <v>0</v>
      </c>
      <c r="AD26" s="166">
        <v>1</v>
      </c>
      <c r="AE26" s="213">
        <v>43718</v>
      </c>
      <c r="AF26" s="64">
        <v>124</v>
      </c>
      <c r="AG26" s="64" t="s">
        <v>401</v>
      </c>
      <c r="AH26" s="64">
        <v>0</v>
      </c>
      <c r="AI26" s="64">
        <v>0</v>
      </c>
      <c r="AJ26" s="64">
        <v>40</v>
      </c>
      <c r="AK26" s="64">
        <v>20</v>
      </c>
      <c r="AL26" s="64">
        <v>11</v>
      </c>
      <c r="AM26" s="64">
        <v>50</v>
      </c>
      <c r="AN26" s="64">
        <v>29.771955385620441</v>
      </c>
      <c r="AO26" s="64">
        <v>29.771955385620441</v>
      </c>
      <c r="AP26" s="77">
        <v>0.59543910771240882</v>
      </c>
      <c r="AQ26" s="64">
        <v>-20.228044614379559</v>
      </c>
      <c r="AR26" s="64">
        <v>30</v>
      </c>
      <c r="AS26" s="65">
        <v>0.48859776928102205</v>
      </c>
      <c r="AT26" s="65">
        <v>0</v>
      </c>
      <c r="AU26" s="64">
        <v>0</v>
      </c>
      <c r="AV26" s="140">
        <v>29.771955385620441</v>
      </c>
      <c r="AW26" s="140">
        <v>9</v>
      </c>
      <c r="AX26" s="140">
        <v>11</v>
      </c>
      <c r="AY26" s="140">
        <v>1</v>
      </c>
      <c r="AZ26" s="140">
        <v>7</v>
      </c>
      <c r="BA26" s="140">
        <v>1</v>
      </c>
      <c r="BB26" s="140">
        <v>0</v>
      </c>
      <c r="BC26" s="140">
        <v>1</v>
      </c>
      <c r="BD26" s="140">
        <v>9</v>
      </c>
      <c r="BE26" s="140">
        <v>1</v>
      </c>
      <c r="BF26" s="65">
        <v>0.1111</v>
      </c>
      <c r="BG26" s="140">
        <v>0</v>
      </c>
      <c r="BH26" s="140">
        <v>0</v>
      </c>
      <c r="BI26" s="140">
        <v>0</v>
      </c>
      <c r="BJ26" s="140">
        <v>1</v>
      </c>
      <c r="BK26" s="140">
        <v>0</v>
      </c>
      <c r="BL26" s="140">
        <v>0</v>
      </c>
      <c r="BM26" s="65">
        <v>9.0899999999999995E-2</v>
      </c>
      <c r="BN26" s="64">
        <v>0</v>
      </c>
      <c r="BO26" s="201">
        <v>0</v>
      </c>
      <c r="BP26" s="140">
        <v>3</v>
      </c>
      <c r="BQ26" s="147">
        <v>27</v>
      </c>
      <c r="BR26" s="147">
        <v>1</v>
      </c>
      <c r="BS26" s="147">
        <v>6</v>
      </c>
      <c r="BT26" s="147">
        <v>1</v>
      </c>
      <c r="BU26" s="147">
        <v>3</v>
      </c>
      <c r="BV26" s="154">
        <v>0</v>
      </c>
      <c r="BW26" s="159">
        <v>2.4545454545454501</v>
      </c>
      <c r="BX26" s="146">
        <v>9.0909090909089996E-2</v>
      </c>
      <c r="BY26" s="146">
        <v>0.54545454545453997</v>
      </c>
      <c r="BZ26" s="146">
        <v>9.0909090909089996E-2</v>
      </c>
      <c r="CA26" s="146">
        <v>0.27272727272726999</v>
      </c>
      <c r="CB26" s="156">
        <v>0</v>
      </c>
      <c r="CC26" s="155">
        <v>6</v>
      </c>
      <c r="CD26" s="77">
        <v>0.54545454545453997</v>
      </c>
      <c r="CE26" s="64">
        <v>0</v>
      </c>
      <c r="CF26" s="77">
        <v>0</v>
      </c>
      <c r="CG26" s="64">
        <v>6</v>
      </c>
      <c r="CH26" s="77">
        <v>0.5</v>
      </c>
      <c r="CI26" s="124">
        <v>0</v>
      </c>
      <c r="CJ26" s="124">
        <v>11</v>
      </c>
      <c r="CK26" s="77">
        <v>0</v>
      </c>
      <c r="CL26" s="124">
        <v>0</v>
      </c>
      <c r="CM26" s="77">
        <v>0</v>
      </c>
      <c r="CN26" s="124">
        <v>0</v>
      </c>
      <c r="CO26" s="77">
        <v>0</v>
      </c>
      <c r="CP26" s="116">
        <v>545</v>
      </c>
      <c r="CQ26" s="116">
        <v>49.545454545454547</v>
      </c>
      <c r="CR26" s="116">
        <v>0</v>
      </c>
      <c r="CS26" s="116">
        <v>0</v>
      </c>
      <c r="CT26" s="116">
        <v>42</v>
      </c>
      <c r="CU26" s="116">
        <v>3.8181818181818183</v>
      </c>
      <c r="CV26" s="116">
        <v>0</v>
      </c>
      <c r="CW26" s="116">
        <v>0</v>
      </c>
      <c r="CX26" s="116">
        <v>53.363636363636367</v>
      </c>
      <c r="CY26" s="64">
        <v>40</v>
      </c>
      <c r="CZ26" s="64">
        <v>30</v>
      </c>
      <c r="DA26" s="64">
        <v>13</v>
      </c>
      <c r="DB26" s="64">
        <v>11</v>
      </c>
      <c r="DC26" s="64">
        <v>30</v>
      </c>
      <c r="DD26" s="64">
        <v>21</v>
      </c>
      <c r="DE26" s="141">
        <v>0.75</v>
      </c>
      <c r="DF26" s="141">
        <v>0.84615384615384004</v>
      </c>
      <c r="DG26" s="141">
        <v>0.7</v>
      </c>
      <c r="DH26" s="64">
        <v>0</v>
      </c>
      <c r="DI26" s="176">
        <v>0</v>
      </c>
      <c r="DJ26" s="175">
        <v>0.964247032692645</v>
      </c>
      <c r="DK26" s="141">
        <v>0</v>
      </c>
      <c r="DL26" s="141">
        <v>0</v>
      </c>
      <c r="DM26" s="141">
        <v>0</v>
      </c>
      <c r="DN26" s="141">
        <v>0.7</v>
      </c>
      <c r="DO26" s="64">
        <v>1</v>
      </c>
      <c r="DP26" s="77">
        <v>8.3333333333329998E-2</v>
      </c>
      <c r="DQ26" s="64">
        <v>10</v>
      </c>
      <c r="DR26" s="77">
        <v>0.90909090909089996</v>
      </c>
      <c r="DS26" s="64">
        <v>0</v>
      </c>
      <c r="DT26" s="77">
        <v>0</v>
      </c>
      <c r="DU26" s="64">
        <v>20</v>
      </c>
      <c r="DV26" s="64">
        <v>91</v>
      </c>
      <c r="DW26" s="77">
        <v>0.21978021978021001</v>
      </c>
      <c r="DX26" s="64">
        <v>11</v>
      </c>
      <c r="DY26" s="64">
        <v>36</v>
      </c>
      <c r="DZ26" s="201">
        <v>0.30555555555554997</v>
      </c>
      <c r="EA26" s="64"/>
      <c r="EB26" s="64">
        <v>8</v>
      </c>
      <c r="EC26" s="64">
        <v>0</v>
      </c>
      <c r="ED26" s="77">
        <v>0</v>
      </c>
      <c r="EE26" s="64">
        <v>0</v>
      </c>
      <c r="EF26" s="64">
        <v>0</v>
      </c>
      <c r="EG26" s="64">
        <v>0</v>
      </c>
      <c r="EH26" s="77">
        <v>0</v>
      </c>
      <c r="EI26" s="64">
        <v>0</v>
      </c>
      <c r="EJ26" s="138">
        <v>0</v>
      </c>
      <c r="EK26" s="64">
        <v>23</v>
      </c>
      <c r="EL26" s="64">
        <v>0</v>
      </c>
      <c r="EM26" s="138">
        <v>0</v>
      </c>
      <c r="EN26" s="178">
        <v>0</v>
      </c>
      <c r="EO26" s="178">
        <v>0</v>
      </c>
      <c r="EP26" s="178">
        <v>0</v>
      </c>
      <c r="EQ26" s="178">
        <v>0</v>
      </c>
      <c r="ER26" s="179">
        <v>0</v>
      </c>
    </row>
    <row r="27" spans="2:148" ht="14.1" customHeight="1" x14ac:dyDescent="0.2">
      <c r="B27" s="62" t="s">
        <v>555</v>
      </c>
      <c r="C27" s="63" t="s">
        <v>383</v>
      </c>
      <c r="D27" s="63" t="s">
        <v>384</v>
      </c>
      <c r="E27" s="63" t="s">
        <v>483</v>
      </c>
      <c r="F27" s="63"/>
      <c r="G27" s="63"/>
      <c r="H27" s="63" t="s">
        <v>484</v>
      </c>
      <c r="I27" s="63" t="s">
        <v>485</v>
      </c>
      <c r="J27" s="158" t="b">
        <v>0</v>
      </c>
      <c r="K27" s="132" t="s">
        <v>556</v>
      </c>
      <c r="L27" s="63" t="s">
        <v>557</v>
      </c>
      <c r="M27" s="62"/>
      <c r="N27" s="63" t="s">
        <v>558</v>
      </c>
      <c r="O27" s="63" t="s">
        <v>500</v>
      </c>
      <c r="P27" s="63" t="s">
        <v>490</v>
      </c>
      <c r="Q27" s="63">
        <v>6810</v>
      </c>
      <c r="R27" s="63" t="s">
        <v>559</v>
      </c>
      <c r="S27" s="218" t="s">
        <v>560</v>
      </c>
      <c r="T27" s="132" t="s">
        <v>561</v>
      </c>
      <c r="U27" s="166" t="s">
        <v>397</v>
      </c>
      <c r="V27" s="219" t="s">
        <v>398</v>
      </c>
      <c r="W27" s="219" t="s">
        <v>399</v>
      </c>
      <c r="X27" s="219" t="s">
        <v>400</v>
      </c>
      <c r="Y27" s="132" t="s">
        <v>333</v>
      </c>
      <c r="Z27" s="166"/>
      <c r="AA27" s="166">
        <v>0</v>
      </c>
      <c r="AB27" s="166">
        <v>0</v>
      </c>
      <c r="AC27" s="166">
        <v>0</v>
      </c>
      <c r="AD27" s="166">
        <v>1</v>
      </c>
      <c r="AE27" s="213">
        <v>43718</v>
      </c>
      <c r="AF27" s="64">
        <v>124</v>
      </c>
      <c r="AG27" s="64" t="s">
        <v>401</v>
      </c>
      <c r="AH27" s="64">
        <v>0</v>
      </c>
      <c r="AI27" s="64">
        <v>0</v>
      </c>
      <c r="AJ27" s="64">
        <v>3</v>
      </c>
      <c r="AK27" s="64">
        <v>1</v>
      </c>
      <c r="AL27" s="64">
        <v>0</v>
      </c>
      <c r="AM27" s="64">
        <v>50</v>
      </c>
      <c r="AN27" s="64">
        <v>0</v>
      </c>
      <c r="AO27" s="64">
        <v>0</v>
      </c>
      <c r="AP27" s="77">
        <v>0</v>
      </c>
      <c r="AQ27" s="64">
        <v>-50</v>
      </c>
      <c r="AR27" s="64">
        <v>2.6666660000000002</v>
      </c>
      <c r="AS27" s="65">
        <v>-1</v>
      </c>
      <c r="AT27" s="65">
        <v>0</v>
      </c>
      <c r="AU27" s="64">
        <v>0</v>
      </c>
      <c r="AV27" s="140">
        <v>0</v>
      </c>
      <c r="AW27" s="140">
        <v>0</v>
      </c>
      <c r="AX27" s="140">
        <v>0</v>
      </c>
      <c r="AY27" s="140">
        <v>0</v>
      </c>
      <c r="AZ27" s="140">
        <v>0</v>
      </c>
      <c r="BA27" s="140">
        <v>0</v>
      </c>
      <c r="BB27" s="140">
        <v>0</v>
      </c>
      <c r="BC27" s="140">
        <v>0</v>
      </c>
      <c r="BD27" s="140">
        <v>0</v>
      </c>
      <c r="BE27" s="140">
        <v>0</v>
      </c>
      <c r="BF27" s="65">
        <v>0</v>
      </c>
      <c r="BG27" s="140">
        <v>0</v>
      </c>
      <c r="BH27" s="140">
        <v>0</v>
      </c>
      <c r="BI27" s="140">
        <v>0</v>
      </c>
      <c r="BJ27" s="140">
        <v>0</v>
      </c>
      <c r="BK27" s="140">
        <v>0</v>
      </c>
      <c r="BL27" s="140">
        <v>0</v>
      </c>
      <c r="BM27" s="65">
        <v>0</v>
      </c>
      <c r="BN27" s="64">
        <v>0</v>
      </c>
      <c r="BO27" s="201">
        <v>0</v>
      </c>
      <c r="BP27" s="140">
        <v>0</v>
      </c>
      <c r="BQ27" s="147">
        <v>0</v>
      </c>
      <c r="BR27" s="147">
        <v>0</v>
      </c>
      <c r="BS27" s="147">
        <v>0</v>
      </c>
      <c r="BT27" s="147">
        <v>0</v>
      </c>
      <c r="BU27" s="147">
        <v>0</v>
      </c>
      <c r="BV27" s="154">
        <v>0</v>
      </c>
      <c r="BW27" s="159">
        <v>0</v>
      </c>
      <c r="BX27" s="146">
        <v>0</v>
      </c>
      <c r="BY27" s="146">
        <v>0</v>
      </c>
      <c r="BZ27" s="146">
        <v>0</v>
      </c>
      <c r="CA27" s="146">
        <v>0</v>
      </c>
      <c r="CB27" s="156">
        <v>0</v>
      </c>
      <c r="CC27" s="155">
        <v>0</v>
      </c>
      <c r="CD27" s="77">
        <v>0</v>
      </c>
      <c r="CE27" s="64">
        <v>0</v>
      </c>
      <c r="CF27" s="77">
        <v>0</v>
      </c>
      <c r="CG27" s="64">
        <v>0</v>
      </c>
      <c r="CH27" s="77">
        <v>0</v>
      </c>
      <c r="CI27" s="124">
        <v>0</v>
      </c>
      <c r="CJ27" s="124">
        <v>0</v>
      </c>
      <c r="CK27" s="77">
        <v>0</v>
      </c>
      <c r="CL27" s="124">
        <v>0</v>
      </c>
      <c r="CM27" s="77">
        <v>0</v>
      </c>
      <c r="CN27" s="124">
        <v>0</v>
      </c>
      <c r="CO27" s="77">
        <v>0</v>
      </c>
      <c r="CP27" s="116">
        <v>0</v>
      </c>
      <c r="CQ27" s="116">
        <v>0</v>
      </c>
      <c r="CR27" s="116">
        <v>0</v>
      </c>
      <c r="CS27" s="116">
        <v>0</v>
      </c>
      <c r="CT27" s="116">
        <v>0</v>
      </c>
      <c r="CU27" s="116">
        <v>0</v>
      </c>
      <c r="CV27" s="116">
        <v>0</v>
      </c>
      <c r="CW27" s="116">
        <v>0</v>
      </c>
      <c r="CX27" s="116">
        <v>0</v>
      </c>
      <c r="CY27" s="64">
        <v>3</v>
      </c>
      <c r="CZ27" s="64">
        <v>3</v>
      </c>
      <c r="DA27" s="64">
        <v>1</v>
      </c>
      <c r="DB27" s="64">
        <v>0</v>
      </c>
      <c r="DC27" s="64">
        <v>4</v>
      </c>
      <c r="DD27" s="64">
        <v>4</v>
      </c>
      <c r="DE27" s="141">
        <v>1</v>
      </c>
      <c r="DF27" s="141">
        <v>0</v>
      </c>
      <c r="DG27" s="141">
        <v>1</v>
      </c>
      <c r="DH27" s="64">
        <v>0</v>
      </c>
      <c r="DI27" s="176">
        <v>0</v>
      </c>
      <c r="DJ27" s="175">
        <v>0.964247032692645</v>
      </c>
      <c r="DK27" s="141">
        <v>0</v>
      </c>
      <c r="DL27" s="141">
        <v>0</v>
      </c>
      <c r="DM27" s="141">
        <v>0</v>
      </c>
      <c r="DN27" s="141">
        <v>1</v>
      </c>
      <c r="DO27" s="64">
        <v>0</v>
      </c>
      <c r="DP27" s="77">
        <v>0</v>
      </c>
      <c r="DQ27" s="64">
        <v>0</v>
      </c>
      <c r="DR27" s="77">
        <v>0</v>
      </c>
      <c r="DS27" s="64">
        <v>0</v>
      </c>
      <c r="DT27" s="77">
        <v>0</v>
      </c>
      <c r="DU27" s="64">
        <v>1</v>
      </c>
      <c r="DV27" s="64">
        <v>4</v>
      </c>
      <c r="DW27" s="77">
        <v>0.25</v>
      </c>
      <c r="DX27" s="64">
        <v>0</v>
      </c>
      <c r="DY27" s="64">
        <v>3</v>
      </c>
      <c r="DZ27" s="201">
        <v>0</v>
      </c>
      <c r="EA27" s="64">
        <v>0.9</v>
      </c>
      <c r="EB27" s="64">
        <v>0</v>
      </c>
      <c r="EC27" s="64">
        <v>0</v>
      </c>
      <c r="ED27" s="77">
        <v>0</v>
      </c>
      <c r="EE27" s="64">
        <v>0</v>
      </c>
      <c r="EF27" s="64">
        <v>0</v>
      </c>
      <c r="EG27" s="64">
        <v>0</v>
      </c>
      <c r="EH27" s="77">
        <v>0</v>
      </c>
      <c r="EI27" s="64">
        <v>0</v>
      </c>
      <c r="EJ27" s="138">
        <v>0</v>
      </c>
      <c r="EK27" s="64">
        <v>0</v>
      </c>
      <c r="EL27" s="64">
        <v>0</v>
      </c>
      <c r="EM27" s="138"/>
      <c r="EN27" s="178">
        <v>0</v>
      </c>
      <c r="EO27" s="178">
        <v>0</v>
      </c>
      <c r="EP27" s="178">
        <v>0</v>
      </c>
      <c r="EQ27" s="178">
        <v>0</v>
      </c>
      <c r="ER27" s="179">
        <v>0</v>
      </c>
    </row>
    <row r="28" spans="2:148" ht="14.1" customHeight="1" x14ac:dyDescent="0.2">
      <c r="B28" s="62" t="s">
        <v>562</v>
      </c>
      <c r="C28" s="63" t="s">
        <v>383</v>
      </c>
      <c r="D28" s="63" t="s">
        <v>384</v>
      </c>
      <c r="E28" s="63" t="s">
        <v>483</v>
      </c>
      <c r="F28" s="63" t="s">
        <v>403</v>
      </c>
      <c r="G28" s="63"/>
      <c r="H28" s="63" t="s">
        <v>484</v>
      </c>
      <c r="I28" s="63" t="s">
        <v>485</v>
      </c>
      <c r="J28" s="158" t="b">
        <v>0</v>
      </c>
      <c r="K28" s="132" t="s">
        <v>563</v>
      </c>
      <c r="L28" s="63" t="s">
        <v>449</v>
      </c>
      <c r="M28" s="62"/>
      <c r="N28" s="63" t="s">
        <v>564</v>
      </c>
      <c r="O28" s="63" t="s">
        <v>516</v>
      </c>
      <c r="P28" s="63" t="s">
        <v>490</v>
      </c>
      <c r="Q28" s="63">
        <v>6902</v>
      </c>
      <c r="R28" s="63" t="s">
        <v>565</v>
      </c>
      <c r="S28" s="218" t="s">
        <v>453</v>
      </c>
      <c r="T28" s="132" t="s">
        <v>454</v>
      </c>
      <c r="U28" s="166" t="s">
        <v>397</v>
      </c>
      <c r="V28" s="219" t="s">
        <v>398</v>
      </c>
      <c r="W28" s="219" t="s">
        <v>445</v>
      </c>
      <c r="X28" s="219" t="s">
        <v>446</v>
      </c>
      <c r="Y28" s="132" t="s">
        <v>336</v>
      </c>
      <c r="Z28" s="166" t="s">
        <v>401</v>
      </c>
      <c r="AA28" s="166">
        <v>1</v>
      </c>
      <c r="AB28" s="166">
        <v>1</v>
      </c>
      <c r="AC28" s="166">
        <v>0</v>
      </c>
      <c r="AD28" s="166">
        <v>0</v>
      </c>
      <c r="AE28" s="213">
        <v>43769</v>
      </c>
      <c r="AF28" s="64">
        <v>73</v>
      </c>
      <c r="AG28" s="64" t="s">
        <v>401</v>
      </c>
      <c r="AH28" s="64">
        <v>1</v>
      </c>
      <c r="AI28" s="64">
        <v>0</v>
      </c>
      <c r="AJ28" s="64">
        <v>84</v>
      </c>
      <c r="AK28" s="64">
        <v>61</v>
      </c>
      <c r="AL28" s="64">
        <v>33</v>
      </c>
      <c r="AM28" s="64">
        <v>50</v>
      </c>
      <c r="AN28" s="64">
        <v>89.315866156861304</v>
      </c>
      <c r="AO28" s="64">
        <v>89.315866156861304</v>
      </c>
      <c r="AP28" s="77">
        <v>1.786317323137226</v>
      </c>
      <c r="AQ28" s="64">
        <v>39.315866156861304</v>
      </c>
      <c r="AR28" s="64">
        <v>51</v>
      </c>
      <c r="AS28" s="65">
        <v>0.46419452716166071</v>
      </c>
      <c r="AT28" s="65">
        <v>0</v>
      </c>
      <c r="AU28" s="64">
        <v>0</v>
      </c>
      <c r="AV28" s="140">
        <v>89.315866156861304</v>
      </c>
      <c r="AW28" s="140">
        <v>7</v>
      </c>
      <c r="AX28" s="140">
        <v>33</v>
      </c>
      <c r="AY28" s="140">
        <v>0</v>
      </c>
      <c r="AZ28" s="140">
        <v>6</v>
      </c>
      <c r="BA28" s="140">
        <v>8</v>
      </c>
      <c r="BB28" s="140">
        <v>9</v>
      </c>
      <c r="BC28" s="140">
        <v>0</v>
      </c>
      <c r="BD28" s="140">
        <v>23</v>
      </c>
      <c r="BE28" s="140">
        <v>0</v>
      </c>
      <c r="BF28" s="65">
        <v>0</v>
      </c>
      <c r="BG28" s="140">
        <v>0</v>
      </c>
      <c r="BH28" s="140">
        <v>0</v>
      </c>
      <c r="BI28" s="140">
        <v>0</v>
      </c>
      <c r="BJ28" s="140">
        <v>0</v>
      </c>
      <c r="BK28" s="140">
        <v>10</v>
      </c>
      <c r="BL28" s="140">
        <v>0</v>
      </c>
      <c r="BM28" s="65">
        <v>0.81820000000000004</v>
      </c>
      <c r="BN28" s="64">
        <v>16</v>
      </c>
      <c r="BO28" s="201">
        <v>0.14035087719298001</v>
      </c>
      <c r="BP28" s="140">
        <v>17</v>
      </c>
      <c r="BQ28" s="147">
        <v>113</v>
      </c>
      <c r="BR28" s="147">
        <v>1</v>
      </c>
      <c r="BS28" s="147">
        <v>10</v>
      </c>
      <c r="BT28" s="147">
        <v>5</v>
      </c>
      <c r="BU28" s="147">
        <v>8</v>
      </c>
      <c r="BV28" s="154">
        <v>9</v>
      </c>
      <c r="BW28" s="159">
        <v>3.4242424242424199</v>
      </c>
      <c r="BX28" s="146">
        <v>3.0303030303029999E-2</v>
      </c>
      <c r="BY28" s="146">
        <v>0.30303030303029999</v>
      </c>
      <c r="BZ28" s="146">
        <v>0.15151515151514999</v>
      </c>
      <c r="CA28" s="146">
        <v>0.24242424242423999</v>
      </c>
      <c r="CB28" s="156">
        <v>0.27272727272726999</v>
      </c>
      <c r="CC28" s="155">
        <v>1</v>
      </c>
      <c r="CD28" s="77">
        <v>3.0303030303029999E-2</v>
      </c>
      <c r="CE28" s="64">
        <v>3</v>
      </c>
      <c r="CF28" s="77">
        <v>0.5</v>
      </c>
      <c r="CG28" s="64">
        <v>4</v>
      </c>
      <c r="CH28" s="77">
        <v>0.10256410256409999</v>
      </c>
      <c r="CI28" s="124">
        <v>1</v>
      </c>
      <c r="CJ28" s="124">
        <v>33</v>
      </c>
      <c r="CK28" s="77">
        <v>3.0303030303029999E-2</v>
      </c>
      <c r="CL28" s="124">
        <v>0</v>
      </c>
      <c r="CM28" s="77">
        <v>0</v>
      </c>
      <c r="CN28" s="124">
        <v>0</v>
      </c>
      <c r="CO28" s="77">
        <v>0</v>
      </c>
      <c r="CP28" s="116">
        <v>2230</v>
      </c>
      <c r="CQ28" s="116">
        <v>67.575757575757578</v>
      </c>
      <c r="CR28" s="116">
        <v>0</v>
      </c>
      <c r="CS28" s="116">
        <v>0</v>
      </c>
      <c r="CT28" s="116">
        <v>7</v>
      </c>
      <c r="CU28" s="116">
        <v>0.21212121212121213</v>
      </c>
      <c r="CV28" s="116">
        <v>10</v>
      </c>
      <c r="CW28" s="116">
        <v>0.30303030303030304</v>
      </c>
      <c r="CX28" s="116">
        <v>68.090909090909093</v>
      </c>
      <c r="CY28" s="64">
        <v>80</v>
      </c>
      <c r="CZ28" s="64">
        <v>57</v>
      </c>
      <c r="DA28" s="64">
        <v>0</v>
      </c>
      <c r="DB28" s="64">
        <v>0</v>
      </c>
      <c r="DC28" s="64">
        <v>8</v>
      </c>
      <c r="DD28" s="64">
        <v>5</v>
      </c>
      <c r="DE28" s="141">
        <v>0.71250000000000002</v>
      </c>
      <c r="DF28" s="141">
        <v>0</v>
      </c>
      <c r="DG28" s="141">
        <v>0.625</v>
      </c>
      <c r="DH28" s="64">
        <v>0</v>
      </c>
      <c r="DI28" s="176">
        <v>0</v>
      </c>
      <c r="DJ28" s="175">
        <v>0.964247032692645</v>
      </c>
      <c r="DK28" s="141">
        <v>0</v>
      </c>
      <c r="DL28" s="141">
        <v>0</v>
      </c>
      <c r="DM28" s="141">
        <v>0</v>
      </c>
      <c r="DN28" s="141">
        <v>0.625</v>
      </c>
      <c r="DO28" s="64">
        <v>6</v>
      </c>
      <c r="DP28" s="77">
        <v>0.15384615384615</v>
      </c>
      <c r="DQ28" s="64">
        <v>20</v>
      </c>
      <c r="DR28" s="77">
        <v>0.60606060606059997</v>
      </c>
      <c r="DS28" s="64">
        <v>0</v>
      </c>
      <c r="DT28" s="77">
        <v>0</v>
      </c>
      <c r="DU28" s="64">
        <v>61</v>
      </c>
      <c r="DV28" s="64">
        <v>293</v>
      </c>
      <c r="DW28" s="77">
        <v>0.20819112627986</v>
      </c>
      <c r="DX28" s="64">
        <v>33</v>
      </c>
      <c r="DY28" s="64">
        <v>114</v>
      </c>
      <c r="DZ28" s="201">
        <v>0.28947368421052</v>
      </c>
      <c r="EA28" s="64">
        <v>1.2000000000007001</v>
      </c>
      <c r="EB28" s="64">
        <v>50</v>
      </c>
      <c r="EC28" s="64">
        <v>0</v>
      </c>
      <c r="ED28" s="77">
        <v>0</v>
      </c>
      <c r="EE28" s="64">
        <v>0</v>
      </c>
      <c r="EF28" s="64">
        <v>0</v>
      </c>
      <c r="EG28" s="64">
        <v>0</v>
      </c>
      <c r="EH28" s="77">
        <v>0</v>
      </c>
      <c r="EI28" s="64">
        <v>0</v>
      </c>
      <c r="EJ28" s="138">
        <v>0</v>
      </c>
      <c r="EK28" s="64">
        <v>0</v>
      </c>
      <c r="EL28" s="64">
        <v>0</v>
      </c>
      <c r="EM28" s="138"/>
      <c r="EN28" s="178">
        <v>0</v>
      </c>
      <c r="EO28" s="178">
        <v>0</v>
      </c>
      <c r="EP28" s="178">
        <v>0</v>
      </c>
      <c r="EQ28" s="178">
        <v>0</v>
      </c>
      <c r="ER28" s="179">
        <v>0</v>
      </c>
    </row>
    <row r="29" spans="2:148" ht="14.1" customHeight="1" x14ac:dyDescent="0.2">
      <c r="B29" s="62" t="s">
        <v>566</v>
      </c>
      <c r="C29" s="63" t="s">
        <v>383</v>
      </c>
      <c r="D29" s="63" t="s">
        <v>384</v>
      </c>
      <c r="E29" s="63" t="s">
        <v>385</v>
      </c>
      <c r="F29" s="63" t="s">
        <v>403</v>
      </c>
      <c r="G29" s="63"/>
      <c r="H29" s="63" t="s">
        <v>567</v>
      </c>
      <c r="I29" s="63" t="s">
        <v>568</v>
      </c>
      <c r="J29" s="158" t="b">
        <v>0</v>
      </c>
      <c r="K29" s="132" t="s">
        <v>569</v>
      </c>
      <c r="L29" s="63" t="s">
        <v>570</v>
      </c>
      <c r="M29" s="62"/>
      <c r="N29" s="63" t="s">
        <v>571</v>
      </c>
      <c r="O29" s="63" t="s">
        <v>572</v>
      </c>
      <c r="P29" s="63" t="s">
        <v>393</v>
      </c>
      <c r="Q29" s="63">
        <v>10468</v>
      </c>
      <c r="R29" s="63" t="s">
        <v>573</v>
      </c>
      <c r="S29" s="218" t="s">
        <v>574</v>
      </c>
      <c r="T29" s="132" t="s">
        <v>575</v>
      </c>
      <c r="U29" s="166" t="s">
        <v>397</v>
      </c>
      <c r="V29" s="219" t="s">
        <v>398</v>
      </c>
      <c r="W29" s="219" t="s">
        <v>399</v>
      </c>
      <c r="X29" s="219" t="s">
        <v>400</v>
      </c>
      <c r="Y29" s="132" t="s">
        <v>336</v>
      </c>
      <c r="Z29" s="166" t="s">
        <v>410</v>
      </c>
      <c r="AA29" s="166">
        <v>1</v>
      </c>
      <c r="AB29" s="166">
        <v>1</v>
      </c>
      <c r="AC29" s="166">
        <v>1</v>
      </c>
      <c r="AD29" s="166">
        <v>0</v>
      </c>
      <c r="AE29" s="213">
        <v>39559</v>
      </c>
      <c r="AF29" s="64">
        <v>4283</v>
      </c>
      <c r="AG29" s="64" t="s">
        <v>401</v>
      </c>
      <c r="AH29" s="64">
        <v>1</v>
      </c>
      <c r="AI29" s="64">
        <v>126</v>
      </c>
      <c r="AJ29" s="64">
        <v>165</v>
      </c>
      <c r="AK29" s="64">
        <v>195</v>
      </c>
      <c r="AL29" s="64">
        <v>38</v>
      </c>
      <c r="AM29" s="64">
        <v>120</v>
      </c>
      <c r="AN29" s="64">
        <v>102.84857315032517</v>
      </c>
      <c r="AO29" s="64">
        <v>-23.151426849674834</v>
      </c>
      <c r="AP29" s="77">
        <v>0.85707144291937642</v>
      </c>
      <c r="AQ29" s="64">
        <v>-17.151426849674834</v>
      </c>
      <c r="AR29" s="64">
        <v>163</v>
      </c>
      <c r="AS29" s="65">
        <v>-0.47257141974192224</v>
      </c>
      <c r="AT29" s="65">
        <v>-0.18374148293392725</v>
      </c>
      <c r="AU29" s="64">
        <v>126</v>
      </c>
      <c r="AV29" s="140">
        <v>102.84857315032517</v>
      </c>
      <c r="AW29" s="140">
        <v>23</v>
      </c>
      <c r="AX29" s="140">
        <v>38</v>
      </c>
      <c r="AY29" s="140">
        <v>0</v>
      </c>
      <c r="AZ29" s="140">
        <v>7</v>
      </c>
      <c r="BA29" s="140">
        <v>3</v>
      </c>
      <c r="BB29" s="140">
        <v>7</v>
      </c>
      <c r="BC29" s="140">
        <v>0</v>
      </c>
      <c r="BD29" s="140">
        <v>17</v>
      </c>
      <c r="BE29" s="140">
        <v>15</v>
      </c>
      <c r="BF29" s="65">
        <v>0.6522</v>
      </c>
      <c r="BG29" s="140">
        <v>0</v>
      </c>
      <c r="BH29" s="140">
        <v>0</v>
      </c>
      <c r="BI29" s="140">
        <v>0</v>
      </c>
      <c r="BJ29" s="140">
        <v>15</v>
      </c>
      <c r="BK29" s="140">
        <v>6</v>
      </c>
      <c r="BL29" s="140">
        <v>0</v>
      </c>
      <c r="BM29" s="65">
        <v>0.42109999999999997</v>
      </c>
      <c r="BN29" s="64">
        <v>10</v>
      </c>
      <c r="BO29" s="201">
        <v>3.4364261168379998E-2</v>
      </c>
      <c r="BP29" s="140">
        <v>19</v>
      </c>
      <c r="BQ29" s="147">
        <v>118</v>
      </c>
      <c r="BR29" s="147">
        <v>2</v>
      </c>
      <c r="BS29" s="147">
        <v>12</v>
      </c>
      <c r="BT29" s="147">
        <v>8</v>
      </c>
      <c r="BU29" s="147">
        <v>12</v>
      </c>
      <c r="BV29" s="154">
        <v>4</v>
      </c>
      <c r="BW29" s="159">
        <v>3.1052631578947301</v>
      </c>
      <c r="BX29" s="146">
        <v>5.2631578947360001E-2</v>
      </c>
      <c r="BY29" s="146">
        <v>0.31578947368421001</v>
      </c>
      <c r="BZ29" s="146">
        <v>0.21052631578947001</v>
      </c>
      <c r="CA29" s="146">
        <v>0.31578947368421001</v>
      </c>
      <c r="CB29" s="156">
        <v>0.10526315789472999</v>
      </c>
      <c r="CC29" s="155">
        <v>14</v>
      </c>
      <c r="CD29" s="77">
        <v>0.36842105263156999</v>
      </c>
      <c r="CE29" s="64">
        <v>1</v>
      </c>
      <c r="CF29" s="77">
        <v>5.882352941176E-2</v>
      </c>
      <c r="CG29" s="64">
        <v>15</v>
      </c>
      <c r="CH29" s="77">
        <v>0.27272727272726999</v>
      </c>
      <c r="CI29" s="124">
        <v>1</v>
      </c>
      <c r="CJ29" s="124">
        <v>38</v>
      </c>
      <c r="CK29" s="77">
        <v>2.6315789473680001E-2</v>
      </c>
      <c r="CL29" s="124">
        <v>1</v>
      </c>
      <c r="CM29" s="77">
        <v>2.63E-2</v>
      </c>
      <c r="CN29" s="124">
        <v>0</v>
      </c>
      <c r="CO29" s="77">
        <v>0</v>
      </c>
      <c r="CP29" s="116">
        <v>2350</v>
      </c>
      <c r="CQ29" s="116">
        <v>61.842105263157897</v>
      </c>
      <c r="CR29" s="116">
        <v>0</v>
      </c>
      <c r="CS29" s="116">
        <v>0</v>
      </c>
      <c r="CT29" s="116">
        <v>98</v>
      </c>
      <c r="CU29" s="116">
        <v>2.5789473684210527</v>
      </c>
      <c r="CV29" s="116">
        <v>5</v>
      </c>
      <c r="CW29" s="116">
        <v>0.13157894736842105</v>
      </c>
      <c r="CX29" s="116">
        <v>64.55263157894737</v>
      </c>
      <c r="CY29" s="64">
        <v>164</v>
      </c>
      <c r="CZ29" s="64">
        <v>117</v>
      </c>
      <c r="DA29" s="64">
        <v>173</v>
      </c>
      <c r="DB29" s="64">
        <v>127</v>
      </c>
      <c r="DC29" s="64">
        <v>127</v>
      </c>
      <c r="DD29" s="64">
        <v>90</v>
      </c>
      <c r="DE29" s="141">
        <v>0.71341463414633999</v>
      </c>
      <c r="DF29" s="141">
        <v>0.73410404624277004</v>
      </c>
      <c r="DG29" s="141">
        <v>0.70866141732282995</v>
      </c>
      <c r="DH29" s="64">
        <v>129</v>
      </c>
      <c r="DI29" s="176">
        <v>101</v>
      </c>
      <c r="DJ29" s="175">
        <v>0.964247032692645</v>
      </c>
      <c r="DK29" s="141">
        <v>0.78294573643410847</v>
      </c>
      <c r="DL29" s="141">
        <v>0.75495310311594677</v>
      </c>
      <c r="DM29" s="141">
        <v>0.93868270015441302</v>
      </c>
      <c r="DN29" s="141">
        <v>-4.6291685793116821E-2</v>
      </c>
      <c r="DO29" s="64">
        <v>17</v>
      </c>
      <c r="DP29" s="77">
        <v>0.30909090909089998</v>
      </c>
      <c r="DQ29" s="64">
        <v>27</v>
      </c>
      <c r="DR29" s="77">
        <v>0.71052631578947001</v>
      </c>
      <c r="DS29" s="64">
        <v>0</v>
      </c>
      <c r="DT29" s="77">
        <v>0</v>
      </c>
      <c r="DU29" s="64">
        <v>195</v>
      </c>
      <c r="DV29" s="64">
        <v>796</v>
      </c>
      <c r="DW29" s="77">
        <v>0.24497487437185</v>
      </c>
      <c r="DX29" s="64">
        <v>35</v>
      </c>
      <c r="DY29" s="64">
        <v>291</v>
      </c>
      <c r="DZ29" s="201">
        <v>0.12027491408934</v>
      </c>
      <c r="EA29" s="64">
        <v>52.3000000000021</v>
      </c>
      <c r="EB29" s="64">
        <v>95</v>
      </c>
      <c r="EC29" s="64">
        <v>6</v>
      </c>
      <c r="ED29" s="77">
        <v>6.3200000000000006E-2</v>
      </c>
      <c r="EE29" s="64">
        <v>0</v>
      </c>
      <c r="EF29" s="64">
        <v>0</v>
      </c>
      <c r="EG29" s="64">
        <v>0</v>
      </c>
      <c r="EH29" s="77">
        <v>0</v>
      </c>
      <c r="EI29" s="64">
        <v>38</v>
      </c>
      <c r="EJ29" s="138">
        <v>0</v>
      </c>
      <c r="EK29" s="64">
        <v>93</v>
      </c>
      <c r="EL29" s="64">
        <v>17</v>
      </c>
      <c r="EM29" s="138">
        <v>0.18279999999999999</v>
      </c>
      <c r="EN29" s="178">
        <v>0</v>
      </c>
      <c r="EO29" s="178">
        <v>0</v>
      </c>
      <c r="EP29" s="178">
        <v>0</v>
      </c>
      <c r="EQ29" s="178">
        <v>0</v>
      </c>
      <c r="ER29" s="179">
        <v>0</v>
      </c>
    </row>
    <row r="30" spans="2:148" ht="14.1" customHeight="1" x14ac:dyDescent="0.2">
      <c r="B30" s="62" t="s">
        <v>576</v>
      </c>
      <c r="C30" s="63" t="s">
        <v>383</v>
      </c>
      <c r="D30" s="63" t="s">
        <v>384</v>
      </c>
      <c r="E30" s="63" t="s">
        <v>385</v>
      </c>
      <c r="F30" s="63" t="s">
        <v>403</v>
      </c>
      <c r="G30" s="63"/>
      <c r="H30" s="63" t="s">
        <v>567</v>
      </c>
      <c r="I30" s="63" t="s">
        <v>568</v>
      </c>
      <c r="J30" s="158" t="b">
        <v>0</v>
      </c>
      <c r="K30" s="132" t="s">
        <v>577</v>
      </c>
      <c r="L30" s="63" t="s">
        <v>570</v>
      </c>
      <c r="M30" s="62"/>
      <c r="N30" s="63" t="s">
        <v>578</v>
      </c>
      <c r="O30" s="63" t="s">
        <v>572</v>
      </c>
      <c r="P30" s="63" t="s">
        <v>393</v>
      </c>
      <c r="Q30" s="63">
        <v>10468</v>
      </c>
      <c r="R30" s="63" t="s">
        <v>579</v>
      </c>
      <c r="S30" s="218" t="s">
        <v>574</v>
      </c>
      <c r="T30" s="132" t="s">
        <v>575</v>
      </c>
      <c r="U30" s="166" t="s">
        <v>397</v>
      </c>
      <c r="V30" s="219" t="s">
        <v>398</v>
      </c>
      <c r="W30" s="219" t="s">
        <v>399</v>
      </c>
      <c r="X30" s="219" t="s">
        <v>400</v>
      </c>
      <c r="Y30" s="132" t="s">
        <v>336</v>
      </c>
      <c r="Z30" s="166" t="s">
        <v>410</v>
      </c>
      <c r="AA30" s="166">
        <v>1</v>
      </c>
      <c r="AB30" s="166">
        <v>1</v>
      </c>
      <c r="AC30" s="166">
        <v>1</v>
      </c>
      <c r="AD30" s="166">
        <v>0</v>
      </c>
      <c r="AE30" s="213">
        <v>40139</v>
      </c>
      <c r="AF30" s="64">
        <v>3703</v>
      </c>
      <c r="AG30" s="64" t="s">
        <v>401</v>
      </c>
      <c r="AH30" s="64">
        <v>1</v>
      </c>
      <c r="AI30" s="64">
        <v>106</v>
      </c>
      <c r="AJ30" s="64">
        <v>170</v>
      </c>
      <c r="AK30" s="64">
        <v>182</v>
      </c>
      <c r="AL30" s="64">
        <v>49</v>
      </c>
      <c r="AM30" s="64">
        <v>125</v>
      </c>
      <c r="AN30" s="64">
        <v>132.6205285359456</v>
      </c>
      <c r="AO30" s="64">
        <v>26.620528535945596</v>
      </c>
      <c r="AP30" s="77">
        <v>1.0609642282875649</v>
      </c>
      <c r="AQ30" s="64">
        <v>7.6205285359455956</v>
      </c>
      <c r="AR30" s="64">
        <v>171</v>
      </c>
      <c r="AS30" s="65">
        <v>-0.27131577727502421</v>
      </c>
      <c r="AT30" s="65">
        <v>0.2511370616598641</v>
      </c>
      <c r="AU30" s="64">
        <v>106</v>
      </c>
      <c r="AV30" s="140">
        <v>132.6205285359456</v>
      </c>
      <c r="AW30" s="140">
        <v>25</v>
      </c>
      <c r="AX30" s="140">
        <v>49</v>
      </c>
      <c r="AY30" s="140">
        <v>0</v>
      </c>
      <c r="AZ30" s="140">
        <v>10</v>
      </c>
      <c r="BA30" s="140">
        <v>1</v>
      </c>
      <c r="BB30" s="140">
        <v>6</v>
      </c>
      <c r="BC30" s="140">
        <v>0</v>
      </c>
      <c r="BD30" s="140">
        <v>17</v>
      </c>
      <c r="BE30" s="140">
        <v>15</v>
      </c>
      <c r="BF30" s="65">
        <v>0.6</v>
      </c>
      <c r="BG30" s="140">
        <v>0</v>
      </c>
      <c r="BH30" s="140">
        <v>2</v>
      </c>
      <c r="BI30" s="140">
        <v>0</v>
      </c>
      <c r="BJ30" s="140">
        <v>17</v>
      </c>
      <c r="BK30" s="140">
        <v>15</v>
      </c>
      <c r="BL30" s="140">
        <v>0</v>
      </c>
      <c r="BM30" s="65">
        <v>0.44900000000000001</v>
      </c>
      <c r="BN30" s="64">
        <v>21</v>
      </c>
      <c r="BO30" s="201">
        <v>0.10552763819095</v>
      </c>
      <c r="BP30" s="140">
        <v>31</v>
      </c>
      <c r="BQ30" s="147">
        <v>176</v>
      </c>
      <c r="BR30" s="147">
        <v>1</v>
      </c>
      <c r="BS30" s="147">
        <v>13</v>
      </c>
      <c r="BT30" s="147">
        <v>5</v>
      </c>
      <c r="BU30" s="147">
        <v>16</v>
      </c>
      <c r="BV30" s="154">
        <v>14</v>
      </c>
      <c r="BW30" s="159">
        <v>3.59183673469387</v>
      </c>
      <c r="BX30" s="146">
        <v>2.0408163265300001E-2</v>
      </c>
      <c r="BY30" s="146">
        <v>0.26530612244897001</v>
      </c>
      <c r="BZ30" s="146">
        <v>0.10204081632653</v>
      </c>
      <c r="CA30" s="146">
        <v>0.32653061224489</v>
      </c>
      <c r="CB30" s="156">
        <v>0.28571428571427998</v>
      </c>
      <c r="CC30" s="155">
        <v>11</v>
      </c>
      <c r="CD30" s="77">
        <v>0.22448979591835999</v>
      </c>
      <c r="CE30" s="64">
        <v>0</v>
      </c>
      <c r="CF30" s="77">
        <v>0</v>
      </c>
      <c r="CG30" s="64">
        <v>11</v>
      </c>
      <c r="CH30" s="77">
        <v>0.18333333333332999</v>
      </c>
      <c r="CI30" s="124">
        <v>4</v>
      </c>
      <c r="CJ30" s="124">
        <v>49</v>
      </c>
      <c r="CK30" s="77">
        <v>8.1632653061220001E-2</v>
      </c>
      <c r="CL30" s="124">
        <v>2</v>
      </c>
      <c r="CM30" s="77">
        <v>4.0800000000000003E-2</v>
      </c>
      <c r="CN30" s="124">
        <v>0</v>
      </c>
      <c r="CO30" s="77">
        <v>0</v>
      </c>
      <c r="CP30" s="116">
        <v>3410</v>
      </c>
      <c r="CQ30" s="116">
        <v>69.591836734693871</v>
      </c>
      <c r="CR30" s="116">
        <v>0</v>
      </c>
      <c r="CS30" s="116">
        <v>0</v>
      </c>
      <c r="CT30" s="116">
        <v>77</v>
      </c>
      <c r="CU30" s="116">
        <v>1.5714285714285714</v>
      </c>
      <c r="CV30" s="116">
        <v>30</v>
      </c>
      <c r="CW30" s="116">
        <v>0.61224489795918369</v>
      </c>
      <c r="CX30" s="116">
        <v>71.775510204081627</v>
      </c>
      <c r="CY30" s="64">
        <v>168</v>
      </c>
      <c r="CZ30" s="64">
        <v>129</v>
      </c>
      <c r="DA30" s="64">
        <v>166</v>
      </c>
      <c r="DB30" s="64">
        <v>124</v>
      </c>
      <c r="DC30" s="64">
        <v>161</v>
      </c>
      <c r="DD30" s="64">
        <v>107</v>
      </c>
      <c r="DE30" s="141">
        <v>0.76785714285714002</v>
      </c>
      <c r="DF30" s="141">
        <v>0.74698795180722</v>
      </c>
      <c r="DG30" s="141">
        <v>0.66459627329191995</v>
      </c>
      <c r="DH30" s="64">
        <v>161</v>
      </c>
      <c r="DI30" s="176">
        <v>126</v>
      </c>
      <c r="DJ30" s="175">
        <v>0.964247032692645</v>
      </c>
      <c r="DK30" s="141">
        <v>0.78260869565217395</v>
      </c>
      <c r="DL30" s="141">
        <v>0.75462811254207007</v>
      </c>
      <c r="DM30" s="141">
        <v>0.88069376457913118</v>
      </c>
      <c r="DN30" s="141">
        <v>-9.0031839250150125E-2</v>
      </c>
      <c r="DO30" s="64">
        <v>11</v>
      </c>
      <c r="DP30" s="77">
        <v>0.18333333333332999</v>
      </c>
      <c r="DQ30" s="64">
        <v>41</v>
      </c>
      <c r="DR30" s="77">
        <v>0.83673469387754995</v>
      </c>
      <c r="DS30" s="64">
        <v>0</v>
      </c>
      <c r="DT30" s="77">
        <v>0</v>
      </c>
      <c r="DU30" s="64">
        <v>182</v>
      </c>
      <c r="DV30" s="64">
        <v>551</v>
      </c>
      <c r="DW30" s="77">
        <v>0.33030852994554999</v>
      </c>
      <c r="DX30" s="64">
        <v>47</v>
      </c>
      <c r="DY30" s="64">
        <v>199</v>
      </c>
      <c r="DZ30" s="201">
        <v>0.23618090452261001</v>
      </c>
      <c r="EA30" s="64">
        <v>12.7000000000006</v>
      </c>
      <c r="EB30" s="64">
        <v>53</v>
      </c>
      <c r="EC30" s="64">
        <v>1</v>
      </c>
      <c r="ED30" s="77">
        <v>1.89E-2</v>
      </c>
      <c r="EE30" s="64">
        <v>0</v>
      </c>
      <c r="EF30" s="64">
        <v>0</v>
      </c>
      <c r="EG30" s="64">
        <v>0</v>
      </c>
      <c r="EH30" s="77">
        <v>0</v>
      </c>
      <c r="EI30" s="64">
        <v>49</v>
      </c>
      <c r="EJ30" s="138">
        <v>0</v>
      </c>
      <c r="EK30" s="64">
        <v>75</v>
      </c>
      <c r="EL30" s="64">
        <v>52</v>
      </c>
      <c r="EM30" s="138">
        <v>0.69330000000000003</v>
      </c>
      <c r="EN30" s="178">
        <v>0</v>
      </c>
      <c r="EO30" s="178">
        <v>0</v>
      </c>
      <c r="EP30" s="178">
        <v>0</v>
      </c>
      <c r="EQ30" s="178">
        <v>0</v>
      </c>
      <c r="ER30" s="179">
        <v>0</v>
      </c>
    </row>
    <row r="31" spans="2:148" ht="14.1" customHeight="1" x14ac:dyDescent="0.2">
      <c r="B31" s="62" t="s">
        <v>580</v>
      </c>
      <c r="C31" s="63" t="s">
        <v>383</v>
      </c>
      <c r="D31" s="63" t="s">
        <v>384</v>
      </c>
      <c r="E31" s="63" t="s">
        <v>385</v>
      </c>
      <c r="F31" s="63" t="s">
        <v>403</v>
      </c>
      <c r="G31" s="63"/>
      <c r="H31" s="63" t="s">
        <v>567</v>
      </c>
      <c r="I31" s="63" t="s">
        <v>568</v>
      </c>
      <c r="J31" s="158" t="b">
        <v>0</v>
      </c>
      <c r="K31" s="132" t="s">
        <v>581</v>
      </c>
      <c r="L31" s="63" t="s">
        <v>570</v>
      </c>
      <c r="M31" s="62"/>
      <c r="N31" s="63" t="s">
        <v>582</v>
      </c>
      <c r="O31" s="63" t="s">
        <v>572</v>
      </c>
      <c r="P31" s="63" t="s">
        <v>393</v>
      </c>
      <c r="Q31" s="63">
        <v>10468</v>
      </c>
      <c r="R31" s="63" t="s">
        <v>583</v>
      </c>
      <c r="S31" s="218" t="s">
        <v>574</v>
      </c>
      <c r="T31" s="132" t="s">
        <v>575</v>
      </c>
      <c r="U31" s="166" t="s">
        <v>397</v>
      </c>
      <c r="V31" s="219" t="s">
        <v>398</v>
      </c>
      <c r="W31" s="219" t="s">
        <v>399</v>
      </c>
      <c r="X31" s="219" t="s">
        <v>400</v>
      </c>
      <c r="Y31" s="132" t="s">
        <v>336</v>
      </c>
      <c r="Z31" s="166" t="s">
        <v>410</v>
      </c>
      <c r="AA31" s="166">
        <v>1</v>
      </c>
      <c r="AB31" s="166">
        <v>1</v>
      </c>
      <c r="AC31" s="166">
        <v>1</v>
      </c>
      <c r="AD31" s="166">
        <v>0</v>
      </c>
      <c r="AE31" s="213">
        <v>40665</v>
      </c>
      <c r="AF31" s="64">
        <v>3177</v>
      </c>
      <c r="AG31" s="64" t="s">
        <v>401</v>
      </c>
      <c r="AH31" s="64">
        <v>0</v>
      </c>
      <c r="AI31" s="64">
        <v>41</v>
      </c>
      <c r="AJ31" s="64">
        <v>38</v>
      </c>
      <c r="AK31" s="64">
        <v>45</v>
      </c>
      <c r="AL31" s="64">
        <v>14</v>
      </c>
      <c r="AM31" s="64">
        <v>67</v>
      </c>
      <c r="AN31" s="64">
        <v>37.891579581698743</v>
      </c>
      <c r="AO31" s="64">
        <v>-3.1084204183012574</v>
      </c>
      <c r="AP31" s="77">
        <v>0.56554596390595135</v>
      </c>
      <c r="AQ31" s="64">
        <v>-29.108420418301257</v>
      </c>
      <c r="AR31" s="64">
        <v>52.666665999999999</v>
      </c>
      <c r="AS31" s="65">
        <v>-0.15796489818447237</v>
      </c>
      <c r="AT31" s="65">
        <v>-7.5815132153689208E-2</v>
      </c>
      <c r="AU31" s="64">
        <v>41</v>
      </c>
      <c r="AV31" s="140">
        <v>37.891579581698743</v>
      </c>
      <c r="AW31" s="140">
        <v>13</v>
      </c>
      <c r="AX31" s="140">
        <v>14</v>
      </c>
      <c r="AY31" s="140">
        <v>3</v>
      </c>
      <c r="AZ31" s="140">
        <v>8</v>
      </c>
      <c r="BA31" s="140">
        <v>0</v>
      </c>
      <c r="BB31" s="140">
        <v>0</v>
      </c>
      <c r="BC31" s="140">
        <v>1</v>
      </c>
      <c r="BD31" s="140">
        <v>9</v>
      </c>
      <c r="BE31" s="140">
        <v>2</v>
      </c>
      <c r="BF31" s="65">
        <v>0.15379999999999999</v>
      </c>
      <c r="BG31" s="140">
        <v>0</v>
      </c>
      <c r="BH31" s="140">
        <v>0</v>
      </c>
      <c r="BI31" s="140">
        <v>0</v>
      </c>
      <c r="BJ31" s="140">
        <v>2</v>
      </c>
      <c r="BK31" s="140">
        <v>0</v>
      </c>
      <c r="BL31" s="140">
        <v>0</v>
      </c>
      <c r="BM31" s="65">
        <v>0</v>
      </c>
      <c r="BN31" s="64">
        <v>0</v>
      </c>
      <c r="BO31" s="201">
        <v>0</v>
      </c>
      <c r="BP31" s="140">
        <v>2</v>
      </c>
      <c r="BQ31" s="147">
        <v>22</v>
      </c>
      <c r="BR31" s="147">
        <v>6</v>
      </c>
      <c r="BS31" s="147">
        <v>7</v>
      </c>
      <c r="BT31" s="147">
        <v>0</v>
      </c>
      <c r="BU31" s="147">
        <v>1</v>
      </c>
      <c r="BV31" s="154">
        <v>0</v>
      </c>
      <c r="BW31" s="159">
        <v>1.5714285714285701</v>
      </c>
      <c r="BX31" s="146">
        <v>0.42857142857142</v>
      </c>
      <c r="BY31" s="146">
        <v>0.5</v>
      </c>
      <c r="BZ31" s="146">
        <v>0</v>
      </c>
      <c r="CA31" s="146">
        <v>7.1428571428569995E-2</v>
      </c>
      <c r="CB31" s="156">
        <v>0</v>
      </c>
      <c r="CC31" s="155">
        <v>2</v>
      </c>
      <c r="CD31" s="77">
        <v>0.14285714285713999</v>
      </c>
      <c r="CE31" s="64">
        <v>0</v>
      </c>
      <c r="CF31" s="77">
        <v>0</v>
      </c>
      <c r="CG31" s="64">
        <v>2</v>
      </c>
      <c r="CH31" s="77">
        <v>0.11764705882352</v>
      </c>
      <c r="CI31" s="124">
        <v>1</v>
      </c>
      <c r="CJ31" s="124">
        <v>14</v>
      </c>
      <c r="CK31" s="77">
        <v>7.1428571428569995E-2</v>
      </c>
      <c r="CL31" s="124">
        <v>0</v>
      </c>
      <c r="CM31" s="77">
        <v>0</v>
      </c>
      <c r="CN31" s="124">
        <v>0</v>
      </c>
      <c r="CO31" s="77">
        <v>0</v>
      </c>
      <c r="CP31" s="116">
        <v>675</v>
      </c>
      <c r="CQ31" s="116">
        <v>48.214285714285715</v>
      </c>
      <c r="CR31" s="116">
        <v>0</v>
      </c>
      <c r="CS31" s="116">
        <v>0</v>
      </c>
      <c r="CT31" s="116">
        <v>14</v>
      </c>
      <c r="CU31" s="116">
        <v>1</v>
      </c>
      <c r="CV31" s="116">
        <v>10</v>
      </c>
      <c r="CW31" s="116">
        <v>0.7142857142857143</v>
      </c>
      <c r="CX31" s="116">
        <v>49.928571428571431</v>
      </c>
      <c r="CY31" s="64">
        <v>37</v>
      </c>
      <c r="CZ31" s="64">
        <v>29</v>
      </c>
      <c r="DA31" s="64">
        <v>66</v>
      </c>
      <c r="DB31" s="64">
        <v>49</v>
      </c>
      <c r="DC31" s="64">
        <v>75</v>
      </c>
      <c r="DD31" s="64">
        <v>40</v>
      </c>
      <c r="DE31" s="141">
        <v>0.78378378378378</v>
      </c>
      <c r="DF31" s="141">
        <v>0.74242424242423999</v>
      </c>
      <c r="DG31" s="141">
        <v>0.53333333333333</v>
      </c>
      <c r="DH31" s="64">
        <v>75</v>
      </c>
      <c r="DI31" s="176">
        <v>60</v>
      </c>
      <c r="DJ31" s="175">
        <v>0.964247032692645</v>
      </c>
      <c r="DK31" s="141">
        <v>0.8</v>
      </c>
      <c r="DL31" s="141">
        <v>0.771397626154116</v>
      </c>
      <c r="DM31" s="141">
        <v>0.69138575910885214</v>
      </c>
      <c r="DN31" s="141">
        <v>-0.23806429282078601</v>
      </c>
      <c r="DO31" s="64">
        <v>3</v>
      </c>
      <c r="DP31" s="77">
        <v>0.17647058823528999</v>
      </c>
      <c r="DQ31" s="64">
        <v>7</v>
      </c>
      <c r="DR31" s="77">
        <v>0.5</v>
      </c>
      <c r="DS31" s="64">
        <v>0</v>
      </c>
      <c r="DT31" s="77">
        <v>0</v>
      </c>
      <c r="DU31" s="64">
        <v>45</v>
      </c>
      <c r="DV31" s="64">
        <v>416</v>
      </c>
      <c r="DW31" s="77">
        <v>0.10817307692307</v>
      </c>
      <c r="DX31" s="64">
        <v>13</v>
      </c>
      <c r="DY31" s="64">
        <v>148</v>
      </c>
      <c r="DZ31" s="201">
        <v>8.7837837837830002E-2</v>
      </c>
      <c r="EA31" s="64">
        <v>31.400000000001199</v>
      </c>
      <c r="EB31" s="64">
        <v>37</v>
      </c>
      <c r="EC31" s="64">
        <v>0</v>
      </c>
      <c r="ED31" s="77">
        <v>0</v>
      </c>
      <c r="EE31" s="64">
        <v>0</v>
      </c>
      <c r="EF31" s="64">
        <v>0</v>
      </c>
      <c r="EG31" s="64">
        <v>0</v>
      </c>
      <c r="EH31" s="77">
        <v>0</v>
      </c>
      <c r="EI31" s="64">
        <v>14</v>
      </c>
      <c r="EJ31" s="138">
        <v>0</v>
      </c>
      <c r="EK31" s="64">
        <v>34</v>
      </c>
      <c r="EL31" s="64">
        <v>0</v>
      </c>
      <c r="EM31" s="138">
        <v>0</v>
      </c>
      <c r="EN31" s="178">
        <v>0</v>
      </c>
      <c r="EO31" s="178">
        <v>0</v>
      </c>
      <c r="EP31" s="178">
        <v>0</v>
      </c>
      <c r="EQ31" s="178">
        <v>0</v>
      </c>
      <c r="ER31" s="179">
        <v>0</v>
      </c>
    </row>
    <row r="32" spans="2:148" ht="14.1" customHeight="1" x14ac:dyDescent="0.2">
      <c r="B32" s="62" t="s">
        <v>584</v>
      </c>
      <c r="C32" s="63" t="s">
        <v>383</v>
      </c>
      <c r="D32" s="63" t="s">
        <v>384</v>
      </c>
      <c r="E32" s="63" t="s">
        <v>385</v>
      </c>
      <c r="F32" s="63" t="s">
        <v>403</v>
      </c>
      <c r="G32" s="63"/>
      <c r="H32" s="63" t="s">
        <v>567</v>
      </c>
      <c r="I32" s="63" t="s">
        <v>568</v>
      </c>
      <c r="J32" s="158" t="b">
        <v>0</v>
      </c>
      <c r="K32" s="132" t="s">
        <v>585</v>
      </c>
      <c r="L32" s="63" t="s">
        <v>570</v>
      </c>
      <c r="M32" s="62"/>
      <c r="N32" s="63" t="s">
        <v>586</v>
      </c>
      <c r="O32" s="63" t="s">
        <v>572</v>
      </c>
      <c r="P32" s="63" t="s">
        <v>393</v>
      </c>
      <c r="Q32" s="63">
        <v>10458</v>
      </c>
      <c r="R32" s="63" t="s">
        <v>587</v>
      </c>
      <c r="S32" s="218" t="s">
        <v>574</v>
      </c>
      <c r="T32" s="132" t="s">
        <v>575</v>
      </c>
      <c r="U32" s="166" t="s">
        <v>397</v>
      </c>
      <c r="V32" s="219" t="s">
        <v>398</v>
      </c>
      <c r="W32" s="219" t="s">
        <v>399</v>
      </c>
      <c r="X32" s="219" t="s">
        <v>400</v>
      </c>
      <c r="Y32" s="132" t="s">
        <v>336</v>
      </c>
      <c r="Z32" s="166"/>
      <c r="AA32" s="166">
        <v>1</v>
      </c>
      <c r="AB32" s="166">
        <v>1</v>
      </c>
      <c r="AC32" s="166">
        <v>0</v>
      </c>
      <c r="AD32" s="166">
        <v>0</v>
      </c>
      <c r="AE32" s="213">
        <v>40673</v>
      </c>
      <c r="AF32" s="64">
        <v>3169</v>
      </c>
      <c r="AG32" s="64" t="s">
        <v>401</v>
      </c>
      <c r="AH32" s="64">
        <v>1</v>
      </c>
      <c r="AI32" s="64">
        <v>31</v>
      </c>
      <c r="AJ32" s="64">
        <v>68</v>
      </c>
      <c r="AK32" s="64">
        <v>102</v>
      </c>
      <c r="AL32" s="64">
        <v>26</v>
      </c>
      <c r="AM32" s="64">
        <v>50</v>
      </c>
      <c r="AN32" s="64">
        <v>70.370076366011943</v>
      </c>
      <c r="AO32" s="64">
        <v>39.370076366011943</v>
      </c>
      <c r="AP32" s="77">
        <v>1.4074015273202389</v>
      </c>
      <c r="AQ32" s="64">
        <v>20.370076366011943</v>
      </c>
      <c r="AR32" s="64">
        <v>78.333332999999996</v>
      </c>
      <c r="AS32" s="65">
        <v>-0.31009729052929469</v>
      </c>
      <c r="AT32" s="65">
        <v>1.2700024634197402</v>
      </c>
      <c r="AU32" s="64">
        <v>31</v>
      </c>
      <c r="AV32" s="140">
        <v>70.370076366011943</v>
      </c>
      <c r="AW32" s="140">
        <v>11</v>
      </c>
      <c r="AX32" s="140">
        <v>26</v>
      </c>
      <c r="AY32" s="140">
        <v>0</v>
      </c>
      <c r="AZ32" s="140">
        <v>7</v>
      </c>
      <c r="BA32" s="140">
        <v>2</v>
      </c>
      <c r="BB32" s="140">
        <v>5</v>
      </c>
      <c r="BC32" s="140">
        <v>0</v>
      </c>
      <c r="BD32" s="140">
        <v>14</v>
      </c>
      <c r="BE32" s="140">
        <v>4</v>
      </c>
      <c r="BF32" s="65">
        <v>0.36359999999999998</v>
      </c>
      <c r="BG32" s="140">
        <v>0</v>
      </c>
      <c r="BH32" s="140">
        <v>0</v>
      </c>
      <c r="BI32" s="140">
        <v>0</v>
      </c>
      <c r="BJ32" s="140">
        <v>4</v>
      </c>
      <c r="BK32" s="140">
        <v>8</v>
      </c>
      <c r="BL32" s="140">
        <v>0</v>
      </c>
      <c r="BM32" s="65">
        <v>0.57689999999999997</v>
      </c>
      <c r="BN32" s="64">
        <v>11</v>
      </c>
      <c r="BO32" s="201">
        <v>6.395348837209E-2</v>
      </c>
      <c r="BP32" s="140">
        <v>16</v>
      </c>
      <c r="BQ32" s="147">
        <v>90</v>
      </c>
      <c r="BR32" s="147">
        <v>1</v>
      </c>
      <c r="BS32" s="147">
        <v>6</v>
      </c>
      <c r="BT32" s="147">
        <v>3</v>
      </c>
      <c r="BU32" s="147">
        <v>12</v>
      </c>
      <c r="BV32" s="154">
        <v>4</v>
      </c>
      <c r="BW32" s="159">
        <v>3.4615384615384599</v>
      </c>
      <c r="BX32" s="146">
        <v>3.8461538461529998E-2</v>
      </c>
      <c r="BY32" s="146">
        <v>0.23076923076923</v>
      </c>
      <c r="BZ32" s="146">
        <v>0.11538461538461001</v>
      </c>
      <c r="CA32" s="146">
        <v>0.46153846153846001</v>
      </c>
      <c r="CB32" s="156">
        <v>0.15384615384615</v>
      </c>
      <c r="CC32" s="155">
        <v>8</v>
      </c>
      <c r="CD32" s="77">
        <v>0.30769230769229999</v>
      </c>
      <c r="CE32" s="64">
        <v>0</v>
      </c>
      <c r="CF32" s="77">
        <v>0</v>
      </c>
      <c r="CG32" s="64">
        <v>8</v>
      </c>
      <c r="CH32" s="77">
        <v>0.25</v>
      </c>
      <c r="CI32" s="124">
        <v>0</v>
      </c>
      <c r="CJ32" s="124">
        <v>26</v>
      </c>
      <c r="CK32" s="77">
        <v>0</v>
      </c>
      <c r="CL32" s="124">
        <v>0</v>
      </c>
      <c r="CM32" s="77">
        <v>0</v>
      </c>
      <c r="CN32" s="124">
        <v>0</v>
      </c>
      <c r="CO32" s="77">
        <v>0</v>
      </c>
      <c r="CP32" s="116">
        <v>1740</v>
      </c>
      <c r="CQ32" s="116">
        <v>66.92307692307692</v>
      </c>
      <c r="CR32" s="116">
        <v>0</v>
      </c>
      <c r="CS32" s="116">
        <v>0</v>
      </c>
      <c r="CT32" s="116">
        <v>56</v>
      </c>
      <c r="CU32" s="116">
        <v>2.1538461538461537</v>
      </c>
      <c r="CV32" s="116">
        <v>0</v>
      </c>
      <c r="CW32" s="116">
        <v>0</v>
      </c>
      <c r="CX32" s="116">
        <v>69.07692307692308</v>
      </c>
      <c r="CY32" s="64">
        <v>65</v>
      </c>
      <c r="CZ32" s="64">
        <v>55</v>
      </c>
      <c r="DA32" s="64">
        <v>77</v>
      </c>
      <c r="DB32" s="64">
        <v>57</v>
      </c>
      <c r="DC32" s="64">
        <v>65</v>
      </c>
      <c r="DD32" s="64">
        <v>35</v>
      </c>
      <c r="DE32" s="141">
        <v>0.84615384615384004</v>
      </c>
      <c r="DF32" s="141">
        <v>0.74025974025973995</v>
      </c>
      <c r="DG32" s="141">
        <v>0.53846153846153</v>
      </c>
      <c r="DH32" s="64">
        <v>65</v>
      </c>
      <c r="DI32" s="176">
        <v>47</v>
      </c>
      <c r="DJ32" s="175">
        <v>0.964247032692645</v>
      </c>
      <c r="DK32" s="141">
        <v>0.72307692307692306</v>
      </c>
      <c r="DL32" s="141">
        <v>0.69722477748545097</v>
      </c>
      <c r="DM32" s="141">
        <v>0.77229260325988069</v>
      </c>
      <c r="DN32" s="141">
        <v>-0.15876323902392098</v>
      </c>
      <c r="DO32" s="64">
        <v>6</v>
      </c>
      <c r="DP32" s="77">
        <v>0.1875</v>
      </c>
      <c r="DQ32" s="64">
        <v>17</v>
      </c>
      <c r="DR32" s="77">
        <v>0.65384615384614997</v>
      </c>
      <c r="DS32" s="64">
        <v>0</v>
      </c>
      <c r="DT32" s="77">
        <v>0</v>
      </c>
      <c r="DU32" s="64">
        <v>102</v>
      </c>
      <c r="DV32" s="64">
        <v>434</v>
      </c>
      <c r="DW32" s="77">
        <v>0.23502304147465</v>
      </c>
      <c r="DX32" s="64">
        <v>26</v>
      </c>
      <c r="DY32" s="64">
        <v>172</v>
      </c>
      <c r="DZ32" s="201">
        <v>0.15116279069767</v>
      </c>
      <c r="EA32" s="64">
        <v>25.600000000000801</v>
      </c>
      <c r="EB32" s="64">
        <v>47</v>
      </c>
      <c r="EC32" s="64">
        <v>0</v>
      </c>
      <c r="ED32" s="77">
        <v>0</v>
      </c>
      <c r="EE32" s="64">
        <v>0</v>
      </c>
      <c r="EF32" s="64">
        <v>0</v>
      </c>
      <c r="EG32" s="64">
        <v>0</v>
      </c>
      <c r="EH32" s="77">
        <v>0</v>
      </c>
      <c r="EI32" s="64">
        <v>0</v>
      </c>
      <c r="EJ32" s="138">
        <v>0</v>
      </c>
      <c r="EK32" s="64">
        <v>53</v>
      </c>
      <c r="EL32" s="64">
        <v>14</v>
      </c>
      <c r="EM32" s="138">
        <v>0.26419999999999999</v>
      </c>
      <c r="EN32" s="178">
        <v>0</v>
      </c>
      <c r="EO32" s="178">
        <v>0</v>
      </c>
      <c r="EP32" s="178">
        <v>0</v>
      </c>
      <c r="EQ32" s="178">
        <v>0</v>
      </c>
      <c r="ER32" s="179">
        <v>0</v>
      </c>
    </row>
    <row r="33" spans="2:148" ht="14.1" customHeight="1" x14ac:dyDescent="0.2">
      <c r="B33" s="62" t="s">
        <v>588</v>
      </c>
      <c r="C33" s="63" t="s">
        <v>383</v>
      </c>
      <c r="D33" s="63" t="s">
        <v>384</v>
      </c>
      <c r="E33" s="63" t="s">
        <v>385</v>
      </c>
      <c r="F33" s="63" t="s">
        <v>403</v>
      </c>
      <c r="G33" s="63"/>
      <c r="H33" s="63" t="s">
        <v>567</v>
      </c>
      <c r="I33" s="63" t="s">
        <v>568</v>
      </c>
      <c r="J33" s="158" t="b">
        <v>0</v>
      </c>
      <c r="K33" s="132" t="s">
        <v>589</v>
      </c>
      <c r="L33" s="63" t="s">
        <v>449</v>
      </c>
      <c r="M33" s="62"/>
      <c r="N33" s="63" t="s">
        <v>590</v>
      </c>
      <c r="O33" s="63" t="s">
        <v>572</v>
      </c>
      <c r="P33" s="63" t="s">
        <v>393</v>
      </c>
      <c r="Q33" s="63">
        <v>10468</v>
      </c>
      <c r="R33" s="63" t="s">
        <v>591</v>
      </c>
      <c r="S33" s="218" t="s">
        <v>453</v>
      </c>
      <c r="T33" s="132" t="s">
        <v>454</v>
      </c>
      <c r="U33" s="166" t="s">
        <v>397</v>
      </c>
      <c r="V33" s="219" t="s">
        <v>398</v>
      </c>
      <c r="W33" s="219" t="s">
        <v>399</v>
      </c>
      <c r="X33" s="219" t="s">
        <v>400</v>
      </c>
      <c r="Y33" s="132" t="s">
        <v>336</v>
      </c>
      <c r="Z33" s="166" t="s">
        <v>410</v>
      </c>
      <c r="AA33" s="166">
        <v>1</v>
      </c>
      <c r="AB33" s="166">
        <v>1</v>
      </c>
      <c r="AC33" s="166">
        <v>1</v>
      </c>
      <c r="AD33" s="166">
        <v>0</v>
      </c>
      <c r="AE33" s="213">
        <v>40784</v>
      </c>
      <c r="AF33" s="64">
        <v>3058</v>
      </c>
      <c r="AG33" s="64" t="s">
        <v>401</v>
      </c>
      <c r="AH33" s="64">
        <v>1</v>
      </c>
      <c r="AI33" s="64">
        <v>112</v>
      </c>
      <c r="AJ33" s="64">
        <v>117</v>
      </c>
      <c r="AK33" s="64">
        <v>143</v>
      </c>
      <c r="AL33" s="64">
        <v>45</v>
      </c>
      <c r="AM33" s="64">
        <v>80</v>
      </c>
      <c r="AN33" s="64">
        <v>121.79436294117453</v>
      </c>
      <c r="AO33" s="64">
        <v>9.7943629411745263</v>
      </c>
      <c r="AP33" s="77">
        <v>1.5224295367646816</v>
      </c>
      <c r="AQ33" s="64">
        <v>41.794362941174526</v>
      </c>
      <c r="AR33" s="64">
        <v>111.66666600000001</v>
      </c>
      <c r="AS33" s="65">
        <v>-0.14829116824353478</v>
      </c>
      <c r="AT33" s="65">
        <v>8.7449669117629705E-2</v>
      </c>
      <c r="AU33" s="64">
        <v>112</v>
      </c>
      <c r="AV33" s="140">
        <v>121.79436294117453</v>
      </c>
      <c r="AW33" s="140">
        <v>21</v>
      </c>
      <c r="AX33" s="140">
        <v>45</v>
      </c>
      <c r="AY33" s="140">
        <v>0</v>
      </c>
      <c r="AZ33" s="140">
        <v>21</v>
      </c>
      <c r="BA33" s="140">
        <v>1</v>
      </c>
      <c r="BB33" s="140">
        <v>6</v>
      </c>
      <c r="BC33" s="140">
        <v>0</v>
      </c>
      <c r="BD33" s="140">
        <v>28</v>
      </c>
      <c r="BE33" s="140">
        <v>0</v>
      </c>
      <c r="BF33" s="65">
        <v>0</v>
      </c>
      <c r="BG33" s="140">
        <v>0</v>
      </c>
      <c r="BH33" s="140">
        <v>0</v>
      </c>
      <c r="BI33" s="140">
        <v>0</v>
      </c>
      <c r="BJ33" s="140">
        <v>0</v>
      </c>
      <c r="BK33" s="140">
        <v>17</v>
      </c>
      <c r="BL33" s="140">
        <v>0</v>
      </c>
      <c r="BM33" s="65">
        <v>0.5333</v>
      </c>
      <c r="BN33" s="64">
        <v>20</v>
      </c>
      <c r="BO33" s="201">
        <v>0.10204081632653</v>
      </c>
      <c r="BP33" s="140">
        <v>21</v>
      </c>
      <c r="BQ33" s="147">
        <v>136</v>
      </c>
      <c r="BR33" s="147">
        <v>4</v>
      </c>
      <c r="BS33" s="147">
        <v>18</v>
      </c>
      <c r="BT33" s="147">
        <v>2</v>
      </c>
      <c r="BU33" s="147">
        <v>15</v>
      </c>
      <c r="BV33" s="154">
        <v>6</v>
      </c>
      <c r="BW33" s="159">
        <v>3.0222222222222199</v>
      </c>
      <c r="BX33" s="146">
        <v>8.8888888888879997E-2</v>
      </c>
      <c r="BY33" s="146">
        <v>0.4</v>
      </c>
      <c r="BZ33" s="146">
        <v>4.4444444444439998E-2</v>
      </c>
      <c r="CA33" s="146">
        <v>0.33333333333332998</v>
      </c>
      <c r="CB33" s="156">
        <v>0.13333333333333</v>
      </c>
      <c r="CC33" s="155">
        <v>9</v>
      </c>
      <c r="CD33" s="77">
        <v>0.2</v>
      </c>
      <c r="CE33" s="64">
        <v>0</v>
      </c>
      <c r="CF33" s="77">
        <v>0</v>
      </c>
      <c r="CG33" s="64">
        <v>9</v>
      </c>
      <c r="CH33" s="77">
        <v>0.16981132075471</v>
      </c>
      <c r="CI33" s="124">
        <v>2</v>
      </c>
      <c r="CJ33" s="124">
        <v>45</v>
      </c>
      <c r="CK33" s="77">
        <v>4.4444444444439998E-2</v>
      </c>
      <c r="CL33" s="124">
        <v>2</v>
      </c>
      <c r="CM33" s="77">
        <v>4.4400000000000002E-2</v>
      </c>
      <c r="CN33" s="124">
        <v>0</v>
      </c>
      <c r="CO33" s="77">
        <v>0</v>
      </c>
      <c r="CP33" s="116">
        <v>3100</v>
      </c>
      <c r="CQ33" s="116">
        <v>68.888888888888886</v>
      </c>
      <c r="CR33" s="116">
        <v>0</v>
      </c>
      <c r="CS33" s="116">
        <v>0</v>
      </c>
      <c r="CT33" s="116">
        <v>63</v>
      </c>
      <c r="CU33" s="116">
        <v>1.4</v>
      </c>
      <c r="CV33" s="116">
        <v>10</v>
      </c>
      <c r="CW33" s="116">
        <v>0.22222222222222221</v>
      </c>
      <c r="CX33" s="116">
        <v>70.51111111111112</v>
      </c>
      <c r="CY33" s="64">
        <v>114</v>
      </c>
      <c r="CZ33" s="64">
        <v>85</v>
      </c>
      <c r="DA33" s="64">
        <v>100</v>
      </c>
      <c r="DB33" s="64">
        <v>78</v>
      </c>
      <c r="DC33" s="64">
        <v>73</v>
      </c>
      <c r="DD33" s="64">
        <v>48</v>
      </c>
      <c r="DE33" s="141">
        <v>0.74561403508770996</v>
      </c>
      <c r="DF33" s="141">
        <v>0.78</v>
      </c>
      <c r="DG33" s="141">
        <v>0.65753424657533999</v>
      </c>
      <c r="DH33" s="64">
        <v>75</v>
      </c>
      <c r="DI33" s="176">
        <v>60</v>
      </c>
      <c r="DJ33" s="175">
        <v>0.964247032692645</v>
      </c>
      <c r="DK33" s="141">
        <v>0.8</v>
      </c>
      <c r="DL33" s="141">
        <v>0.771397626154116</v>
      </c>
      <c r="DM33" s="141">
        <v>0.85239340164105271</v>
      </c>
      <c r="DN33" s="141">
        <v>-0.11386337957877601</v>
      </c>
      <c r="DO33" s="64">
        <v>8</v>
      </c>
      <c r="DP33" s="77">
        <v>0.15094339622641001</v>
      </c>
      <c r="DQ33" s="64">
        <v>25</v>
      </c>
      <c r="DR33" s="77">
        <v>0.55555555555555003</v>
      </c>
      <c r="DS33" s="64">
        <v>0</v>
      </c>
      <c r="DT33" s="77">
        <v>0</v>
      </c>
      <c r="DU33" s="64">
        <v>143</v>
      </c>
      <c r="DV33" s="64">
        <v>526</v>
      </c>
      <c r="DW33" s="77">
        <v>0.27186311787071998</v>
      </c>
      <c r="DX33" s="64">
        <v>43</v>
      </c>
      <c r="DY33" s="64">
        <v>196</v>
      </c>
      <c r="DZ33" s="201">
        <v>0.21938775510204001</v>
      </c>
      <c r="EA33" s="64">
        <v>15.8000000000002</v>
      </c>
      <c r="EB33" s="64">
        <v>43</v>
      </c>
      <c r="EC33" s="64">
        <v>2</v>
      </c>
      <c r="ED33" s="77">
        <v>4.65E-2</v>
      </c>
      <c r="EE33" s="64">
        <v>0</v>
      </c>
      <c r="EF33" s="64">
        <v>0</v>
      </c>
      <c r="EG33" s="64">
        <v>0</v>
      </c>
      <c r="EH33" s="77">
        <v>0</v>
      </c>
      <c r="EI33" s="64">
        <v>45</v>
      </c>
      <c r="EJ33" s="138">
        <v>0</v>
      </c>
      <c r="EK33" s="64">
        <v>61</v>
      </c>
      <c r="EL33" s="64">
        <v>21</v>
      </c>
      <c r="EM33" s="138">
        <v>0.34429999999999999</v>
      </c>
      <c r="EN33" s="178">
        <v>0</v>
      </c>
      <c r="EO33" s="178">
        <v>0</v>
      </c>
      <c r="EP33" s="178">
        <v>0</v>
      </c>
      <c r="EQ33" s="178">
        <v>0</v>
      </c>
      <c r="ER33" s="179">
        <v>0</v>
      </c>
    </row>
    <row r="34" spans="2:148" ht="14.1" customHeight="1" x14ac:dyDescent="0.2">
      <c r="B34" s="62" t="s">
        <v>592</v>
      </c>
      <c r="C34" s="63" t="s">
        <v>383</v>
      </c>
      <c r="D34" s="63" t="s">
        <v>384</v>
      </c>
      <c r="E34" s="63" t="s">
        <v>385</v>
      </c>
      <c r="F34" s="63" t="s">
        <v>403</v>
      </c>
      <c r="G34" s="63"/>
      <c r="H34" s="63" t="s">
        <v>567</v>
      </c>
      <c r="I34" s="63" t="s">
        <v>568</v>
      </c>
      <c r="J34" s="158" t="b">
        <v>0</v>
      </c>
      <c r="K34" s="132" t="s">
        <v>593</v>
      </c>
      <c r="L34" s="63" t="s">
        <v>570</v>
      </c>
      <c r="M34" s="62"/>
      <c r="N34" s="63" t="s">
        <v>594</v>
      </c>
      <c r="O34" s="63" t="s">
        <v>572</v>
      </c>
      <c r="P34" s="63" t="s">
        <v>393</v>
      </c>
      <c r="Q34" s="63">
        <v>10457</v>
      </c>
      <c r="R34" s="63" t="s">
        <v>595</v>
      </c>
      <c r="S34" s="218" t="s">
        <v>574</v>
      </c>
      <c r="T34" s="132" t="s">
        <v>575</v>
      </c>
      <c r="U34" s="166" t="s">
        <v>397</v>
      </c>
      <c r="V34" s="219" t="s">
        <v>398</v>
      </c>
      <c r="W34" s="219" t="s">
        <v>399</v>
      </c>
      <c r="X34" s="219" t="s">
        <v>400</v>
      </c>
      <c r="Y34" s="132" t="s">
        <v>336</v>
      </c>
      <c r="Z34" s="166" t="s">
        <v>410</v>
      </c>
      <c r="AA34" s="166">
        <v>1</v>
      </c>
      <c r="AB34" s="166">
        <v>1</v>
      </c>
      <c r="AC34" s="166">
        <v>1</v>
      </c>
      <c r="AD34" s="166">
        <v>0</v>
      </c>
      <c r="AE34" s="213">
        <v>42314</v>
      </c>
      <c r="AF34" s="64">
        <v>1528</v>
      </c>
      <c r="AG34" s="64" t="s">
        <v>401</v>
      </c>
      <c r="AH34" s="64">
        <v>1</v>
      </c>
      <c r="AI34" s="64">
        <v>51</v>
      </c>
      <c r="AJ34" s="64">
        <v>138</v>
      </c>
      <c r="AK34" s="64">
        <v>99</v>
      </c>
      <c r="AL34" s="64">
        <v>46</v>
      </c>
      <c r="AM34" s="64">
        <v>78</v>
      </c>
      <c r="AN34" s="64">
        <v>124.5009043398673</v>
      </c>
      <c r="AO34" s="64">
        <v>73.500904339867304</v>
      </c>
      <c r="AP34" s="77">
        <v>1.596165440254709</v>
      </c>
      <c r="AQ34" s="64">
        <v>46.500904339867304</v>
      </c>
      <c r="AR34" s="64">
        <v>109.66666600000001</v>
      </c>
      <c r="AS34" s="65">
        <v>0.25758489232189197</v>
      </c>
      <c r="AT34" s="65">
        <v>1.4411942027424962</v>
      </c>
      <c r="AU34" s="64">
        <v>51</v>
      </c>
      <c r="AV34" s="140">
        <v>124.5009043398673</v>
      </c>
      <c r="AW34" s="140">
        <v>17</v>
      </c>
      <c r="AX34" s="140">
        <v>46</v>
      </c>
      <c r="AY34" s="140">
        <v>0</v>
      </c>
      <c r="AZ34" s="140">
        <v>7</v>
      </c>
      <c r="BA34" s="140">
        <v>4</v>
      </c>
      <c r="BB34" s="140">
        <v>6</v>
      </c>
      <c r="BC34" s="140">
        <v>0</v>
      </c>
      <c r="BD34" s="140">
        <v>17</v>
      </c>
      <c r="BE34" s="140">
        <v>10</v>
      </c>
      <c r="BF34" s="65">
        <v>0.58819999999999995</v>
      </c>
      <c r="BG34" s="140">
        <v>2</v>
      </c>
      <c r="BH34" s="140">
        <v>5</v>
      </c>
      <c r="BI34" s="140">
        <v>0</v>
      </c>
      <c r="BJ34" s="140">
        <v>17</v>
      </c>
      <c r="BK34" s="140">
        <v>12</v>
      </c>
      <c r="BL34" s="140">
        <v>0</v>
      </c>
      <c r="BM34" s="65">
        <v>0.4783</v>
      </c>
      <c r="BN34" s="64">
        <v>21</v>
      </c>
      <c r="BO34" s="201">
        <v>9.4170403587439999E-2</v>
      </c>
      <c r="BP34" s="140">
        <v>23</v>
      </c>
      <c r="BQ34" s="147">
        <v>153</v>
      </c>
      <c r="BR34" s="147">
        <v>2</v>
      </c>
      <c r="BS34" s="147">
        <v>17</v>
      </c>
      <c r="BT34" s="147">
        <v>4</v>
      </c>
      <c r="BU34" s="147">
        <v>10</v>
      </c>
      <c r="BV34" s="154">
        <v>13</v>
      </c>
      <c r="BW34" s="159">
        <v>3.3260869565217299</v>
      </c>
      <c r="BX34" s="146">
        <v>4.3478260869559998E-2</v>
      </c>
      <c r="BY34" s="146">
        <v>0.36956521739129999</v>
      </c>
      <c r="BZ34" s="146">
        <v>8.6956521739130002E-2</v>
      </c>
      <c r="CA34" s="146">
        <v>0.21739130434782</v>
      </c>
      <c r="CB34" s="156">
        <v>0.28260869565217001</v>
      </c>
      <c r="CC34" s="155">
        <v>18</v>
      </c>
      <c r="CD34" s="77">
        <v>0.39130434782607998</v>
      </c>
      <c r="CE34" s="64">
        <v>0</v>
      </c>
      <c r="CF34" s="77">
        <v>0</v>
      </c>
      <c r="CG34" s="64">
        <v>18</v>
      </c>
      <c r="CH34" s="77">
        <v>0.3</v>
      </c>
      <c r="CI34" s="124">
        <v>2</v>
      </c>
      <c r="CJ34" s="124">
        <v>46</v>
      </c>
      <c r="CK34" s="77">
        <v>4.3478260869559998E-2</v>
      </c>
      <c r="CL34" s="124">
        <v>1</v>
      </c>
      <c r="CM34" s="77">
        <v>2.1700000000000001E-2</v>
      </c>
      <c r="CN34" s="124">
        <v>0</v>
      </c>
      <c r="CO34" s="77">
        <v>0</v>
      </c>
      <c r="CP34" s="116">
        <v>3150</v>
      </c>
      <c r="CQ34" s="116">
        <v>68.478260869565219</v>
      </c>
      <c r="CR34" s="116">
        <v>0</v>
      </c>
      <c r="CS34" s="116">
        <v>0</v>
      </c>
      <c r="CT34" s="116">
        <v>126</v>
      </c>
      <c r="CU34" s="116">
        <v>2.7391304347826089</v>
      </c>
      <c r="CV34" s="116">
        <v>15</v>
      </c>
      <c r="CW34" s="116">
        <v>0.32608695652173914</v>
      </c>
      <c r="CX34" s="116">
        <v>71.543478260869563</v>
      </c>
      <c r="CY34" s="64">
        <v>132</v>
      </c>
      <c r="CZ34" s="64">
        <v>88</v>
      </c>
      <c r="DA34" s="64">
        <v>100</v>
      </c>
      <c r="DB34" s="64">
        <v>74</v>
      </c>
      <c r="DC34" s="64">
        <v>88</v>
      </c>
      <c r="DD34" s="64">
        <v>49</v>
      </c>
      <c r="DE34" s="141">
        <v>0.66666666666665997</v>
      </c>
      <c r="DF34" s="141">
        <v>0.74</v>
      </c>
      <c r="DG34" s="141">
        <v>0.55681818181817999</v>
      </c>
      <c r="DH34" s="64">
        <v>92</v>
      </c>
      <c r="DI34" s="176">
        <v>73</v>
      </c>
      <c r="DJ34" s="175">
        <v>0.964247032692645</v>
      </c>
      <c r="DK34" s="141">
        <v>0.79347826086956519</v>
      </c>
      <c r="DL34" s="141">
        <v>0.76510905854959876</v>
      </c>
      <c r="DM34" s="141">
        <v>0.72776315427989913</v>
      </c>
      <c r="DN34" s="141">
        <v>-0.20829087673141877</v>
      </c>
      <c r="DO34" s="64">
        <v>14</v>
      </c>
      <c r="DP34" s="77">
        <v>0.23333333333333001</v>
      </c>
      <c r="DQ34" s="64">
        <v>32</v>
      </c>
      <c r="DR34" s="77">
        <v>0.69565217391304002</v>
      </c>
      <c r="DS34" s="64">
        <v>0</v>
      </c>
      <c r="DT34" s="77">
        <v>0</v>
      </c>
      <c r="DU34" s="64">
        <v>99</v>
      </c>
      <c r="DV34" s="64">
        <v>572</v>
      </c>
      <c r="DW34" s="77">
        <v>0.17307692307691999</v>
      </c>
      <c r="DX34" s="64">
        <v>46</v>
      </c>
      <c r="DY34" s="64">
        <v>223</v>
      </c>
      <c r="DZ34" s="201">
        <v>0.20627802690582001</v>
      </c>
      <c r="EA34" s="64">
        <v>20.900000000002098</v>
      </c>
      <c r="EB34" s="64">
        <v>50</v>
      </c>
      <c r="EC34" s="64">
        <v>2</v>
      </c>
      <c r="ED34" s="77">
        <v>0.04</v>
      </c>
      <c r="EE34" s="64">
        <v>0</v>
      </c>
      <c r="EF34" s="64">
        <v>0</v>
      </c>
      <c r="EG34" s="64">
        <v>0</v>
      </c>
      <c r="EH34" s="77">
        <v>0</v>
      </c>
      <c r="EI34" s="64">
        <v>46</v>
      </c>
      <c r="EJ34" s="138">
        <v>0</v>
      </c>
      <c r="EK34" s="64">
        <v>43</v>
      </c>
      <c r="EL34" s="64">
        <v>16</v>
      </c>
      <c r="EM34" s="138">
        <v>0.37209999999999999</v>
      </c>
      <c r="EN34" s="178">
        <v>0</v>
      </c>
      <c r="EO34" s="178">
        <v>0</v>
      </c>
      <c r="EP34" s="178">
        <v>0</v>
      </c>
      <c r="EQ34" s="178">
        <v>0</v>
      </c>
      <c r="ER34" s="179">
        <v>0</v>
      </c>
    </row>
    <row r="35" spans="2:148" ht="14.1" customHeight="1" x14ac:dyDescent="0.2">
      <c r="B35" s="62" t="s">
        <v>596</v>
      </c>
      <c r="C35" s="63" t="s">
        <v>383</v>
      </c>
      <c r="D35" s="63" t="s">
        <v>384</v>
      </c>
      <c r="E35" s="63" t="s">
        <v>385</v>
      </c>
      <c r="F35" s="63" t="s">
        <v>403</v>
      </c>
      <c r="G35" s="63"/>
      <c r="H35" s="63" t="s">
        <v>567</v>
      </c>
      <c r="I35" s="63" t="s">
        <v>568</v>
      </c>
      <c r="J35" s="158" t="b">
        <v>0</v>
      </c>
      <c r="K35" s="132" t="s">
        <v>597</v>
      </c>
      <c r="L35" s="63" t="s">
        <v>449</v>
      </c>
      <c r="M35" s="62"/>
      <c r="N35" s="63" t="s">
        <v>598</v>
      </c>
      <c r="O35" s="63" t="s">
        <v>572</v>
      </c>
      <c r="P35" s="63" t="s">
        <v>393</v>
      </c>
      <c r="Q35" s="63">
        <v>10457</v>
      </c>
      <c r="R35" s="63" t="s">
        <v>599</v>
      </c>
      <c r="S35" s="218" t="s">
        <v>453</v>
      </c>
      <c r="T35" s="132" t="s">
        <v>454</v>
      </c>
      <c r="U35" s="166" t="s">
        <v>397</v>
      </c>
      <c r="V35" s="219" t="s">
        <v>398</v>
      </c>
      <c r="W35" s="219" t="s">
        <v>399</v>
      </c>
      <c r="X35" s="219" t="s">
        <v>400</v>
      </c>
      <c r="Y35" s="132" t="s">
        <v>336</v>
      </c>
      <c r="Z35" s="166" t="s">
        <v>410</v>
      </c>
      <c r="AA35" s="166">
        <v>1</v>
      </c>
      <c r="AB35" s="166">
        <v>1</v>
      </c>
      <c r="AC35" s="166">
        <v>1</v>
      </c>
      <c r="AD35" s="166">
        <v>0</v>
      </c>
      <c r="AE35" s="213">
        <v>42342</v>
      </c>
      <c r="AF35" s="64">
        <v>1500</v>
      </c>
      <c r="AG35" s="64" t="s">
        <v>401</v>
      </c>
      <c r="AH35" s="64">
        <v>0</v>
      </c>
      <c r="AI35" s="64">
        <v>90</v>
      </c>
      <c r="AJ35" s="64">
        <v>157</v>
      </c>
      <c r="AK35" s="64">
        <v>113</v>
      </c>
      <c r="AL35" s="64">
        <v>43</v>
      </c>
      <c r="AM35" s="64">
        <v>118</v>
      </c>
      <c r="AN35" s="64">
        <v>116.38128014378898</v>
      </c>
      <c r="AO35" s="64">
        <v>26.381280143788985</v>
      </c>
      <c r="AP35" s="77">
        <v>0.98628203511685575</v>
      </c>
      <c r="AQ35" s="64">
        <v>-1.6187198562110154</v>
      </c>
      <c r="AR35" s="64">
        <v>130.33333300000001</v>
      </c>
      <c r="AS35" s="65">
        <v>2.9922833130875969E-2</v>
      </c>
      <c r="AT35" s="65">
        <v>0.29312533493098869</v>
      </c>
      <c r="AU35" s="64">
        <v>90</v>
      </c>
      <c r="AV35" s="140">
        <v>116.38128014378898</v>
      </c>
      <c r="AW35" s="140">
        <v>25</v>
      </c>
      <c r="AX35" s="140">
        <v>43</v>
      </c>
      <c r="AY35" s="140">
        <v>0</v>
      </c>
      <c r="AZ35" s="140">
        <v>21</v>
      </c>
      <c r="BA35" s="140">
        <v>4</v>
      </c>
      <c r="BB35" s="140">
        <v>3</v>
      </c>
      <c r="BC35" s="140">
        <v>0</v>
      </c>
      <c r="BD35" s="140">
        <v>28</v>
      </c>
      <c r="BE35" s="140">
        <v>4</v>
      </c>
      <c r="BF35" s="65">
        <v>0.16</v>
      </c>
      <c r="BG35" s="140">
        <v>0</v>
      </c>
      <c r="BH35" s="140">
        <v>0</v>
      </c>
      <c r="BI35" s="140">
        <v>0</v>
      </c>
      <c r="BJ35" s="140">
        <v>4</v>
      </c>
      <c r="BK35" s="140">
        <v>11</v>
      </c>
      <c r="BL35" s="140">
        <v>0</v>
      </c>
      <c r="BM35" s="65">
        <v>0.41860000000000003</v>
      </c>
      <c r="BN35" s="64">
        <v>9</v>
      </c>
      <c r="BO35" s="201">
        <v>5.0847457627110001E-2</v>
      </c>
      <c r="BP35" s="140">
        <v>27</v>
      </c>
      <c r="BQ35" s="147">
        <v>148</v>
      </c>
      <c r="BR35" s="147">
        <v>2</v>
      </c>
      <c r="BS35" s="147">
        <v>11</v>
      </c>
      <c r="BT35" s="147">
        <v>4</v>
      </c>
      <c r="BU35" s="147">
        <v>18</v>
      </c>
      <c r="BV35" s="154">
        <v>8</v>
      </c>
      <c r="BW35" s="159">
        <v>3.4418604651162701</v>
      </c>
      <c r="BX35" s="146">
        <v>4.6511627906969999E-2</v>
      </c>
      <c r="BY35" s="146">
        <v>0.25581395348836999</v>
      </c>
      <c r="BZ35" s="146">
        <v>9.3023255813950004E-2</v>
      </c>
      <c r="CA35" s="146">
        <v>0.41860465116279</v>
      </c>
      <c r="CB35" s="156">
        <v>0.18604651162790001</v>
      </c>
      <c r="CC35" s="155">
        <v>8</v>
      </c>
      <c r="CD35" s="77">
        <v>0.18604651162790001</v>
      </c>
      <c r="CE35" s="64">
        <v>0</v>
      </c>
      <c r="CF35" s="77">
        <v>0</v>
      </c>
      <c r="CG35" s="64">
        <v>8</v>
      </c>
      <c r="CH35" s="77">
        <v>0.17021276595744</v>
      </c>
      <c r="CI35" s="124">
        <v>0</v>
      </c>
      <c r="CJ35" s="124">
        <v>43</v>
      </c>
      <c r="CK35" s="77">
        <v>0</v>
      </c>
      <c r="CL35" s="124">
        <v>0</v>
      </c>
      <c r="CM35" s="77">
        <v>0</v>
      </c>
      <c r="CN35" s="124">
        <v>0</v>
      </c>
      <c r="CO35" s="77">
        <v>0</v>
      </c>
      <c r="CP35" s="116">
        <v>2740</v>
      </c>
      <c r="CQ35" s="116">
        <v>63.720930232558139</v>
      </c>
      <c r="CR35" s="116">
        <v>0</v>
      </c>
      <c r="CS35" s="116">
        <v>0</v>
      </c>
      <c r="CT35" s="116">
        <v>56</v>
      </c>
      <c r="CU35" s="116">
        <v>1.3023255813953489</v>
      </c>
      <c r="CV35" s="116">
        <v>0</v>
      </c>
      <c r="CW35" s="116">
        <v>0</v>
      </c>
      <c r="CX35" s="116">
        <v>65.023255813953483</v>
      </c>
      <c r="CY35" s="64">
        <v>150</v>
      </c>
      <c r="CZ35" s="64">
        <v>99</v>
      </c>
      <c r="DA35" s="64">
        <v>148</v>
      </c>
      <c r="DB35" s="64">
        <v>120</v>
      </c>
      <c r="DC35" s="64">
        <v>119</v>
      </c>
      <c r="DD35" s="64">
        <v>88</v>
      </c>
      <c r="DE35" s="141">
        <v>0.66</v>
      </c>
      <c r="DF35" s="141">
        <v>0.81081081081080997</v>
      </c>
      <c r="DG35" s="141">
        <v>0.73949579831932</v>
      </c>
      <c r="DH35" s="64">
        <v>121</v>
      </c>
      <c r="DI35" s="176">
        <v>96</v>
      </c>
      <c r="DJ35" s="175">
        <v>0.964247032692645</v>
      </c>
      <c r="DK35" s="141">
        <v>0.79338842975206614</v>
      </c>
      <c r="DL35" s="141">
        <v>0.76502243916110679</v>
      </c>
      <c r="DM35" s="141">
        <v>0.96663282077088053</v>
      </c>
      <c r="DN35" s="141">
        <v>-2.5526640841786796E-2</v>
      </c>
      <c r="DO35" s="64">
        <v>4</v>
      </c>
      <c r="DP35" s="77">
        <v>8.5106382978720002E-2</v>
      </c>
      <c r="DQ35" s="64">
        <v>33</v>
      </c>
      <c r="DR35" s="77">
        <v>0.76744186046510998</v>
      </c>
      <c r="DS35" s="64">
        <v>0</v>
      </c>
      <c r="DT35" s="77">
        <v>0</v>
      </c>
      <c r="DU35" s="64">
        <v>113</v>
      </c>
      <c r="DV35" s="64">
        <v>447</v>
      </c>
      <c r="DW35" s="77">
        <v>0.25279642058165003</v>
      </c>
      <c r="DX35" s="64">
        <v>36</v>
      </c>
      <c r="DY35" s="64">
        <v>177</v>
      </c>
      <c r="DZ35" s="201">
        <v>0.20338983050847001</v>
      </c>
      <c r="EA35" s="64">
        <v>17.100000000000801</v>
      </c>
      <c r="EB35" s="64">
        <v>43</v>
      </c>
      <c r="EC35" s="64">
        <v>1</v>
      </c>
      <c r="ED35" s="77">
        <v>2.3300000000000001E-2</v>
      </c>
      <c r="EE35" s="64">
        <v>0</v>
      </c>
      <c r="EF35" s="64">
        <v>0</v>
      </c>
      <c r="EG35" s="64">
        <v>0</v>
      </c>
      <c r="EH35" s="77">
        <v>0</v>
      </c>
      <c r="EI35" s="64">
        <v>43</v>
      </c>
      <c r="EJ35" s="138">
        <v>0</v>
      </c>
      <c r="EK35" s="64">
        <v>83</v>
      </c>
      <c r="EL35" s="64">
        <v>0</v>
      </c>
      <c r="EM35" s="138">
        <v>0</v>
      </c>
      <c r="EN35" s="178">
        <v>0</v>
      </c>
      <c r="EO35" s="178">
        <v>0</v>
      </c>
      <c r="EP35" s="178">
        <v>0</v>
      </c>
      <c r="EQ35" s="178">
        <v>0</v>
      </c>
      <c r="ER35" s="179">
        <v>0</v>
      </c>
    </row>
    <row r="36" spans="2:148" ht="14.1" customHeight="1" x14ac:dyDescent="0.2">
      <c r="B36" s="62" t="s">
        <v>600</v>
      </c>
      <c r="C36" s="63" t="s">
        <v>383</v>
      </c>
      <c r="D36" s="63" t="s">
        <v>384</v>
      </c>
      <c r="E36" s="63" t="s">
        <v>385</v>
      </c>
      <c r="F36" s="63"/>
      <c r="G36" s="63"/>
      <c r="H36" s="63" t="s">
        <v>567</v>
      </c>
      <c r="I36" s="63" t="s">
        <v>568</v>
      </c>
      <c r="J36" s="158" t="b">
        <v>0</v>
      </c>
      <c r="K36" s="132" t="s">
        <v>601</v>
      </c>
      <c r="L36" s="63" t="s">
        <v>602</v>
      </c>
      <c r="M36" s="62"/>
      <c r="N36" s="63" t="s">
        <v>603</v>
      </c>
      <c r="O36" s="63" t="s">
        <v>572</v>
      </c>
      <c r="P36" s="63" t="s">
        <v>393</v>
      </c>
      <c r="Q36" s="63">
        <v>10458</v>
      </c>
      <c r="R36" s="63" t="s">
        <v>604</v>
      </c>
      <c r="S36" s="218" t="s">
        <v>605</v>
      </c>
      <c r="T36" s="132" t="s">
        <v>606</v>
      </c>
      <c r="U36" s="166" t="s">
        <v>397</v>
      </c>
      <c r="V36" s="219" t="s">
        <v>398</v>
      </c>
      <c r="W36" s="219" t="s">
        <v>399</v>
      </c>
      <c r="X36" s="219" t="s">
        <v>400</v>
      </c>
      <c r="Y36" s="132" t="s">
        <v>333</v>
      </c>
      <c r="Z36" s="166"/>
      <c r="AA36" s="166">
        <v>0</v>
      </c>
      <c r="AB36" s="166">
        <v>0</v>
      </c>
      <c r="AC36" s="166">
        <v>0</v>
      </c>
      <c r="AD36" s="166">
        <v>0</v>
      </c>
      <c r="AE36" s="213">
        <v>42350</v>
      </c>
      <c r="AF36" s="64">
        <v>1492</v>
      </c>
      <c r="AG36" s="64" t="s">
        <v>401</v>
      </c>
      <c r="AH36" s="64">
        <v>1</v>
      </c>
      <c r="AI36" s="64">
        <v>13</v>
      </c>
      <c r="AJ36" s="64">
        <v>12</v>
      </c>
      <c r="AK36" s="64">
        <v>11</v>
      </c>
      <c r="AL36" s="64">
        <v>12</v>
      </c>
      <c r="AM36" s="64">
        <v>50</v>
      </c>
      <c r="AN36" s="64">
        <v>32.478496784313208</v>
      </c>
      <c r="AO36" s="64">
        <v>19.478496784313208</v>
      </c>
      <c r="AP36" s="77">
        <v>0.6495699356862642</v>
      </c>
      <c r="AQ36" s="64">
        <v>-17.521503215686792</v>
      </c>
      <c r="AR36" s="64">
        <v>11.333333</v>
      </c>
      <c r="AS36" s="65">
        <v>1.9525906167557461</v>
      </c>
      <c r="AT36" s="65">
        <v>1.4983459064856315</v>
      </c>
      <c r="AU36" s="64">
        <v>13</v>
      </c>
      <c r="AV36" s="140">
        <v>32.478496784313208</v>
      </c>
      <c r="AW36" s="140">
        <v>3</v>
      </c>
      <c r="AX36" s="140">
        <v>12</v>
      </c>
      <c r="AY36" s="140">
        <v>2</v>
      </c>
      <c r="AZ36" s="140">
        <v>0</v>
      </c>
      <c r="BA36" s="140">
        <v>1</v>
      </c>
      <c r="BB36" s="140">
        <v>3</v>
      </c>
      <c r="BC36" s="140">
        <v>0</v>
      </c>
      <c r="BD36" s="140">
        <v>4</v>
      </c>
      <c r="BE36" s="140">
        <v>1</v>
      </c>
      <c r="BF36" s="65">
        <v>0.33329999999999999</v>
      </c>
      <c r="BG36" s="140">
        <v>0</v>
      </c>
      <c r="BH36" s="140">
        <v>0</v>
      </c>
      <c r="BI36" s="140">
        <v>0</v>
      </c>
      <c r="BJ36" s="140">
        <v>1</v>
      </c>
      <c r="BK36" s="140">
        <v>5</v>
      </c>
      <c r="BL36" s="140">
        <v>0</v>
      </c>
      <c r="BM36" s="65">
        <v>0.75</v>
      </c>
      <c r="BN36" s="64">
        <v>7</v>
      </c>
      <c r="BO36" s="201">
        <v>0.16279069767441001</v>
      </c>
      <c r="BP36" s="140">
        <v>5</v>
      </c>
      <c r="BQ36" s="147">
        <v>38</v>
      </c>
      <c r="BR36" s="147">
        <v>1</v>
      </c>
      <c r="BS36" s="147">
        <v>3</v>
      </c>
      <c r="BT36" s="147">
        <v>4</v>
      </c>
      <c r="BU36" s="147">
        <v>0</v>
      </c>
      <c r="BV36" s="154">
        <v>4</v>
      </c>
      <c r="BW36" s="159">
        <v>3.1666666666666599</v>
      </c>
      <c r="BX36" s="146">
        <v>8.3333333333329998E-2</v>
      </c>
      <c r="BY36" s="146">
        <v>0.25</v>
      </c>
      <c r="BZ36" s="146">
        <v>0.33333333333332998</v>
      </c>
      <c r="CA36" s="146">
        <v>0</v>
      </c>
      <c r="CB36" s="156">
        <v>0.33333333333332998</v>
      </c>
      <c r="CC36" s="155">
        <v>0</v>
      </c>
      <c r="CD36" s="77">
        <v>0</v>
      </c>
      <c r="CE36" s="64">
        <v>0</v>
      </c>
      <c r="CF36" s="77">
        <v>0</v>
      </c>
      <c r="CG36" s="64">
        <v>0</v>
      </c>
      <c r="CH36" s="77">
        <v>0</v>
      </c>
      <c r="CI36" s="124">
        <v>0</v>
      </c>
      <c r="CJ36" s="124">
        <v>12</v>
      </c>
      <c r="CK36" s="77">
        <v>0</v>
      </c>
      <c r="CL36" s="124">
        <v>0</v>
      </c>
      <c r="CM36" s="77">
        <v>0</v>
      </c>
      <c r="CN36" s="124">
        <v>0</v>
      </c>
      <c r="CO36" s="77">
        <v>0</v>
      </c>
      <c r="CP36" s="116">
        <v>850</v>
      </c>
      <c r="CQ36" s="116">
        <v>70.833333333333329</v>
      </c>
      <c r="CR36" s="116">
        <v>0</v>
      </c>
      <c r="CS36" s="116">
        <v>0</v>
      </c>
      <c r="CT36" s="116">
        <v>0</v>
      </c>
      <c r="CU36" s="116">
        <v>0</v>
      </c>
      <c r="CV36" s="116">
        <v>0</v>
      </c>
      <c r="CW36" s="116">
        <v>0</v>
      </c>
      <c r="CX36" s="116">
        <v>70.833333333333329</v>
      </c>
      <c r="CY36" s="64">
        <v>12</v>
      </c>
      <c r="CZ36" s="64">
        <v>6</v>
      </c>
      <c r="DA36" s="64">
        <v>3</v>
      </c>
      <c r="DB36" s="64">
        <v>1</v>
      </c>
      <c r="DC36" s="64">
        <v>11</v>
      </c>
      <c r="DD36" s="64">
        <v>6</v>
      </c>
      <c r="DE36" s="141">
        <v>0.5</v>
      </c>
      <c r="DF36" s="141">
        <v>0.33333333333332998</v>
      </c>
      <c r="DG36" s="141">
        <v>0.54545454545453997</v>
      </c>
      <c r="DH36" s="64">
        <v>11</v>
      </c>
      <c r="DI36" s="176">
        <v>7</v>
      </c>
      <c r="DJ36" s="175">
        <v>0.964247032692645</v>
      </c>
      <c r="DK36" s="141">
        <v>0.63636363636363635</v>
      </c>
      <c r="DL36" s="141">
        <v>0.6136117480771377</v>
      </c>
      <c r="DM36" s="141">
        <v>0.88892454742566362</v>
      </c>
      <c r="DN36" s="141">
        <v>-6.8157202622597723E-2</v>
      </c>
      <c r="DO36" s="64">
        <v>3</v>
      </c>
      <c r="DP36" s="77">
        <v>0.2</v>
      </c>
      <c r="DQ36" s="64">
        <v>9</v>
      </c>
      <c r="DR36" s="77">
        <v>0.75</v>
      </c>
      <c r="DS36" s="64">
        <v>0</v>
      </c>
      <c r="DT36" s="77">
        <v>0</v>
      </c>
      <c r="DU36" s="64">
        <v>11</v>
      </c>
      <c r="DV36" s="64">
        <v>123</v>
      </c>
      <c r="DW36" s="77">
        <v>8.9430894308939995E-2</v>
      </c>
      <c r="DX36" s="64">
        <v>12</v>
      </c>
      <c r="DY36" s="64">
        <v>43</v>
      </c>
      <c r="DZ36" s="201">
        <v>0.27906976744186002</v>
      </c>
      <c r="EA36" s="64">
        <v>0.9</v>
      </c>
      <c r="EB36" s="64">
        <v>0</v>
      </c>
      <c r="EC36" s="64">
        <v>0</v>
      </c>
      <c r="ED36" s="77">
        <v>0</v>
      </c>
      <c r="EE36" s="64">
        <v>0</v>
      </c>
      <c r="EF36" s="64">
        <v>0</v>
      </c>
      <c r="EG36" s="64">
        <v>0</v>
      </c>
      <c r="EH36" s="77">
        <v>0</v>
      </c>
      <c r="EI36" s="64">
        <v>0</v>
      </c>
      <c r="EJ36" s="138">
        <v>0</v>
      </c>
      <c r="EK36" s="64">
        <v>0</v>
      </c>
      <c r="EL36" s="64">
        <v>0</v>
      </c>
      <c r="EM36" s="138"/>
      <c r="EN36" s="178">
        <v>0</v>
      </c>
      <c r="EO36" s="178">
        <v>0</v>
      </c>
      <c r="EP36" s="178">
        <v>0</v>
      </c>
      <c r="EQ36" s="178">
        <v>0</v>
      </c>
      <c r="ER36" s="179">
        <v>0</v>
      </c>
    </row>
    <row r="37" spans="2:148" ht="14.1" customHeight="1" x14ac:dyDescent="0.2">
      <c r="B37" s="62" t="s">
        <v>607</v>
      </c>
      <c r="C37" s="63" t="s">
        <v>383</v>
      </c>
      <c r="D37" s="63" t="s">
        <v>384</v>
      </c>
      <c r="E37" s="63" t="s">
        <v>385</v>
      </c>
      <c r="F37" s="63" t="s">
        <v>403</v>
      </c>
      <c r="G37" s="63"/>
      <c r="H37" s="63" t="s">
        <v>567</v>
      </c>
      <c r="I37" s="63" t="s">
        <v>568</v>
      </c>
      <c r="J37" s="158" t="b">
        <v>0</v>
      </c>
      <c r="K37" s="132" t="s">
        <v>608</v>
      </c>
      <c r="L37" s="63" t="s">
        <v>449</v>
      </c>
      <c r="M37" s="62"/>
      <c r="N37" s="63" t="s">
        <v>609</v>
      </c>
      <c r="O37" s="63" t="s">
        <v>572</v>
      </c>
      <c r="P37" s="63" t="s">
        <v>393</v>
      </c>
      <c r="Q37" s="63">
        <v>10458</v>
      </c>
      <c r="R37" s="63" t="s">
        <v>610</v>
      </c>
      <c r="S37" s="218" t="s">
        <v>453</v>
      </c>
      <c r="T37" s="132" t="s">
        <v>454</v>
      </c>
      <c r="U37" s="166" t="s">
        <v>397</v>
      </c>
      <c r="V37" s="219" t="s">
        <v>398</v>
      </c>
      <c r="W37" s="219" t="s">
        <v>399</v>
      </c>
      <c r="X37" s="219" t="s">
        <v>400</v>
      </c>
      <c r="Y37" s="132" t="s">
        <v>336</v>
      </c>
      <c r="Z37" s="166"/>
      <c r="AA37" s="166">
        <v>1</v>
      </c>
      <c r="AB37" s="166">
        <v>1</v>
      </c>
      <c r="AC37" s="166">
        <v>1</v>
      </c>
      <c r="AD37" s="166">
        <v>0</v>
      </c>
      <c r="AE37" s="213">
        <v>42721</v>
      </c>
      <c r="AF37" s="64">
        <v>1121</v>
      </c>
      <c r="AG37" s="64" t="s">
        <v>401</v>
      </c>
      <c r="AH37" s="64">
        <v>2</v>
      </c>
      <c r="AI37" s="64">
        <v>66</v>
      </c>
      <c r="AJ37" s="64">
        <v>74</v>
      </c>
      <c r="AK37" s="64">
        <v>69</v>
      </c>
      <c r="AL37" s="64">
        <v>11</v>
      </c>
      <c r="AM37" s="64">
        <v>50</v>
      </c>
      <c r="AN37" s="64">
        <v>29.771955385620441</v>
      </c>
      <c r="AO37" s="64">
        <v>-36.228044614379556</v>
      </c>
      <c r="AP37" s="77">
        <v>0.59543910771240882</v>
      </c>
      <c r="AQ37" s="64">
        <v>-20.228044614379559</v>
      </c>
      <c r="AR37" s="64">
        <v>62.666665999999999</v>
      </c>
      <c r="AS37" s="65">
        <v>-0.56852238571564573</v>
      </c>
      <c r="AT37" s="65">
        <v>-0.54890976688453874</v>
      </c>
      <c r="AU37" s="64">
        <v>66</v>
      </c>
      <c r="AV37" s="140">
        <v>29.771955385620441</v>
      </c>
      <c r="AW37" s="140">
        <v>5</v>
      </c>
      <c r="AX37" s="140">
        <v>11</v>
      </c>
      <c r="AY37" s="140">
        <v>0</v>
      </c>
      <c r="AZ37" s="140">
        <v>5</v>
      </c>
      <c r="BA37" s="140">
        <v>2</v>
      </c>
      <c r="BB37" s="140">
        <v>2</v>
      </c>
      <c r="BC37" s="140">
        <v>1</v>
      </c>
      <c r="BD37" s="140">
        <v>10</v>
      </c>
      <c r="BE37" s="140">
        <v>0</v>
      </c>
      <c r="BF37" s="65">
        <v>0</v>
      </c>
      <c r="BG37" s="140">
        <v>0</v>
      </c>
      <c r="BH37" s="140">
        <v>0</v>
      </c>
      <c r="BI37" s="140">
        <v>0</v>
      </c>
      <c r="BJ37" s="140">
        <v>0</v>
      </c>
      <c r="BK37" s="140">
        <v>1</v>
      </c>
      <c r="BL37" s="140">
        <v>0</v>
      </c>
      <c r="BM37" s="65">
        <v>0.45450000000000002</v>
      </c>
      <c r="BN37" s="64">
        <v>3</v>
      </c>
      <c r="BO37" s="201">
        <v>5.5555555555550001E-2</v>
      </c>
      <c r="BP37" s="140">
        <v>2</v>
      </c>
      <c r="BQ37" s="147">
        <v>29</v>
      </c>
      <c r="BR37" s="147">
        <v>1</v>
      </c>
      <c r="BS37" s="147">
        <v>4</v>
      </c>
      <c r="BT37" s="147">
        <v>4</v>
      </c>
      <c r="BU37" s="147">
        <v>2</v>
      </c>
      <c r="BV37" s="154">
        <v>0</v>
      </c>
      <c r="BW37" s="159">
        <v>2.63636363636363</v>
      </c>
      <c r="BX37" s="146">
        <v>9.0909090909089996E-2</v>
      </c>
      <c r="BY37" s="146">
        <v>0.36363636363635998</v>
      </c>
      <c r="BZ37" s="146">
        <v>0.36363636363635998</v>
      </c>
      <c r="CA37" s="146">
        <v>0.18181818181817999</v>
      </c>
      <c r="CB37" s="156">
        <v>0</v>
      </c>
      <c r="CC37" s="155">
        <v>1</v>
      </c>
      <c r="CD37" s="77">
        <v>9.0909090909089996E-2</v>
      </c>
      <c r="CE37" s="64">
        <v>0</v>
      </c>
      <c r="CF37" s="77">
        <v>0</v>
      </c>
      <c r="CG37" s="64">
        <v>1</v>
      </c>
      <c r="CH37" s="77">
        <v>9.0909090909089996E-2</v>
      </c>
      <c r="CI37" s="124">
        <v>3</v>
      </c>
      <c r="CJ37" s="124">
        <v>11</v>
      </c>
      <c r="CK37" s="77">
        <v>0.27272727272726999</v>
      </c>
      <c r="CL37" s="124">
        <v>3</v>
      </c>
      <c r="CM37" s="77">
        <v>0.2727</v>
      </c>
      <c r="CN37" s="124">
        <v>0</v>
      </c>
      <c r="CO37" s="77">
        <v>0</v>
      </c>
      <c r="CP37" s="116">
        <v>600</v>
      </c>
      <c r="CQ37" s="116">
        <v>54.545454545454547</v>
      </c>
      <c r="CR37" s="116">
        <v>0</v>
      </c>
      <c r="CS37" s="116">
        <v>0</v>
      </c>
      <c r="CT37" s="116">
        <v>7</v>
      </c>
      <c r="CU37" s="116">
        <v>0.63636363636363635</v>
      </c>
      <c r="CV37" s="116">
        <v>15</v>
      </c>
      <c r="CW37" s="116">
        <v>1.3636363636363635</v>
      </c>
      <c r="CX37" s="116">
        <v>56.545454545454547</v>
      </c>
      <c r="CY37" s="64">
        <v>74</v>
      </c>
      <c r="CZ37" s="64">
        <v>46</v>
      </c>
      <c r="DA37" s="64">
        <v>67</v>
      </c>
      <c r="DB37" s="64">
        <v>58</v>
      </c>
      <c r="DC37" s="64">
        <v>43</v>
      </c>
      <c r="DD37" s="64">
        <v>27</v>
      </c>
      <c r="DE37" s="141">
        <v>0.62162162162162005</v>
      </c>
      <c r="DF37" s="141">
        <v>0.86567164179103995</v>
      </c>
      <c r="DG37" s="141">
        <v>0.62790697674417995</v>
      </c>
      <c r="DH37" s="64">
        <v>45</v>
      </c>
      <c r="DI37" s="176">
        <v>36</v>
      </c>
      <c r="DJ37" s="175">
        <v>0.964247032692645</v>
      </c>
      <c r="DK37" s="141">
        <v>0.8</v>
      </c>
      <c r="DL37" s="141">
        <v>0.771397626154116</v>
      </c>
      <c r="DM37" s="141">
        <v>0.81398614081129106</v>
      </c>
      <c r="DN37" s="141">
        <v>-0.14349064940993606</v>
      </c>
      <c r="DO37" s="64">
        <v>0</v>
      </c>
      <c r="DP37" s="77">
        <v>0</v>
      </c>
      <c r="DQ37" s="64">
        <v>9</v>
      </c>
      <c r="DR37" s="77">
        <v>0.81818181818181002</v>
      </c>
      <c r="DS37" s="64">
        <v>0</v>
      </c>
      <c r="DT37" s="77">
        <v>0</v>
      </c>
      <c r="DU37" s="64">
        <v>69</v>
      </c>
      <c r="DV37" s="64">
        <v>156</v>
      </c>
      <c r="DW37" s="77">
        <v>0.44230769230769001</v>
      </c>
      <c r="DX37" s="64">
        <v>11</v>
      </c>
      <c r="DY37" s="64">
        <v>54</v>
      </c>
      <c r="DZ37" s="201">
        <v>0.2037037037037</v>
      </c>
      <c r="EA37" s="64">
        <v>5.2000000000002</v>
      </c>
      <c r="EB37" s="64">
        <v>9</v>
      </c>
      <c r="EC37" s="64">
        <v>0</v>
      </c>
      <c r="ED37" s="77">
        <v>0</v>
      </c>
      <c r="EE37" s="64">
        <v>0</v>
      </c>
      <c r="EF37" s="64">
        <v>0</v>
      </c>
      <c r="EG37" s="64">
        <v>0</v>
      </c>
      <c r="EH37" s="77">
        <v>0</v>
      </c>
      <c r="EI37" s="64">
        <v>11</v>
      </c>
      <c r="EJ37" s="138">
        <v>0</v>
      </c>
      <c r="EK37" s="64">
        <v>31</v>
      </c>
      <c r="EL37" s="64">
        <v>30</v>
      </c>
      <c r="EM37" s="138">
        <v>0.9677</v>
      </c>
      <c r="EN37" s="178">
        <v>0</v>
      </c>
      <c r="EO37" s="178">
        <v>0</v>
      </c>
      <c r="EP37" s="178">
        <v>0</v>
      </c>
      <c r="EQ37" s="178">
        <v>0</v>
      </c>
      <c r="ER37" s="179">
        <v>0</v>
      </c>
    </row>
    <row r="38" spans="2:148" ht="14.1" customHeight="1" x14ac:dyDescent="0.2">
      <c r="B38" s="62" t="s">
        <v>611</v>
      </c>
      <c r="C38" s="63" t="s">
        <v>383</v>
      </c>
      <c r="D38" s="63" t="s">
        <v>384</v>
      </c>
      <c r="E38" s="63" t="s">
        <v>385</v>
      </c>
      <c r="F38" s="63"/>
      <c r="G38" s="63"/>
      <c r="H38" s="63" t="s">
        <v>567</v>
      </c>
      <c r="I38" s="63" t="s">
        <v>568</v>
      </c>
      <c r="J38" s="158" t="b">
        <v>0</v>
      </c>
      <c r="K38" s="132" t="s">
        <v>612</v>
      </c>
      <c r="L38" s="63" t="s">
        <v>613</v>
      </c>
      <c r="M38" s="62"/>
      <c r="N38" s="63" t="s">
        <v>614</v>
      </c>
      <c r="O38" s="63" t="s">
        <v>615</v>
      </c>
      <c r="P38" s="63" t="s">
        <v>393</v>
      </c>
      <c r="Q38" s="63">
        <v>10453</v>
      </c>
      <c r="R38" s="63" t="s">
        <v>616</v>
      </c>
      <c r="S38" s="218" t="s">
        <v>617</v>
      </c>
      <c r="T38" s="132" t="s">
        <v>618</v>
      </c>
      <c r="U38" s="166" t="s">
        <v>397</v>
      </c>
      <c r="V38" s="219" t="s">
        <v>398</v>
      </c>
      <c r="W38" s="219" t="s">
        <v>399</v>
      </c>
      <c r="X38" s="219" t="s">
        <v>400</v>
      </c>
      <c r="Y38" s="132" t="s">
        <v>335</v>
      </c>
      <c r="Z38" s="166"/>
      <c r="AA38" s="166">
        <v>1</v>
      </c>
      <c r="AB38" s="166">
        <v>1</v>
      </c>
      <c r="AC38" s="166">
        <v>1</v>
      </c>
      <c r="AD38" s="166">
        <v>0</v>
      </c>
      <c r="AE38" s="213">
        <v>42770</v>
      </c>
      <c r="AF38" s="64">
        <v>1072</v>
      </c>
      <c r="AG38" s="64" t="s">
        <v>401</v>
      </c>
      <c r="AH38" s="64">
        <v>0</v>
      </c>
      <c r="AI38" s="64">
        <v>64</v>
      </c>
      <c r="AJ38" s="64">
        <v>13</v>
      </c>
      <c r="AK38" s="64">
        <v>1</v>
      </c>
      <c r="AL38" s="64">
        <v>0</v>
      </c>
      <c r="AM38" s="64">
        <v>50</v>
      </c>
      <c r="AN38" s="64">
        <v>0</v>
      </c>
      <c r="AO38" s="64">
        <v>-64</v>
      </c>
      <c r="AP38" s="77">
        <v>0</v>
      </c>
      <c r="AQ38" s="64">
        <v>-50</v>
      </c>
      <c r="AR38" s="64">
        <v>15.333333</v>
      </c>
      <c r="AS38" s="65">
        <v>-1</v>
      </c>
      <c r="AT38" s="65">
        <v>-1</v>
      </c>
      <c r="AU38" s="64">
        <v>64</v>
      </c>
      <c r="AV38" s="140">
        <v>0</v>
      </c>
      <c r="AW38" s="140">
        <v>0</v>
      </c>
      <c r="AX38" s="140">
        <v>0</v>
      </c>
      <c r="AY38" s="140">
        <v>0</v>
      </c>
      <c r="AZ38" s="140">
        <v>0</v>
      </c>
      <c r="BA38" s="140">
        <v>0</v>
      </c>
      <c r="BB38" s="140">
        <v>0</v>
      </c>
      <c r="BC38" s="140">
        <v>0</v>
      </c>
      <c r="BD38" s="140">
        <v>0</v>
      </c>
      <c r="BE38" s="140">
        <v>0</v>
      </c>
      <c r="BF38" s="65">
        <v>0</v>
      </c>
      <c r="BG38" s="140">
        <v>0</v>
      </c>
      <c r="BH38" s="140">
        <v>0</v>
      </c>
      <c r="BI38" s="140">
        <v>0</v>
      </c>
      <c r="BJ38" s="140">
        <v>0</v>
      </c>
      <c r="BK38" s="140">
        <v>0</v>
      </c>
      <c r="BL38" s="140">
        <v>0</v>
      </c>
      <c r="BM38" s="65">
        <v>0</v>
      </c>
      <c r="BN38" s="64">
        <v>0</v>
      </c>
      <c r="BO38" s="201">
        <v>0</v>
      </c>
      <c r="BP38" s="140">
        <v>0</v>
      </c>
      <c r="BQ38" s="147">
        <v>0</v>
      </c>
      <c r="BR38" s="147">
        <v>0</v>
      </c>
      <c r="BS38" s="147">
        <v>0</v>
      </c>
      <c r="BT38" s="147">
        <v>0</v>
      </c>
      <c r="BU38" s="147">
        <v>0</v>
      </c>
      <c r="BV38" s="154">
        <v>0</v>
      </c>
      <c r="BW38" s="159">
        <v>0</v>
      </c>
      <c r="BX38" s="146">
        <v>0</v>
      </c>
      <c r="BY38" s="146">
        <v>0</v>
      </c>
      <c r="BZ38" s="146">
        <v>0</v>
      </c>
      <c r="CA38" s="146">
        <v>0</v>
      </c>
      <c r="CB38" s="156">
        <v>0</v>
      </c>
      <c r="CC38" s="155">
        <v>0</v>
      </c>
      <c r="CD38" s="77">
        <v>0</v>
      </c>
      <c r="CE38" s="64">
        <v>0</v>
      </c>
      <c r="CF38" s="77">
        <v>0</v>
      </c>
      <c r="CG38" s="64">
        <v>0</v>
      </c>
      <c r="CH38" s="77">
        <v>0</v>
      </c>
      <c r="CI38" s="124">
        <v>0</v>
      </c>
      <c r="CJ38" s="124">
        <v>0</v>
      </c>
      <c r="CK38" s="77">
        <v>0</v>
      </c>
      <c r="CL38" s="124">
        <v>0</v>
      </c>
      <c r="CM38" s="77">
        <v>0</v>
      </c>
      <c r="CN38" s="124">
        <v>0</v>
      </c>
      <c r="CO38" s="77">
        <v>0</v>
      </c>
      <c r="CP38" s="116">
        <v>0</v>
      </c>
      <c r="CQ38" s="116">
        <v>0</v>
      </c>
      <c r="CR38" s="116">
        <v>0</v>
      </c>
      <c r="CS38" s="116">
        <v>0</v>
      </c>
      <c r="CT38" s="116">
        <v>0</v>
      </c>
      <c r="CU38" s="116">
        <v>0</v>
      </c>
      <c r="CV38" s="116">
        <v>0</v>
      </c>
      <c r="CW38" s="116">
        <v>0</v>
      </c>
      <c r="CX38" s="116">
        <v>0</v>
      </c>
      <c r="CY38" s="64">
        <v>13</v>
      </c>
      <c r="CZ38" s="64">
        <v>8</v>
      </c>
      <c r="DA38" s="64">
        <v>75</v>
      </c>
      <c r="DB38" s="64">
        <v>53</v>
      </c>
      <c r="DC38" s="64">
        <v>32</v>
      </c>
      <c r="DD38" s="64">
        <v>16</v>
      </c>
      <c r="DE38" s="141">
        <v>0.61538461538460998</v>
      </c>
      <c r="DF38" s="141">
        <v>0.70666666666666</v>
      </c>
      <c r="DG38" s="141">
        <v>0.5</v>
      </c>
      <c r="DH38" s="64">
        <v>32</v>
      </c>
      <c r="DI38" s="176">
        <v>21</v>
      </c>
      <c r="DJ38" s="175">
        <v>0.964247032692645</v>
      </c>
      <c r="DK38" s="141">
        <v>0.65625</v>
      </c>
      <c r="DL38" s="141">
        <v>0.63278711520454833</v>
      </c>
      <c r="DM38" s="141">
        <v>0.79015515326726438</v>
      </c>
      <c r="DN38" s="141">
        <v>-0.13278711520454833</v>
      </c>
      <c r="DO38" s="64">
        <v>0</v>
      </c>
      <c r="DP38" s="77">
        <v>0</v>
      </c>
      <c r="DQ38" s="64">
        <v>0</v>
      </c>
      <c r="DR38" s="77">
        <v>0</v>
      </c>
      <c r="DS38" s="64">
        <v>0</v>
      </c>
      <c r="DT38" s="77">
        <v>0</v>
      </c>
      <c r="DU38" s="64">
        <v>1</v>
      </c>
      <c r="DV38" s="64">
        <v>0</v>
      </c>
      <c r="DW38" s="77">
        <v>0</v>
      </c>
      <c r="DX38" s="64">
        <v>0</v>
      </c>
      <c r="DY38" s="64">
        <v>0</v>
      </c>
      <c r="DZ38" s="201">
        <v>0</v>
      </c>
      <c r="EA38" s="64">
        <v>0</v>
      </c>
      <c r="EB38" s="64">
        <v>0</v>
      </c>
      <c r="EC38" s="64">
        <v>0</v>
      </c>
      <c r="ED38" s="77">
        <v>0</v>
      </c>
      <c r="EE38" s="64">
        <v>0</v>
      </c>
      <c r="EF38" s="64">
        <v>0</v>
      </c>
      <c r="EG38" s="64">
        <v>0</v>
      </c>
      <c r="EH38" s="77">
        <v>0</v>
      </c>
      <c r="EI38" s="64">
        <v>0</v>
      </c>
      <c r="EJ38" s="138">
        <v>0</v>
      </c>
      <c r="EK38" s="64">
        <v>0</v>
      </c>
      <c r="EL38" s="64">
        <v>0</v>
      </c>
      <c r="EM38" s="138"/>
      <c r="EN38" s="178">
        <v>0</v>
      </c>
      <c r="EO38" s="178">
        <v>0</v>
      </c>
      <c r="EP38" s="178">
        <v>0</v>
      </c>
      <c r="EQ38" s="178">
        <v>0</v>
      </c>
      <c r="ER38" s="179">
        <v>0</v>
      </c>
    </row>
    <row r="39" spans="2:148" ht="14.1" customHeight="1" x14ac:dyDescent="0.2">
      <c r="B39" s="62" t="s">
        <v>619</v>
      </c>
      <c r="C39" s="63" t="s">
        <v>383</v>
      </c>
      <c r="D39" s="63" t="s">
        <v>384</v>
      </c>
      <c r="E39" s="63" t="s">
        <v>385</v>
      </c>
      <c r="F39" s="63" t="s">
        <v>403</v>
      </c>
      <c r="G39" s="63"/>
      <c r="H39" s="63" t="s">
        <v>567</v>
      </c>
      <c r="I39" s="63" t="s">
        <v>568</v>
      </c>
      <c r="J39" s="158" t="b">
        <v>0</v>
      </c>
      <c r="K39" s="132" t="s">
        <v>620</v>
      </c>
      <c r="L39" s="63" t="s">
        <v>449</v>
      </c>
      <c r="M39" s="62"/>
      <c r="N39" s="63" t="s">
        <v>621</v>
      </c>
      <c r="O39" s="63" t="s">
        <v>572</v>
      </c>
      <c r="P39" s="63" t="s">
        <v>393</v>
      </c>
      <c r="Q39" s="63">
        <v>10460</v>
      </c>
      <c r="R39" s="63" t="s">
        <v>622</v>
      </c>
      <c r="S39" s="218" t="s">
        <v>453</v>
      </c>
      <c r="T39" s="132" t="s">
        <v>454</v>
      </c>
      <c r="U39" s="166" t="s">
        <v>397</v>
      </c>
      <c r="V39" s="219" t="s">
        <v>398</v>
      </c>
      <c r="W39" s="219" t="s">
        <v>399</v>
      </c>
      <c r="X39" s="219" t="s">
        <v>400</v>
      </c>
      <c r="Y39" s="132" t="s">
        <v>336</v>
      </c>
      <c r="Z39" s="166" t="s">
        <v>401</v>
      </c>
      <c r="AA39" s="166">
        <v>1</v>
      </c>
      <c r="AB39" s="166">
        <v>1</v>
      </c>
      <c r="AC39" s="166">
        <v>1</v>
      </c>
      <c r="AD39" s="166">
        <v>0</v>
      </c>
      <c r="AE39" s="213">
        <v>42955</v>
      </c>
      <c r="AF39" s="64">
        <v>887</v>
      </c>
      <c r="AG39" s="64" t="s">
        <v>401</v>
      </c>
      <c r="AH39" s="64">
        <v>1</v>
      </c>
      <c r="AI39" s="64">
        <v>110</v>
      </c>
      <c r="AJ39" s="64">
        <v>113</v>
      </c>
      <c r="AK39" s="64">
        <v>91</v>
      </c>
      <c r="AL39" s="64">
        <v>43</v>
      </c>
      <c r="AM39" s="64">
        <v>88</v>
      </c>
      <c r="AN39" s="64">
        <v>116.381280143789</v>
      </c>
      <c r="AO39" s="64">
        <v>6.3812801437889988</v>
      </c>
      <c r="AP39" s="77">
        <v>1.3225145470885113</v>
      </c>
      <c r="AQ39" s="64">
        <v>28.381280143788999</v>
      </c>
      <c r="AR39" s="64">
        <v>100</v>
      </c>
      <c r="AS39" s="65">
        <v>0.2789151664152637</v>
      </c>
      <c r="AT39" s="65">
        <v>5.801163767080908E-2</v>
      </c>
      <c r="AU39" s="64">
        <v>110</v>
      </c>
      <c r="AV39" s="140">
        <v>116.381280143789</v>
      </c>
      <c r="AW39" s="140">
        <v>18</v>
      </c>
      <c r="AX39" s="140">
        <v>43</v>
      </c>
      <c r="AY39" s="140">
        <v>0</v>
      </c>
      <c r="AZ39" s="140">
        <v>11</v>
      </c>
      <c r="BA39" s="140">
        <v>6</v>
      </c>
      <c r="BB39" s="140">
        <v>8</v>
      </c>
      <c r="BC39" s="140">
        <v>1</v>
      </c>
      <c r="BD39" s="140">
        <v>26</v>
      </c>
      <c r="BE39" s="140">
        <v>6</v>
      </c>
      <c r="BF39" s="65">
        <v>0.33329999999999999</v>
      </c>
      <c r="BG39" s="140">
        <v>0</v>
      </c>
      <c r="BH39" s="140">
        <v>0</v>
      </c>
      <c r="BI39" s="140">
        <v>0</v>
      </c>
      <c r="BJ39" s="140">
        <v>6</v>
      </c>
      <c r="BK39" s="140">
        <v>11</v>
      </c>
      <c r="BL39" s="140">
        <v>0</v>
      </c>
      <c r="BM39" s="65">
        <v>0.58140000000000003</v>
      </c>
      <c r="BN39" s="64">
        <v>16</v>
      </c>
      <c r="BO39" s="201">
        <v>7.9207920792069994E-2</v>
      </c>
      <c r="BP39" s="140">
        <v>16</v>
      </c>
      <c r="BQ39" s="147">
        <v>127</v>
      </c>
      <c r="BR39" s="147">
        <v>0</v>
      </c>
      <c r="BS39" s="147">
        <v>19</v>
      </c>
      <c r="BT39" s="147">
        <v>10</v>
      </c>
      <c r="BU39" s="147">
        <v>11</v>
      </c>
      <c r="BV39" s="154">
        <v>3</v>
      </c>
      <c r="BW39" s="159">
        <v>2.9534883720930201</v>
      </c>
      <c r="BX39" s="146">
        <v>0</v>
      </c>
      <c r="BY39" s="146">
        <v>0.44186046511626997</v>
      </c>
      <c r="BZ39" s="146">
        <v>0.23255813953488</v>
      </c>
      <c r="CA39" s="146">
        <v>0.25581395348836999</v>
      </c>
      <c r="CB39" s="156">
        <v>6.9767441860459994E-2</v>
      </c>
      <c r="CC39" s="155">
        <v>11</v>
      </c>
      <c r="CD39" s="77">
        <v>0.25581395348836999</v>
      </c>
      <c r="CE39" s="64">
        <v>0</v>
      </c>
      <c r="CF39" s="77">
        <v>0</v>
      </c>
      <c r="CG39" s="64">
        <v>11</v>
      </c>
      <c r="CH39" s="77">
        <v>0.25</v>
      </c>
      <c r="CI39" s="124">
        <v>0</v>
      </c>
      <c r="CJ39" s="124">
        <v>43</v>
      </c>
      <c r="CK39" s="77">
        <v>0</v>
      </c>
      <c r="CL39" s="124">
        <v>0</v>
      </c>
      <c r="CM39" s="77">
        <v>0</v>
      </c>
      <c r="CN39" s="124">
        <v>0</v>
      </c>
      <c r="CO39" s="77">
        <v>0</v>
      </c>
      <c r="CP39" s="116">
        <v>2760</v>
      </c>
      <c r="CQ39" s="116">
        <v>64.186046511627907</v>
      </c>
      <c r="CR39" s="116">
        <v>0</v>
      </c>
      <c r="CS39" s="116">
        <v>0</v>
      </c>
      <c r="CT39" s="116">
        <v>77</v>
      </c>
      <c r="CU39" s="116">
        <v>1.7906976744186047</v>
      </c>
      <c r="CV39" s="116">
        <v>0</v>
      </c>
      <c r="CW39" s="116">
        <v>0</v>
      </c>
      <c r="CX39" s="116">
        <v>65.976744186046517</v>
      </c>
      <c r="CY39" s="64">
        <v>109</v>
      </c>
      <c r="CZ39" s="64">
        <v>76</v>
      </c>
      <c r="DA39" s="64">
        <v>112</v>
      </c>
      <c r="DB39" s="64">
        <v>90</v>
      </c>
      <c r="DC39" s="64">
        <v>95</v>
      </c>
      <c r="DD39" s="64">
        <v>69</v>
      </c>
      <c r="DE39" s="141">
        <v>0.69724770642200995</v>
      </c>
      <c r="DF39" s="141">
        <v>0.80357142857142005</v>
      </c>
      <c r="DG39" s="141">
        <v>0.72631578947368003</v>
      </c>
      <c r="DH39" s="64">
        <v>96</v>
      </c>
      <c r="DI39" s="176">
        <v>76</v>
      </c>
      <c r="DJ39" s="175">
        <v>0.964247032692645</v>
      </c>
      <c r="DK39" s="141">
        <v>0.79166666666666663</v>
      </c>
      <c r="DL39" s="141">
        <v>0.76336223421501059</v>
      </c>
      <c r="DM39" s="141">
        <v>0.95146937707833212</v>
      </c>
      <c r="DN39" s="141">
        <v>-3.7046444741330564E-2</v>
      </c>
      <c r="DO39" s="64">
        <v>1</v>
      </c>
      <c r="DP39" s="77">
        <v>2.2727272727270001E-2</v>
      </c>
      <c r="DQ39" s="64">
        <v>28</v>
      </c>
      <c r="DR39" s="77">
        <v>0.65116279069767002</v>
      </c>
      <c r="DS39" s="64">
        <v>0</v>
      </c>
      <c r="DT39" s="77">
        <v>0</v>
      </c>
      <c r="DU39" s="64">
        <v>91</v>
      </c>
      <c r="DV39" s="64">
        <v>463</v>
      </c>
      <c r="DW39" s="77">
        <v>0.19654427645788</v>
      </c>
      <c r="DX39" s="64">
        <v>43</v>
      </c>
      <c r="DY39" s="64">
        <v>202</v>
      </c>
      <c r="DZ39" s="201">
        <v>0.21287128712871001</v>
      </c>
      <c r="EA39" s="64">
        <v>17.600000000000598</v>
      </c>
      <c r="EB39" s="64">
        <v>60</v>
      </c>
      <c r="EC39" s="64">
        <v>0</v>
      </c>
      <c r="ED39" s="77">
        <v>0</v>
      </c>
      <c r="EE39" s="64">
        <v>0</v>
      </c>
      <c r="EF39" s="64">
        <v>0</v>
      </c>
      <c r="EG39" s="64">
        <v>0</v>
      </c>
      <c r="EH39" s="77">
        <v>0</v>
      </c>
      <c r="EI39" s="64">
        <v>43</v>
      </c>
      <c r="EJ39" s="138">
        <v>0</v>
      </c>
      <c r="EK39" s="64">
        <v>51</v>
      </c>
      <c r="EL39" s="64">
        <v>8</v>
      </c>
      <c r="EM39" s="138">
        <v>0.15690000000000001</v>
      </c>
      <c r="EN39" s="178">
        <v>0</v>
      </c>
      <c r="EO39" s="178">
        <v>0</v>
      </c>
      <c r="EP39" s="178">
        <v>0</v>
      </c>
      <c r="EQ39" s="178">
        <v>0</v>
      </c>
      <c r="ER39" s="179">
        <v>0</v>
      </c>
    </row>
    <row r="40" spans="2:148" ht="14.1" customHeight="1" x14ac:dyDescent="0.2">
      <c r="B40" s="62" t="s">
        <v>623</v>
      </c>
      <c r="C40" s="63" t="s">
        <v>383</v>
      </c>
      <c r="D40" s="63" t="s">
        <v>384</v>
      </c>
      <c r="E40" s="63" t="s">
        <v>385</v>
      </c>
      <c r="F40" s="63"/>
      <c r="G40" s="63"/>
      <c r="H40" s="63" t="s">
        <v>567</v>
      </c>
      <c r="I40" s="63" t="s">
        <v>568</v>
      </c>
      <c r="J40" s="158" t="b">
        <v>0</v>
      </c>
      <c r="K40" s="132" t="s">
        <v>624</v>
      </c>
      <c r="L40" s="63" t="s">
        <v>613</v>
      </c>
      <c r="M40" s="62"/>
      <c r="N40" s="63" t="s">
        <v>625</v>
      </c>
      <c r="O40" s="63" t="s">
        <v>615</v>
      </c>
      <c r="P40" s="63" t="s">
        <v>393</v>
      </c>
      <c r="Q40" s="63">
        <v>10463</v>
      </c>
      <c r="R40" s="63" t="s">
        <v>626</v>
      </c>
      <c r="S40" s="218" t="s">
        <v>617</v>
      </c>
      <c r="T40" s="132" t="s">
        <v>618</v>
      </c>
      <c r="U40" s="166" t="s">
        <v>397</v>
      </c>
      <c r="V40" s="219" t="s">
        <v>398</v>
      </c>
      <c r="W40" s="219" t="s">
        <v>399</v>
      </c>
      <c r="X40" s="219" t="s">
        <v>400</v>
      </c>
      <c r="Y40" s="132" t="s">
        <v>335</v>
      </c>
      <c r="Z40" s="166" t="s">
        <v>401</v>
      </c>
      <c r="AA40" s="166">
        <v>1</v>
      </c>
      <c r="AB40" s="166">
        <v>1</v>
      </c>
      <c r="AC40" s="166">
        <v>1</v>
      </c>
      <c r="AD40" s="166">
        <v>0</v>
      </c>
      <c r="AE40" s="213">
        <v>43031</v>
      </c>
      <c r="AF40" s="64">
        <v>811</v>
      </c>
      <c r="AG40" s="64" t="s">
        <v>401</v>
      </c>
      <c r="AH40" s="64">
        <v>0</v>
      </c>
      <c r="AI40" s="64">
        <v>67</v>
      </c>
      <c r="AJ40" s="64">
        <v>25</v>
      </c>
      <c r="AK40" s="64">
        <v>0</v>
      </c>
      <c r="AL40" s="64">
        <v>0</v>
      </c>
      <c r="AM40" s="64">
        <v>50</v>
      </c>
      <c r="AN40" s="64">
        <v>0</v>
      </c>
      <c r="AO40" s="64">
        <v>-67</v>
      </c>
      <c r="AP40" s="77">
        <v>0</v>
      </c>
      <c r="AQ40" s="64">
        <v>-50</v>
      </c>
      <c r="AR40" s="64">
        <v>20.333333</v>
      </c>
      <c r="AS40" s="65">
        <v>0</v>
      </c>
      <c r="AT40" s="65">
        <v>-1</v>
      </c>
      <c r="AU40" s="64">
        <v>67</v>
      </c>
      <c r="AV40" s="140">
        <v>0</v>
      </c>
      <c r="AW40" s="140">
        <v>0</v>
      </c>
      <c r="AX40" s="140">
        <v>0</v>
      </c>
      <c r="AY40" s="140">
        <v>0</v>
      </c>
      <c r="AZ40" s="140">
        <v>0</v>
      </c>
      <c r="BA40" s="140">
        <v>0</v>
      </c>
      <c r="BB40" s="140">
        <v>0</v>
      </c>
      <c r="BC40" s="140">
        <v>0</v>
      </c>
      <c r="BD40" s="140">
        <v>0</v>
      </c>
      <c r="BE40" s="140">
        <v>0</v>
      </c>
      <c r="BF40" s="65">
        <v>0</v>
      </c>
      <c r="BG40" s="140">
        <v>0</v>
      </c>
      <c r="BH40" s="140">
        <v>0</v>
      </c>
      <c r="BI40" s="140">
        <v>0</v>
      </c>
      <c r="BJ40" s="140">
        <v>0</v>
      </c>
      <c r="BK40" s="140">
        <v>0</v>
      </c>
      <c r="BL40" s="140">
        <v>0</v>
      </c>
      <c r="BM40" s="65">
        <v>0</v>
      </c>
      <c r="BN40" s="64">
        <v>0</v>
      </c>
      <c r="BO40" s="201">
        <v>0</v>
      </c>
      <c r="BP40" s="140">
        <v>0</v>
      </c>
      <c r="BQ40" s="147">
        <v>0</v>
      </c>
      <c r="BR40" s="147">
        <v>0</v>
      </c>
      <c r="BS40" s="147">
        <v>0</v>
      </c>
      <c r="BT40" s="147">
        <v>0</v>
      </c>
      <c r="BU40" s="147">
        <v>0</v>
      </c>
      <c r="BV40" s="154">
        <v>0</v>
      </c>
      <c r="BW40" s="159">
        <v>0</v>
      </c>
      <c r="BX40" s="146">
        <v>0</v>
      </c>
      <c r="BY40" s="146">
        <v>0</v>
      </c>
      <c r="BZ40" s="146">
        <v>0</v>
      </c>
      <c r="CA40" s="146">
        <v>0</v>
      </c>
      <c r="CB40" s="156">
        <v>0</v>
      </c>
      <c r="CC40" s="155">
        <v>0</v>
      </c>
      <c r="CD40" s="77">
        <v>0</v>
      </c>
      <c r="CE40" s="64">
        <v>0</v>
      </c>
      <c r="CF40" s="77">
        <v>0</v>
      </c>
      <c r="CG40" s="64">
        <v>0</v>
      </c>
      <c r="CH40" s="77">
        <v>0</v>
      </c>
      <c r="CI40" s="124">
        <v>0</v>
      </c>
      <c r="CJ40" s="124">
        <v>0</v>
      </c>
      <c r="CK40" s="77">
        <v>0</v>
      </c>
      <c r="CL40" s="124">
        <v>0</v>
      </c>
      <c r="CM40" s="77">
        <v>0</v>
      </c>
      <c r="CN40" s="124">
        <v>0</v>
      </c>
      <c r="CO40" s="77">
        <v>0</v>
      </c>
      <c r="CP40" s="116">
        <v>0</v>
      </c>
      <c r="CQ40" s="116">
        <v>0</v>
      </c>
      <c r="CR40" s="116">
        <v>0</v>
      </c>
      <c r="CS40" s="116">
        <v>0</v>
      </c>
      <c r="CT40" s="116">
        <v>0</v>
      </c>
      <c r="CU40" s="116">
        <v>0</v>
      </c>
      <c r="CV40" s="116">
        <v>0</v>
      </c>
      <c r="CW40" s="116">
        <v>0</v>
      </c>
      <c r="CX40" s="116">
        <v>0</v>
      </c>
      <c r="CY40" s="64">
        <v>23</v>
      </c>
      <c r="CZ40" s="64">
        <v>16</v>
      </c>
      <c r="DA40" s="64">
        <v>38</v>
      </c>
      <c r="DB40" s="64">
        <v>25</v>
      </c>
      <c r="DC40" s="64">
        <v>34</v>
      </c>
      <c r="DD40" s="64">
        <v>22</v>
      </c>
      <c r="DE40" s="141">
        <v>0.69565217391304002</v>
      </c>
      <c r="DF40" s="141">
        <v>0.65789473684209998</v>
      </c>
      <c r="DG40" s="141">
        <v>0.64705882352941002</v>
      </c>
      <c r="DH40" s="64">
        <v>36</v>
      </c>
      <c r="DI40" s="176">
        <v>27</v>
      </c>
      <c r="DJ40" s="175">
        <v>0.964247032692645</v>
      </c>
      <c r="DK40" s="141">
        <v>0.75</v>
      </c>
      <c r="DL40" s="141">
        <v>0.72318527451948378</v>
      </c>
      <c r="DM40" s="141">
        <v>0.8947345117879294</v>
      </c>
      <c r="DN40" s="141">
        <v>-7.6126450990073757E-2</v>
      </c>
      <c r="DO40" s="64">
        <v>0</v>
      </c>
      <c r="DP40" s="77">
        <v>0</v>
      </c>
      <c r="DQ40" s="64">
        <v>0</v>
      </c>
      <c r="DR40" s="77">
        <v>0</v>
      </c>
      <c r="DS40" s="64">
        <v>0</v>
      </c>
      <c r="DT40" s="77">
        <v>0</v>
      </c>
      <c r="DU40" s="64">
        <v>0</v>
      </c>
      <c r="DV40" s="64">
        <v>0</v>
      </c>
      <c r="DW40" s="77">
        <v>0</v>
      </c>
      <c r="DX40" s="64">
        <v>0</v>
      </c>
      <c r="DY40" s="64">
        <v>0</v>
      </c>
      <c r="DZ40" s="201">
        <v>0</v>
      </c>
      <c r="EA40" s="64">
        <v>0</v>
      </c>
      <c r="EB40" s="64">
        <v>0</v>
      </c>
      <c r="EC40" s="64">
        <v>0</v>
      </c>
      <c r="ED40" s="77">
        <v>0</v>
      </c>
      <c r="EE40" s="64">
        <v>0</v>
      </c>
      <c r="EF40" s="64">
        <v>0</v>
      </c>
      <c r="EG40" s="64">
        <v>0</v>
      </c>
      <c r="EH40" s="77">
        <v>0</v>
      </c>
      <c r="EI40" s="64">
        <v>0</v>
      </c>
      <c r="EJ40" s="138">
        <v>0</v>
      </c>
      <c r="EK40" s="64">
        <v>0</v>
      </c>
      <c r="EL40" s="64">
        <v>0</v>
      </c>
      <c r="EM40" s="138"/>
      <c r="EN40" s="178">
        <v>0</v>
      </c>
      <c r="EO40" s="178">
        <v>0</v>
      </c>
      <c r="EP40" s="178">
        <v>0</v>
      </c>
      <c r="EQ40" s="178">
        <v>0</v>
      </c>
      <c r="ER40" s="179">
        <v>0</v>
      </c>
    </row>
    <row r="41" spans="2:148" ht="14.1" customHeight="1" x14ac:dyDescent="0.2">
      <c r="B41" s="62" t="s">
        <v>627</v>
      </c>
      <c r="C41" s="63" t="s">
        <v>383</v>
      </c>
      <c r="D41" s="63" t="s">
        <v>384</v>
      </c>
      <c r="E41" s="63" t="s">
        <v>385</v>
      </c>
      <c r="F41" s="63" t="s">
        <v>403</v>
      </c>
      <c r="G41" s="63"/>
      <c r="H41" s="63" t="s">
        <v>567</v>
      </c>
      <c r="I41" s="63" t="s">
        <v>568</v>
      </c>
      <c r="J41" s="158" t="b">
        <v>0</v>
      </c>
      <c r="K41" s="132" t="s">
        <v>628</v>
      </c>
      <c r="L41" s="63" t="s">
        <v>449</v>
      </c>
      <c r="M41" s="62"/>
      <c r="N41" s="63" t="s">
        <v>629</v>
      </c>
      <c r="O41" s="63" t="s">
        <v>572</v>
      </c>
      <c r="P41" s="63" t="s">
        <v>393</v>
      </c>
      <c r="Q41" s="63">
        <v>10468</v>
      </c>
      <c r="R41" s="63" t="s">
        <v>630</v>
      </c>
      <c r="S41" s="218" t="s">
        <v>453</v>
      </c>
      <c r="T41" s="132" t="s">
        <v>454</v>
      </c>
      <c r="U41" s="166" t="s">
        <v>397</v>
      </c>
      <c r="V41" s="219" t="s">
        <v>398</v>
      </c>
      <c r="W41" s="219" t="s">
        <v>399</v>
      </c>
      <c r="X41" s="219" t="s">
        <v>400</v>
      </c>
      <c r="Y41" s="132" t="s">
        <v>336</v>
      </c>
      <c r="Z41" s="166" t="s">
        <v>401</v>
      </c>
      <c r="AA41" s="166">
        <v>1</v>
      </c>
      <c r="AB41" s="166">
        <v>1</v>
      </c>
      <c r="AC41" s="166">
        <v>1</v>
      </c>
      <c r="AD41" s="166">
        <v>0</v>
      </c>
      <c r="AE41" s="213">
        <v>43075</v>
      </c>
      <c r="AF41" s="64">
        <v>767</v>
      </c>
      <c r="AG41" s="64" t="s">
        <v>401</v>
      </c>
      <c r="AH41" s="64">
        <v>1</v>
      </c>
      <c r="AI41" s="64">
        <v>131</v>
      </c>
      <c r="AJ41" s="64">
        <v>153</v>
      </c>
      <c r="AK41" s="64">
        <v>143</v>
      </c>
      <c r="AL41" s="64">
        <v>65</v>
      </c>
      <c r="AM41" s="64">
        <v>115</v>
      </c>
      <c r="AN41" s="64">
        <v>175.92519091502987</v>
      </c>
      <c r="AO41" s="64">
        <v>44.925190915029873</v>
      </c>
      <c r="AP41" s="77">
        <v>1.5297842688263468</v>
      </c>
      <c r="AQ41" s="64">
        <v>60.925190915029873</v>
      </c>
      <c r="AR41" s="64">
        <v>152.66666599999999</v>
      </c>
      <c r="AS41" s="65">
        <v>0.23024609031489421</v>
      </c>
      <c r="AT41" s="65">
        <v>0.34294038866435017</v>
      </c>
      <c r="AU41" s="64">
        <v>131</v>
      </c>
      <c r="AV41" s="140">
        <v>175.92519091502987</v>
      </c>
      <c r="AW41" s="140">
        <v>25</v>
      </c>
      <c r="AX41" s="140">
        <v>65</v>
      </c>
      <c r="AY41" s="140">
        <v>0</v>
      </c>
      <c r="AZ41" s="140">
        <v>20</v>
      </c>
      <c r="BA41" s="140">
        <v>9</v>
      </c>
      <c r="BB41" s="140">
        <v>13</v>
      </c>
      <c r="BC41" s="140">
        <v>0</v>
      </c>
      <c r="BD41" s="140">
        <v>42</v>
      </c>
      <c r="BE41" s="140">
        <v>5</v>
      </c>
      <c r="BF41" s="65">
        <v>0.2</v>
      </c>
      <c r="BG41" s="140">
        <v>0</v>
      </c>
      <c r="BH41" s="140">
        <v>0</v>
      </c>
      <c r="BI41" s="140">
        <v>2</v>
      </c>
      <c r="BJ41" s="140">
        <v>7</v>
      </c>
      <c r="BK41" s="140">
        <v>16</v>
      </c>
      <c r="BL41" s="140">
        <v>0</v>
      </c>
      <c r="BM41" s="65">
        <v>0.58460000000000001</v>
      </c>
      <c r="BN41" s="64">
        <v>24</v>
      </c>
      <c r="BO41" s="201">
        <v>0.11650485436893</v>
      </c>
      <c r="BP41" s="140">
        <v>39</v>
      </c>
      <c r="BQ41" s="147">
        <v>224</v>
      </c>
      <c r="BR41" s="147">
        <v>3</v>
      </c>
      <c r="BS41" s="147">
        <v>18</v>
      </c>
      <c r="BT41" s="147">
        <v>7</v>
      </c>
      <c r="BU41" s="147">
        <v>21</v>
      </c>
      <c r="BV41" s="154">
        <v>16</v>
      </c>
      <c r="BW41" s="159">
        <v>3.4461538461538401</v>
      </c>
      <c r="BX41" s="146">
        <v>4.6153846153840002E-2</v>
      </c>
      <c r="BY41" s="146">
        <v>0.27692307692307</v>
      </c>
      <c r="BZ41" s="146">
        <v>0.1076923076923</v>
      </c>
      <c r="CA41" s="146">
        <v>0.32307692307691999</v>
      </c>
      <c r="CB41" s="156">
        <v>0.24615384615384001</v>
      </c>
      <c r="CC41" s="155">
        <v>6</v>
      </c>
      <c r="CD41" s="77">
        <v>9.2307692307689995E-2</v>
      </c>
      <c r="CE41" s="64">
        <v>0</v>
      </c>
      <c r="CF41" s="77">
        <v>0</v>
      </c>
      <c r="CG41" s="64">
        <v>6</v>
      </c>
      <c r="CH41" s="77">
        <v>8.6956521739130002E-2</v>
      </c>
      <c r="CI41" s="124">
        <v>2</v>
      </c>
      <c r="CJ41" s="124">
        <v>65</v>
      </c>
      <c r="CK41" s="77">
        <v>3.0769230769230001E-2</v>
      </c>
      <c r="CL41" s="124">
        <v>1</v>
      </c>
      <c r="CM41" s="77">
        <v>1.54E-2</v>
      </c>
      <c r="CN41" s="124">
        <v>0</v>
      </c>
      <c r="CO41" s="77">
        <v>0</v>
      </c>
      <c r="CP41" s="116">
        <v>4120</v>
      </c>
      <c r="CQ41" s="116">
        <v>63.384615384615387</v>
      </c>
      <c r="CR41" s="116">
        <v>0</v>
      </c>
      <c r="CS41" s="116">
        <v>0</v>
      </c>
      <c r="CT41" s="116">
        <v>42</v>
      </c>
      <c r="CU41" s="116">
        <v>0.64615384615384619</v>
      </c>
      <c r="CV41" s="116">
        <v>15</v>
      </c>
      <c r="CW41" s="116">
        <v>0.23076923076923078</v>
      </c>
      <c r="CX41" s="116">
        <v>64.261538461538464</v>
      </c>
      <c r="CY41" s="64">
        <v>150</v>
      </c>
      <c r="CZ41" s="64">
        <v>88</v>
      </c>
      <c r="DA41" s="64">
        <v>115</v>
      </c>
      <c r="DB41" s="64">
        <v>89</v>
      </c>
      <c r="DC41" s="64">
        <v>158</v>
      </c>
      <c r="DD41" s="64">
        <v>123</v>
      </c>
      <c r="DE41" s="141">
        <v>0.58666666666666001</v>
      </c>
      <c r="DF41" s="141">
        <v>0.77391304347825995</v>
      </c>
      <c r="DG41" s="141">
        <v>0.77848101265822001</v>
      </c>
      <c r="DH41" s="64">
        <v>162</v>
      </c>
      <c r="DI41" s="176">
        <v>128</v>
      </c>
      <c r="DJ41" s="175">
        <v>0.964247032692645</v>
      </c>
      <c r="DK41" s="141">
        <v>0.79012345679012341</v>
      </c>
      <c r="DL41" s="141">
        <v>0.76187419867073181</v>
      </c>
      <c r="DM41" s="141">
        <v>1.0217973177415152</v>
      </c>
      <c r="DN41" s="141">
        <v>1.66068139874882E-2</v>
      </c>
      <c r="DO41" s="64">
        <v>4</v>
      </c>
      <c r="DP41" s="77">
        <v>5.7971014492750002E-2</v>
      </c>
      <c r="DQ41" s="64">
        <v>43</v>
      </c>
      <c r="DR41" s="77">
        <v>0.66153846153845997</v>
      </c>
      <c r="DS41" s="64">
        <v>0</v>
      </c>
      <c r="DT41" s="77">
        <v>0</v>
      </c>
      <c r="DU41" s="64">
        <v>143</v>
      </c>
      <c r="DV41" s="64">
        <v>498</v>
      </c>
      <c r="DW41" s="77">
        <v>0.28714859437751</v>
      </c>
      <c r="DX41" s="64">
        <v>59</v>
      </c>
      <c r="DY41" s="64">
        <v>206</v>
      </c>
      <c r="DZ41" s="201">
        <v>0.28640776699029002</v>
      </c>
      <c r="EA41" s="64">
        <v>2.8000000000003</v>
      </c>
      <c r="EB41" s="64">
        <v>38</v>
      </c>
      <c r="EC41" s="64">
        <v>1</v>
      </c>
      <c r="ED41" s="77">
        <v>2.63E-2</v>
      </c>
      <c r="EE41" s="64">
        <v>0</v>
      </c>
      <c r="EF41" s="64">
        <v>0</v>
      </c>
      <c r="EG41" s="64">
        <v>0</v>
      </c>
      <c r="EH41" s="77">
        <v>0</v>
      </c>
      <c r="EI41" s="64">
        <v>65</v>
      </c>
      <c r="EJ41" s="138">
        <v>0</v>
      </c>
      <c r="EK41" s="64">
        <v>93</v>
      </c>
      <c r="EL41" s="64">
        <v>0</v>
      </c>
      <c r="EM41" s="138">
        <v>0</v>
      </c>
      <c r="EN41" s="178">
        <v>0</v>
      </c>
      <c r="EO41" s="178">
        <v>0</v>
      </c>
      <c r="EP41" s="178">
        <v>0</v>
      </c>
      <c r="EQ41" s="178">
        <v>0</v>
      </c>
      <c r="ER41" s="179">
        <v>0</v>
      </c>
    </row>
    <row r="42" spans="2:148" ht="14.1" customHeight="1" x14ac:dyDescent="0.2">
      <c r="B42" s="62" t="s">
        <v>631</v>
      </c>
      <c r="C42" s="63" t="s">
        <v>383</v>
      </c>
      <c r="D42" s="63" t="s">
        <v>384</v>
      </c>
      <c r="E42" s="63" t="s">
        <v>385</v>
      </c>
      <c r="F42" s="63" t="s">
        <v>403</v>
      </c>
      <c r="G42" s="63"/>
      <c r="H42" s="63" t="s">
        <v>567</v>
      </c>
      <c r="I42" s="63" t="s">
        <v>568</v>
      </c>
      <c r="J42" s="158" t="b">
        <v>0</v>
      </c>
      <c r="K42" s="132" t="s">
        <v>632</v>
      </c>
      <c r="L42" s="63" t="s">
        <v>417</v>
      </c>
      <c r="M42" s="62"/>
      <c r="N42" s="63" t="s">
        <v>633</v>
      </c>
      <c r="O42" s="63" t="s">
        <v>572</v>
      </c>
      <c r="P42" s="63" t="s">
        <v>393</v>
      </c>
      <c r="Q42" s="63">
        <v>10453</v>
      </c>
      <c r="R42" s="63" t="s">
        <v>634</v>
      </c>
      <c r="S42" s="218" t="s">
        <v>420</v>
      </c>
      <c r="T42" s="132" t="s">
        <v>421</v>
      </c>
      <c r="U42" s="166" t="s">
        <v>397</v>
      </c>
      <c r="V42" s="219" t="s">
        <v>398</v>
      </c>
      <c r="W42" s="219" t="s">
        <v>399</v>
      </c>
      <c r="X42" s="219" t="s">
        <v>400</v>
      </c>
      <c r="Y42" s="132" t="s">
        <v>336</v>
      </c>
      <c r="Z42" s="166" t="s">
        <v>401</v>
      </c>
      <c r="AA42" s="166">
        <v>1</v>
      </c>
      <c r="AB42" s="166">
        <v>1</v>
      </c>
      <c r="AC42" s="166">
        <v>1</v>
      </c>
      <c r="AD42" s="166">
        <v>0</v>
      </c>
      <c r="AE42" s="213">
        <v>43181</v>
      </c>
      <c r="AF42" s="64">
        <v>661</v>
      </c>
      <c r="AG42" s="64" t="s">
        <v>401</v>
      </c>
      <c r="AH42" s="64">
        <v>0</v>
      </c>
      <c r="AI42" s="64">
        <v>40</v>
      </c>
      <c r="AJ42" s="64">
        <v>51</v>
      </c>
      <c r="AK42" s="64">
        <v>78</v>
      </c>
      <c r="AL42" s="64">
        <v>24</v>
      </c>
      <c r="AM42" s="64">
        <v>52</v>
      </c>
      <c r="AN42" s="64">
        <v>64.956993568626416</v>
      </c>
      <c r="AO42" s="64">
        <v>24.956993568626416</v>
      </c>
      <c r="AP42" s="77">
        <v>1.2491729532428157</v>
      </c>
      <c r="AQ42" s="64">
        <v>12.956993568626416</v>
      </c>
      <c r="AR42" s="64">
        <v>61</v>
      </c>
      <c r="AS42" s="65">
        <v>-0.1672180311714562</v>
      </c>
      <c r="AT42" s="65">
        <v>0.62392483921566044</v>
      </c>
      <c r="AU42" s="64">
        <v>40</v>
      </c>
      <c r="AV42" s="140">
        <v>64.956993568626416</v>
      </c>
      <c r="AW42" s="140">
        <v>12</v>
      </c>
      <c r="AX42" s="140">
        <v>24</v>
      </c>
      <c r="AY42" s="140">
        <v>1</v>
      </c>
      <c r="AZ42" s="140">
        <v>10</v>
      </c>
      <c r="BA42" s="140">
        <v>1</v>
      </c>
      <c r="BB42" s="140">
        <v>5</v>
      </c>
      <c r="BC42" s="140">
        <v>0</v>
      </c>
      <c r="BD42" s="140">
        <v>16</v>
      </c>
      <c r="BE42" s="140">
        <v>1</v>
      </c>
      <c r="BF42" s="65">
        <v>8.3299999999999999E-2</v>
      </c>
      <c r="BG42" s="140">
        <v>1</v>
      </c>
      <c r="BH42" s="140">
        <v>2</v>
      </c>
      <c r="BI42" s="140">
        <v>0</v>
      </c>
      <c r="BJ42" s="140">
        <v>4</v>
      </c>
      <c r="BK42" s="140">
        <v>3</v>
      </c>
      <c r="BL42" s="140">
        <v>0</v>
      </c>
      <c r="BM42" s="65">
        <v>0.375</v>
      </c>
      <c r="BN42" s="64">
        <v>7</v>
      </c>
      <c r="BO42" s="201">
        <v>5.2631578947360001E-2</v>
      </c>
      <c r="BP42" s="140">
        <v>8</v>
      </c>
      <c r="BQ42" s="147">
        <v>64</v>
      </c>
      <c r="BR42" s="147">
        <v>2</v>
      </c>
      <c r="BS42" s="147">
        <v>12</v>
      </c>
      <c r="BT42" s="147">
        <v>3</v>
      </c>
      <c r="BU42" s="147">
        <v>6</v>
      </c>
      <c r="BV42" s="154">
        <v>1</v>
      </c>
      <c r="BW42" s="159">
        <v>2.6666666666666599</v>
      </c>
      <c r="BX42" s="146">
        <v>8.3333333333329998E-2</v>
      </c>
      <c r="BY42" s="146">
        <v>0.5</v>
      </c>
      <c r="BZ42" s="146">
        <v>0.125</v>
      </c>
      <c r="CA42" s="146">
        <v>0.25</v>
      </c>
      <c r="CB42" s="156">
        <v>4.1666666666660003E-2</v>
      </c>
      <c r="CC42" s="155">
        <v>0</v>
      </c>
      <c r="CD42" s="77">
        <v>0</v>
      </c>
      <c r="CE42" s="64">
        <v>1</v>
      </c>
      <c r="CF42" s="77">
        <v>0.33333333333332998</v>
      </c>
      <c r="CG42" s="64">
        <v>1</v>
      </c>
      <c r="CH42" s="77">
        <v>3.7037037037029999E-2</v>
      </c>
      <c r="CI42" s="124">
        <v>0</v>
      </c>
      <c r="CJ42" s="124">
        <v>24</v>
      </c>
      <c r="CK42" s="77">
        <v>0</v>
      </c>
      <c r="CL42" s="124">
        <v>0</v>
      </c>
      <c r="CM42" s="77">
        <v>0</v>
      </c>
      <c r="CN42" s="124">
        <v>0</v>
      </c>
      <c r="CO42" s="77">
        <v>0</v>
      </c>
      <c r="CP42" s="116">
        <v>1375</v>
      </c>
      <c r="CQ42" s="116">
        <v>57.291666666666664</v>
      </c>
      <c r="CR42" s="116">
        <v>0</v>
      </c>
      <c r="CS42" s="116">
        <v>0</v>
      </c>
      <c r="CT42" s="116">
        <v>0</v>
      </c>
      <c r="CU42" s="116">
        <v>0</v>
      </c>
      <c r="CV42" s="116">
        <v>0</v>
      </c>
      <c r="CW42" s="116">
        <v>0</v>
      </c>
      <c r="CX42" s="116">
        <v>57.291666666666664</v>
      </c>
      <c r="CY42" s="64">
        <v>50</v>
      </c>
      <c r="CZ42" s="64">
        <v>33</v>
      </c>
      <c r="DA42" s="64">
        <v>71</v>
      </c>
      <c r="DB42" s="64">
        <v>54</v>
      </c>
      <c r="DC42" s="64">
        <v>53</v>
      </c>
      <c r="DD42" s="64">
        <v>33</v>
      </c>
      <c r="DE42" s="141">
        <v>0.66</v>
      </c>
      <c r="DF42" s="141">
        <v>0.76056338028169002</v>
      </c>
      <c r="DG42" s="141">
        <v>0.62264150943396002</v>
      </c>
      <c r="DH42" s="64">
        <v>54</v>
      </c>
      <c r="DI42" s="176">
        <v>43</v>
      </c>
      <c r="DJ42" s="175">
        <v>0.964247032692645</v>
      </c>
      <c r="DK42" s="141">
        <v>0.79629629629629628</v>
      </c>
      <c r="DL42" s="141">
        <v>0.76782634084784696</v>
      </c>
      <c r="DM42" s="141">
        <v>0.81091449499691381</v>
      </c>
      <c r="DN42" s="141">
        <v>-0.14518483141388694</v>
      </c>
      <c r="DO42" s="64">
        <v>3</v>
      </c>
      <c r="DP42" s="77">
        <v>0.11111111111110999</v>
      </c>
      <c r="DQ42" s="64">
        <v>13</v>
      </c>
      <c r="DR42" s="77">
        <v>0.54166666666665997</v>
      </c>
      <c r="DS42" s="64">
        <v>0</v>
      </c>
      <c r="DT42" s="77">
        <v>0</v>
      </c>
      <c r="DU42" s="64">
        <v>78</v>
      </c>
      <c r="DV42" s="64">
        <v>338</v>
      </c>
      <c r="DW42" s="77">
        <v>0.23076923076923</v>
      </c>
      <c r="DX42" s="64">
        <v>20</v>
      </c>
      <c r="DY42" s="64">
        <v>133</v>
      </c>
      <c r="DZ42" s="201">
        <v>0.15037593984962</v>
      </c>
      <c r="EA42" s="64">
        <v>19.9000000000005</v>
      </c>
      <c r="EB42" s="64">
        <v>20</v>
      </c>
      <c r="EC42" s="64">
        <v>1</v>
      </c>
      <c r="ED42" s="77">
        <v>0.05</v>
      </c>
      <c r="EE42" s="64">
        <v>0</v>
      </c>
      <c r="EF42" s="64">
        <v>0</v>
      </c>
      <c r="EG42" s="64">
        <v>0</v>
      </c>
      <c r="EH42" s="77">
        <v>0</v>
      </c>
      <c r="EI42" s="64">
        <v>24</v>
      </c>
      <c r="EJ42" s="138">
        <v>0</v>
      </c>
      <c r="EK42" s="64">
        <v>47</v>
      </c>
      <c r="EL42" s="64">
        <v>39</v>
      </c>
      <c r="EM42" s="138">
        <v>0.82979999999999998</v>
      </c>
      <c r="EN42" s="178">
        <v>0</v>
      </c>
      <c r="EO42" s="178">
        <v>0</v>
      </c>
      <c r="EP42" s="178">
        <v>0</v>
      </c>
      <c r="EQ42" s="178">
        <v>0</v>
      </c>
      <c r="ER42" s="179">
        <v>0</v>
      </c>
    </row>
    <row r="43" spans="2:148" ht="14.1" customHeight="1" x14ac:dyDescent="0.2">
      <c r="B43" s="62" t="s">
        <v>635</v>
      </c>
      <c r="C43" s="63" t="s">
        <v>383</v>
      </c>
      <c r="D43" s="63" t="s">
        <v>384</v>
      </c>
      <c r="E43" s="63" t="s">
        <v>385</v>
      </c>
      <c r="F43" s="63" t="s">
        <v>403</v>
      </c>
      <c r="G43" s="63"/>
      <c r="H43" s="63" t="s">
        <v>567</v>
      </c>
      <c r="I43" s="63" t="s">
        <v>568</v>
      </c>
      <c r="J43" s="158" t="b">
        <v>0</v>
      </c>
      <c r="K43" s="132" t="s">
        <v>636</v>
      </c>
      <c r="L43" s="63" t="s">
        <v>449</v>
      </c>
      <c r="M43" s="62"/>
      <c r="N43" s="63" t="s">
        <v>637</v>
      </c>
      <c r="O43" s="63" t="s">
        <v>572</v>
      </c>
      <c r="P43" s="63" t="s">
        <v>393</v>
      </c>
      <c r="Q43" s="63">
        <v>10453</v>
      </c>
      <c r="R43" s="63" t="s">
        <v>638</v>
      </c>
      <c r="S43" s="218" t="s">
        <v>453</v>
      </c>
      <c r="T43" s="132" t="s">
        <v>454</v>
      </c>
      <c r="U43" s="166" t="s">
        <v>397</v>
      </c>
      <c r="V43" s="219" t="s">
        <v>398</v>
      </c>
      <c r="W43" s="219" t="s">
        <v>399</v>
      </c>
      <c r="X43" s="219" t="s">
        <v>400</v>
      </c>
      <c r="Y43" s="132" t="s">
        <v>336</v>
      </c>
      <c r="Z43" s="166" t="s">
        <v>401</v>
      </c>
      <c r="AA43" s="166">
        <v>1</v>
      </c>
      <c r="AB43" s="166">
        <v>1</v>
      </c>
      <c r="AC43" s="166">
        <v>0</v>
      </c>
      <c r="AD43" s="166">
        <v>0</v>
      </c>
      <c r="AE43" s="213">
        <v>43521</v>
      </c>
      <c r="AF43" s="64">
        <v>321</v>
      </c>
      <c r="AG43" s="64" t="s">
        <v>401</v>
      </c>
      <c r="AH43" s="64">
        <v>1</v>
      </c>
      <c r="AI43" s="64">
        <v>0</v>
      </c>
      <c r="AJ43" s="64">
        <v>131</v>
      </c>
      <c r="AK43" s="64">
        <v>75</v>
      </c>
      <c r="AL43" s="64">
        <v>32</v>
      </c>
      <c r="AM43" s="64">
        <v>80</v>
      </c>
      <c r="AN43" s="64">
        <v>86.60932475816854</v>
      </c>
      <c r="AO43" s="64">
        <v>86.60932475816854</v>
      </c>
      <c r="AP43" s="77">
        <v>1.0826165594771067</v>
      </c>
      <c r="AQ43" s="64">
        <v>6.6093247581685404</v>
      </c>
      <c r="AR43" s="64">
        <v>97</v>
      </c>
      <c r="AS43" s="65">
        <v>0.15479099677558053</v>
      </c>
      <c r="AT43" s="65">
        <v>0</v>
      </c>
      <c r="AU43" s="64">
        <v>0</v>
      </c>
      <c r="AV43" s="140">
        <v>86.60932475816854</v>
      </c>
      <c r="AW43" s="140">
        <v>14</v>
      </c>
      <c r="AX43" s="140">
        <v>32</v>
      </c>
      <c r="AY43" s="140">
        <v>0</v>
      </c>
      <c r="AZ43" s="140">
        <v>12</v>
      </c>
      <c r="BA43" s="140">
        <v>2</v>
      </c>
      <c r="BB43" s="140">
        <v>7</v>
      </c>
      <c r="BC43" s="140">
        <v>0</v>
      </c>
      <c r="BD43" s="140">
        <v>21</v>
      </c>
      <c r="BE43" s="140">
        <v>2</v>
      </c>
      <c r="BF43" s="65">
        <v>0.1429</v>
      </c>
      <c r="BG43" s="140">
        <v>0</v>
      </c>
      <c r="BH43" s="140">
        <v>0</v>
      </c>
      <c r="BI43" s="140">
        <v>0</v>
      </c>
      <c r="BJ43" s="140">
        <v>2</v>
      </c>
      <c r="BK43" s="140">
        <v>8</v>
      </c>
      <c r="BL43" s="140">
        <v>1</v>
      </c>
      <c r="BM43" s="65">
        <v>0.53129999999999999</v>
      </c>
      <c r="BN43" s="64">
        <v>14</v>
      </c>
      <c r="BO43" s="201">
        <v>0.16666666666666</v>
      </c>
      <c r="BP43" s="140">
        <v>14</v>
      </c>
      <c r="BQ43" s="147">
        <v>101</v>
      </c>
      <c r="BR43" s="147">
        <v>0</v>
      </c>
      <c r="BS43" s="147">
        <v>13</v>
      </c>
      <c r="BT43" s="147">
        <v>6</v>
      </c>
      <c r="BU43" s="147">
        <v>8</v>
      </c>
      <c r="BV43" s="154">
        <v>5</v>
      </c>
      <c r="BW43" s="159">
        <v>3.15625</v>
      </c>
      <c r="BX43" s="146">
        <v>0</v>
      </c>
      <c r="BY43" s="146">
        <v>0.40625</v>
      </c>
      <c r="BZ43" s="146">
        <v>0.1875</v>
      </c>
      <c r="CA43" s="146">
        <v>0.25</v>
      </c>
      <c r="CB43" s="156">
        <v>0.15625</v>
      </c>
      <c r="CC43" s="155">
        <v>9</v>
      </c>
      <c r="CD43" s="77">
        <v>0.28125</v>
      </c>
      <c r="CE43" s="64">
        <v>0</v>
      </c>
      <c r="CF43" s="77">
        <v>0</v>
      </c>
      <c r="CG43" s="64">
        <v>9</v>
      </c>
      <c r="CH43" s="77">
        <v>0.27272727272726999</v>
      </c>
      <c r="CI43" s="124">
        <v>1</v>
      </c>
      <c r="CJ43" s="124">
        <v>32</v>
      </c>
      <c r="CK43" s="77">
        <v>3.125E-2</v>
      </c>
      <c r="CL43" s="124">
        <v>0</v>
      </c>
      <c r="CM43" s="77">
        <v>0</v>
      </c>
      <c r="CN43" s="124">
        <v>0</v>
      </c>
      <c r="CO43" s="77">
        <v>0</v>
      </c>
      <c r="CP43" s="116">
        <v>2070</v>
      </c>
      <c r="CQ43" s="116">
        <v>64.6875</v>
      </c>
      <c r="CR43" s="116">
        <v>0</v>
      </c>
      <c r="CS43" s="116">
        <v>0</v>
      </c>
      <c r="CT43" s="116">
        <v>63</v>
      </c>
      <c r="CU43" s="116">
        <v>1.96875</v>
      </c>
      <c r="CV43" s="116">
        <v>10</v>
      </c>
      <c r="CW43" s="116">
        <v>0.3125</v>
      </c>
      <c r="CX43" s="116">
        <v>66.96875</v>
      </c>
      <c r="CY43" s="64">
        <v>130</v>
      </c>
      <c r="CZ43" s="64">
        <v>88</v>
      </c>
      <c r="DA43" s="64">
        <v>97</v>
      </c>
      <c r="DB43" s="64">
        <v>78</v>
      </c>
      <c r="DC43" s="64">
        <v>82</v>
      </c>
      <c r="DD43" s="64">
        <v>57</v>
      </c>
      <c r="DE43" s="141">
        <v>0.67692307692306997</v>
      </c>
      <c r="DF43" s="141">
        <v>0.8041237113402</v>
      </c>
      <c r="DG43" s="141">
        <v>0.69512195121951004</v>
      </c>
      <c r="DH43" s="64">
        <v>85</v>
      </c>
      <c r="DI43" s="176">
        <v>68</v>
      </c>
      <c r="DJ43" s="175">
        <v>0.964247032692645</v>
      </c>
      <c r="DK43" s="141">
        <v>0.8</v>
      </c>
      <c r="DL43" s="141">
        <v>0.771397626154116</v>
      </c>
      <c r="DM43" s="141">
        <v>0.90112015859461958</v>
      </c>
      <c r="DN43" s="141">
        <v>-7.6275674934605964E-2</v>
      </c>
      <c r="DO43" s="64">
        <v>1</v>
      </c>
      <c r="DP43" s="77">
        <v>3.0303030303029999E-2</v>
      </c>
      <c r="DQ43" s="64">
        <v>24</v>
      </c>
      <c r="DR43" s="77">
        <v>0.75</v>
      </c>
      <c r="DS43" s="64">
        <v>0</v>
      </c>
      <c r="DT43" s="77">
        <v>0</v>
      </c>
      <c r="DU43" s="64">
        <v>75</v>
      </c>
      <c r="DV43" s="64">
        <v>198</v>
      </c>
      <c r="DW43" s="77">
        <v>0.37878787878787001</v>
      </c>
      <c r="DX43" s="64">
        <v>31</v>
      </c>
      <c r="DY43" s="64">
        <v>84</v>
      </c>
      <c r="DZ43" s="201">
        <v>0.36904761904761002</v>
      </c>
      <c r="EA43" s="64"/>
      <c r="EB43" s="64">
        <v>20</v>
      </c>
      <c r="EC43" s="64">
        <v>0</v>
      </c>
      <c r="ED43" s="77">
        <v>0</v>
      </c>
      <c r="EE43" s="64">
        <v>0</v>
      </c>
      <c r="EF43" s="64">
        <v>0</v>
      </c>
      <c r="EG43" s="64">
        <v>0</v>
      </c>
      <c r="EH43" s="77">
        <v>0</v>
      </c>
      <c r="EI43" s="64">
        <v>0</v>
      </c>
      <c r="EJ43" s="138">
        <v>0</v>
      </c>
      <c r="EK43" s="64">
        <v>46</v>
      </c>
      <c r="EL43" s="64">
        <v>5</v>
      </c>
      <c r="EM43" s="138">
        <v>0.1087</v>
      </c>
      <c r="EN43" s="178">
        <v>0</v>
      </c>
      <c r="EO43" s="178">
        <v>0</v>
      </c>
      <c r="EP43" s="178">
        <v>0</v>
      </c>
      <c r="EQ43" s="178">
        <v>0</v>
      </c>
      <c r="ER43" s="179">
        <v>0</v>
      </c>
    </row>
    <row r="44" spans="2:148" ht="14.1" customHeight="1" x14ac:dyDescent="0.2">
      <c r="B44" s="62" t="s">
        <v>639</v>
      </c>
      <c r="C44" s="63" t="s">
        <v>383</v>
      </c>
      <c r="D44" s="63" t="s">
        <v>384</v>
      </c>
      <c r="E44" s="63" t="s">
        <v>385</v>
      </c>
      <c r="F44" s="63" t="s">
        <v>403</v>
      </c>
      <c r="G44" s="63"/>
      <c r="H44" s="63" t="s">
        <v>567</v>
      </c>
      <c r="I44" s="63" t="s">
        <v>568</v>
      </c>
      <c r="J44" s="158" t="b">
        <v>0</v>
      </c>
      <c r="K44" s="132" t="s">
        <v>640</v>
      </c>
      <c r="L44" s="63" t="s">
        <v>417</v>
      </c>
      <c r="M44" s="62"/>
      <c r="N44" s="63" t="s">
        <v>641</v>
      </c>
      <c r="O44" s="63" t="s">
        <v>572</v>
      </c>
      <c r="P44" s="63" t="s">
        <v>393</v>
      </c>
      <c r="Q44" s="63">
        <v>10460</v>
      </c>
      <c r="R44" s="63" t="s">
        <v>642</v>
      </c>
      <c r="S44" s="218" t="s">
        <v>420</v>
      </c>
      <c r="T44" s="132" t="s">
        <v>421</v>
      </c>
      <c r="U44" s="166" t="s">
        <v>397</v>
      </c>
      <c r="V44" s="219" t="s">
        <v>398</v>
      </c>
      <c r="W44" s="219" t="s">
        <v>643</v>
      </c>
      <c r="X44" s="219" t="s">
        <v>495</v>
      </c>
      <c r="Y44" s="132" t="s">
        <v>336</v>
      </c>
      <c r="Z44" s="166" t="s">
        <v>401</v>
      </c>
      <c r="AA44" s="166">
        <v>1</v>
      </c>
      <c r="AB44" s="166">
        <v>1</v>
      </c>
      <c r="AC44" s="166">
        <v>0</v>
      </c>
      <c r="AD44" s="166">
        <v>0</v>
      </c>
      <c r="AE44" s="213">
        <v>43596</v>
      </c>
      <c r="AF44" s="64">
        <v>246</v>
      </c>
      <c r="AG44" s="64" t="s">
        <v>401</v>
      </c>
      <c r="AH44" s="64">
        <v>0</v>
      </c>
      <c r="AI44" s="64">
        <v>0</v>
      </c>
      <c r="AJ44" s="64">
        <v>63</v>
      </c>
      <c r="AK44" s="64">
        <v>82</v>
      </c>
      <c r="AL44" s="64">
        <v>29</v>
      </c>
      <c r="AM44" s="64">
        <v>50</v>
      </c>
      <c r="AN44" s="64">
        <v>78.489700562090249</v>
      </c>
      <c r="AO44" s="64">
        <v>78.489700562090249</v>
      </c>
      <c r="AP44" s="77">
        <v>1.569794011241805</v>
      </c>
      <c r="AQ44" s="64">
        <v>28.489700562090249</v>
      </c>
      <c r="AR44" s="64">
        <v>71.666666000000006</v>
      </c>
      <c r="AS44" s="65">
        <v>-4.2808529730606719E-2</v>
      </c>
      <c r="AT44" s="65">
        <v>0</v>
      </c>
      <c r="AU44" s="64">
        <v>0</v>
      </c>
      <c r="AV44" s="140">
        <v>78.489700562090249</v>
      </c>
      <c r="AW44" s="140">
        <v>13</v>
      </c>
      <c r="AX44" s="140">
        <v>29</v>
      </c>
      <c r="AY44" s="140">
        <v>0</v>
      </c>
      <c r="AZ44" s="140">
        <v>12</v>
      </c>
      <c r="BA44" s="140">
        <v>3</v>
      </c>
      <c r="BB44" s="140">
        <v>3</v>
      </c>
      <c r="BC44" s="140">
        <v>0</v>
      </c>
      <c r="BD44" s="140">
        <v>18</v>
      </c>
      <c r="BE44" s="140">
        <v>1</v>
      </c>
      <c r="BF44" s="65">
        <v>7.6899999999999996E-2</v>
      </c>
      <c r="BG44" s="140">
        <v>4</v>
      </c>
      <c r="BH44" s="140">
        <v>4</v>
      </c>
      <c r="BI44" s="140">
        <v>0</v>
      </c>
      <c r="BJ44" s="140">
        <v>9</v>
      </c>
      <c r="BK44" s="140">
        <v>2</v>
      </c>
      <c r="BL44" s="140">
        <v>0</v>
      </c>
      <c r="BM44" s="65">
        <v>0.27589999999999998</v>
      </c>
      <c r="BN44" s="64">
        <v>9</v>
      </c>
      <c r="BO44" s="201">
        <v>3.7037037037029999E-2</v>
      </c>
      <c r="BP44" s="140">
        <v>12</v>
      </c>
      <c r="BQ44" s="147">
        <v>94</v>
      </c>
      <c r="BR44" s="147">
        <v>1</v>
      </c>
      <c r="BS44" s="147">
        <v>10</v>
      </c>
      <c r="BT44" s="147">
        <v>6</v>
      </c>
      <c r="BU44" s="147">
        <v>5</v>
      </c>
      <c r="BV44" s="154">
        <v>7</v>
      </c>
      <c r="BW44" s="159">
        <v>3.2413793103448199</v>
      </c>
      <c r="BX44" s="146">
        <v>3.4482758620680003E-2</v>
      </c>
      <c r="BY44" s="146">
        <v>0.34482758620689002</v>
      </c>
      <c r="BZ44" s="146">
        <v>0.20689655172412999</v>
      </c>
      <c r="CA44" s="146">
        <v>0.17241379310343999</v>
      </c>
      <c r="CB44" s="156">
        <v>0.24137931034481999</v>
      </c>
      <c r="CC44" s="155">
        <v>0</v>
      </c>
      <c r="CD44" s="77">
        <v>0</v>
      </c>
      <c r="CE44" s="64">
        <v>3</v>
      </c>
      <c r="CF44" s="77">
        <v>0.5</v>
      </c>
      <c r="CG44" s="64">
        <v>3</v>
      </c>
      <c r="CH44" s="77">
        <v>8.5714285714279997E-2</v>
      </c>
      <c r="CI44" s="124">
        <v>0</v>
      </c>
      <c r="CJ44" s="124">
        <v>29</v>
      </c>
      <c r="CK44" s="77">
        <v>0</v>
      </c>
      <c r="CL44" s="124">
        <v>0</v>
      </c>
      <c r="CM44" s="77">
        <v>0</v>
      </c>
      <c r="CN44" s="124">
        <v>0</v>
      </c>
      <c r="CO44" s="77">
        <v>0</v>
      </c>
      <c r="CP44" s="116">
        <v>1680</v>
      </c>
      <c r="CQ44" s="116">
        <v>57.931034482758619</v>
      </c>
      <c r="CR44" s="116">
        <v>0</v>
      </c>
      <c r="CS44" s="116">
        <v>0</v>
      </c>
      <c r="CT44" s="116">
        <v>0</v>
      </c>
      <c r="CU44" s="116">
        <v>0</v>
      </c>
      <c r="CV44" s="116">
        <v>0</v>
      </c>
      <c r="CW44" s="116">
        <v>0</v>
      </c>
      <c r="CX44" s="116">
        <v>57.931034482758619</v>
      </c>
      <c r="CY44" s="64">
        <v>63</v>
      </c>
      <c r="CZ44" s="64">
        <v>53</v>
      </c>
      <c r="DA44" s="64">
        <v>68</v>
      </c>
      <c r="DB44" s="64">
        <v>52</v>
      </c>
      <c r="DC44" s="64">
        <v>70</v>
      </c>
      <c r="DD44" s="64">
        <v>34</v>
      </c>
      <c r="DE44" s="141">
        <v>0.84126984126983995</v>
      </c>
      <c r="DF44" s="141">
        <v>0.76470588235294001</v>
      </c>
      <c r="DG44" s="141">
        <v>0.48571428571427999</v>
      </c>
      <c r="DH44" s="64">
        <v>70</v>
      </c>
      <c r="DI44" s="176">
        <v>56</v>
      </c>
      <c r="DJ44" s="175">
        <v>0.964247032692645</v>
      </c>
      <c r="DK44" s="141">
        <v>0.8</v>
      </c>
      <c r="DL44" s="141">
        <v>0.771397626154116</v>
      </c>
      <c r="DM44" s="141">
        <v>0.62965488775984402</v>
      </c>
      <c r="DN44" s="141">
        <v>-0.28568334043983601</v>
      </c>
      <c r="DO44" s="64">
        <v>6</v>
      </c>
      <c r="DP44" s="77">
        <v>0.17142857142856999</v>
      </c>
      <c r="DQ44" s="64">
        <v>25</v>
      </c>
      <c r="DR44" s="77">
        <v>0.86206896551723999</v>
      </c>
      <c r="DS44" s="64">
        <v>0</v>
      </c>
      <c r="DT44" s="77">
        <v>0</v>
      </c>
      <c r="DU44" s="64">
        <v>82</v>
      </c>
      <c r="DV44" s="64">
        <v>521</v>
      </c>
      <c r="DW44" s="77">
        <v>0.15738963531669001</v>
      </c>
      <c r="DX44" s="64">
        <v>29</v>
      </c>
      <c r="DY44" s="64">
        <v>243</v>
      </c>
      <c r="DZ44" s="201">
        <v>0.119341563786</v>
      </c>
      <c r="EA44" s="64">
        <v>43.900000000002002</v>
      </c>
      <c r="EB44" s="64">
        <v>55</v>
      </c>
      <c r="EC44" s="64">
        <v>1</v>
      </c>
      <c r="ED44" s="77">
        <v>1.8200000000000001E-2</v>
      </c>
      <c r="EE44" s="64">
        <v>0</v>
      </c>
      <c r="EF44" s="64">
        <v>0</v>
      </c>
      <c r="EG44" s="64">
        <v>0</v>
      </c>
      <c r="EH44" s="77">
        <v>0</v>
      </c>
      <c r="EI44" s="64">
        <v>0</v>
      </c>
      <c r="EJ44" s="138">
        <v>0</v>
      </c>
      <c r="EK44" s="64">
        <v>38</v>
      </c>
      <c r="EL44" s="64">
        <v>10</v>
      </c>
      <c r="EM44" s="138">
        <v>0.26319999999999999</v>
      </c>
      <c r="EN44" s="178">
        <v>0</v>
      </c>
      <c r="EO44" s="178">
        <v>0</v>
      </c>
      <c r="EP44" s="178">
        <v>0</v>
      </c>
      <c r="EQ44" s="178">
        <v>0</v>
      </c>
      <c r="ER44" s="179">
        <v>0</v>
      </c>
    </row>
    <row r="45" spans="2:148" ht="14.1" customHeight="1" x14ac:dyDescent="0.2">
      <c r="B45" s="62" t="s">
        <v>644</v>
      </c>
      <c r="C45" s="63" t="s">
        <v>383</v>
      </c>
      <c r="D45" s="63" t="s">
        <v>384</v>
      </c>
      <c r="E45" s="63" t="s">
        <v>385</v>
      </c>
      <c r="F45" s="63"/>
      <c r="G45" s="63"/>
      <c r="H45" s="63" t="s">
        <v>567</v>
      </c>
      <c r="I45" s="63" t="s">
        <v>568</v>
      </c>
      <c r="J45" s="158" t="b">
        <v>0</v>
      </c>
      <c r="K45" s="132" t="s">
        <v>645</v>
      </c>
      <c r="L45" s="63" t="s">
        <v>646</v>
      </c>
      <c r="M45" s="62"/>
      <c r="N45" s="63" t="s">
        <v>647</v>
      </c>
      <c r="O45" s="63" t="s">
        <v>572</v>
      </c>
      <c r="P45" s="63" t="s">
        <v>393</v>
      </c>
      <c r="Q45" s="63">
        <v>10457</v>
      </c>
      <c r="R45" s="63" t="s">
        <v>648</v>
      </c>
      <c r="S45" s="218" t="s">
        <v>649</v>
      </c>
      <c r="T45" s="132" t="s">
        <v>650</v>
      </c>
      <c r="U45" s="166" t="s">
        <v>397</v>
      </c>
      <c r="V45" s="219" t="s">
        <v>398</v>
      </c>
      <c r="W45" s="219" t="s">
        <v>651</v>
      </c>
      <c r="X45" s="219" t="s">
        <v>400</v>
      </c>
      <c r="Y45" s="132" t="s">
        <v>333</v>
      </c>
      <c r="Z45" s="166"/>
      <c r="AA45" s="166">
        <v>0</v>
      </c>
      <c r="AB45" s="166">
        <v>0</v>
      </c>
      <c r="AC45" s="166">
        <v>0</v>
      </c>
      <c r="AD45" s="166">
        <v>0</v>
      </c>
      <c r="AE45" s="213">
        <v>43834</v>
      </c>
      <c r="AF45" s="64">
        <v>8</v>
      </c>
      <c r="AG45" s="64" t="s">
        <v>401</v>
      </c>
      <c r="AH45" s="64">
        <v>1</v>
      </c>
      <c r="AI45" s="64">
        <v>0</v>
      </c>
      <c r="AJ45" s="64">
        <v>0</v>
      </c>
      <c r="AK45" s="64">
        <v>0</v>
      </c>
      <c r="AL45" s="64">
        <v>0</v>
      </c>
      <c r="AM45" s="64">
        <v>50</v>
      </c>
      <c r="AN45" s="64">
        <v>0</v>
      </c>
      <c r="AO45" s="64">
        <v>0</v>
      </c>
      <c r="AP45" s="77">
        <v>0</v>
      </c>
      <c r="AQ45" s="64">
        <v>-50</v>
      </c>
      <c r="AR45" s="64">
        <v>0</v>
      </c>
      <c r="AS45" s="65">
        <v>0</v>
      </c>
      <c r="AT45" s="65">
        <v>0</v>
      </c>
      <c r="AU45" s="64">
        <v>0</v>
      </c>
      <c r="AV45" s="140">
        <v>0</v>
      </c>
      <c r="AW45" s="140">
        <v>0</v>
      </c>
      <c r="AX45" s="140">
        <v>0</v>
      </c>
      <c r="AY45" s="140">
        <v>0</v>
      </c>
      <c r="AZ45" s="140">
        <v>0</v>
      </c>
      <c r="BA45" s="140">
        <v>0</v>
      </c>
      <c r="BB45" s="140">
        <v>0</v>
      </c>
      <c r="BC45" s="140">
        <v>0</v>
      </c>
      <c r="BD45" s="140">
        <v>0</v>
      </c>
      <c r="BE45" s="140">
        <v>0</v>
      </c>
      <c r="BF45" s="65">
        <v>0</v>
      </c>
      <c r="BG45" s="140">
        <v>0</v>
      </c>
      <c r="BH45" s="140">
        <v>0</v>
      </c>
      <c r="BI45" s="140">
        <v>0</v>
      </c>
      <c r="BJ45" s="140">
        <v>0</v>
      </c>
      <c r="BK45" s="140">
        <v>0</v>
      </c>
      <c r="BL45" s="140">
        <v>0</v>
      </c>
      <c r="BM45" s="65">
        <v>0</v>
      </c>
      <c r="BN45" s="64">
        <v>0</v>
      </c>
      <c r="BO45" s="201">
        <v>0</v>
      </c>
      <c r="BP45" s="140">
        <v>0</v>
      </c>
      <c r="BQ45" s="147">
        <v>0</v>
      </c>
      <c r="BR45" s="147">
        <v>0</v>
      </c>
      <c r="BS45" s="147">
        <v>0</v>
      </c>
      <c r="BT45" s="147">
        <v>0</v>
      </c>
      <c r="BU45" s="147">
        <v>0</v>
      </c>
      <c r="BV45" s="154">
        <v>0</v>
      </c>
      <c r="BW45" s="159">
        <v>0</v>
      </c>
      <c r="BX45" s="146">
        <v>0</v>
      </c>
      <c r="BY45" s="146">
        <v>0</v>
      </c>
      <c r="BZ45" s="146">
        <v>0</v>
      </c>
      <c r="CA45" s="146">
        <v>0</v>
      </c>
      <c r="CB45" s="156">
        <v>0</v>
      </c>
      <c r="CC45" s="155">
        <v>0</v>
      </c>
      <c r="CD45" s="77">
        <v>0</v>
      </c>
      <c r="CE45" s="64">
        <v>0</v>
      </c>
      <c r="CF45" s="77">
        <v>0</v>
      </c>
      <c r="CG45" s="64">
        <v>0</v>
      </c>
      <c r="CH45" s="77">
        <v>0</v>
      </c>
      <c r="CI45" s="124">
        <v>0</v>
      </c>
      <c r="CJ45" s="124">
        <v>0</v>
      </c>
      <c r="CK45" s="77">
        <v>0</v>
      </c>
      <c r="CL45" s="124">
        <v>0</v>
      </c>
      <c r="CM45" s="77">
        <v>0</v>
      </c>
      <c r="CN45" s="124">
        <v>0</v>
      </c>
      <c r="CO45" s="77">
        <v>0</v>
      </c>
      <c r="CP45" s="116">
        <v>0</v>
      </c>
      <c r="CQ45" s="116">
        <v>0</v>
      </c>
      <c r="CR45" s="116">
        <v>0</v>
      </c>
      <c r="CS45" s="116">
        <v>0</v>
      </c>
      <c r="CT45" s="116">
        <v>0</v>
      </c>
      <c r="CU45" s="116">
        <v>0</v>
      </c>
      <c r="CV45" s="116">
        <v>0</v>
      </c>
      <c r="CW45" s="116">
        <v>0</v>
      </c>
      <c r="CX45" s="116">
        <v>0</v>
      </c>
      <c r="CY45" s="64">
        <v>0</v>
      </c>
      <c r="CZ45" s="64">
        <v>0</v>
      </c>
      <c r="DA45" s="64">
        <v>0</v>
      </c>
      <c r="DB45" s="64">
        <v>0</v>
      </c>
      <c r="DC45" s="64">
        <v>0</v>
      </c>
      <c r="DD45" s="64">
        <v>0</v>
      </c>
      <c r="DE45" s="141">
        <v>0</v>
      </c>
      <c r="DF45" s="141">
        <v>0</v>
      </c>
      <c r="DG45" s="141">
        <v>0</v>
      </c>
      <c r="DH45" s="64">
        <v>0</v>
      </c>
      <c r="DI45" s="176">
        <v>0</v>
      </c>
      <c r="DJ45" s="175">
        <v>0.964247032692645</v>
      </c>
      <c r="DK45" s="141">
        <v>0</v>
      </c>
      <c r="DL45" s="141">
        <v>0</v>
      </c>
      <c r="DM45" s="141">
        <v>0</v>
      </c>
      <c r="DN45" s="141">
        <v>0</v>
      </c>
      <c r="DO45" s="64">
        <v>0</v>
      </c>
      <c r="DP45" s="77">
        <v>0</v>
      </c>
      <c r="DQ45" s="64">
        <v>0</v>
      </c>
      <c r="DR45" s="77">
        <v>0</v>
      </c>
      <c r="DS45" s="64">
        <v>0</v>
      </c>
      <c r="DT45" s="77">
        <v>0</v>
      </c>
      <c r="DU45" s="64">
        <v>0</v>
      </c>
      <c r="DV45" s="64">
        <v>0</v>
      </c>
      <c r="DW45" s="77">
        <v>0</v>
      </c>
      <c r="DX45" s="64">
        <v>0</v>
      </c>
      <c r="DY45" s="64">
        <v>0</v>
      </c>
      <c r="DZ45" s="201">
        <v>0</v>
      </c>
      <c r="EA45" s="64">
        <v>0</v>
      </c>
      <c r="EB45" s="64">
        <v>0</v>
      </c>
      <c r="EC45" s="64">
        <v>0</v>
      </c>
      <c r="ED45" s="77">
        <v>0</v>
      </c>
      <c r="EE45" s="64">
        <v>0</v>
      </c>
      <c r="EF45" s="64">
        <v>0</v>
      </c>
      <c r="EG45" s="64">
        <v>0</v>
      </c>
      <c r="EH45" s="77">
        <v>0</v>
      </c>
      <c r="EI45" s="64">
        <v>0</v>
      </c>
      <c r="EJ45" s="138">
        <v>0</v>
      </c>
      <c r="EK45" s="64">
        <v>0</v>
      </c>
      <c r="EL45" s="64">
        <v>0</v>
      </c>
      <c r="EM45" s="138"/>
      <c r="EN45" s="178">
        <v>0</v>
      </c>
      <c r="EO45" s="178">
        <v>0</v>
      </c>
      <c r="EP45" s="178">
        <v>0</v>
      </c>
      <c r="EQ45" s="178">
        <v>0</v>
      </c>
      <c r="ER45" s="179">
        <v>0</v>
      </c>
    </row>
    <row r="46" spans="2:148" ht="14.1" customHeight="1" x14ac:dyDescent="0.2">
      <c r="B46" s="62" t="s">
        <v>652</v>
      </c>
      <c r="C46" s="63" t="s">
        <v>383</v>
      </c>
      <c r="D46" s="63" t="s">
        <v>384</v>
      </c>
      <c r="E46" s="63" t="s">
        <v>653</v>
      </c>
      <c r="F46" s="63"/>
      <c r="G46" s="63" t="s">
        <v>386</v>
      </c>
      <c r="H46" s="63" t="s">
        <v>387</v>
      </c>
      <c r="I46" s="63" t="s">
        <v>654</v>
      </c>
      <c r="J46" s="158" t="b">
        <v>0</v>
      </c>
      <c r="K46" s="132" t="s">
        <v>655</v>
      </c>
      <c r="L46" s="63" t="s">
        <v>656</v>
      </c>
      <c r="M46" s="62"/>
      <c r="N46" s="63" t="s">
        <v>657</v>
      </c>
      <c r="O46" s="63" t="s">
        <v>658</v>
      </c>
      <c r="P46" s="63" t="s">
        <v>393</v>
      </c>
      <c r="Q46" s="63">
        <v>11706</v>
      </c>
      <c r="R46" s="63" t="s">
        <v>659</v>
      </c>
      <c r="S46" s="218" t="s">
        <v>660</v>
      </c>
      <c r="T46" s="132" t="s">
        <v>661</v>
      </c>
      <c r="U46" s="166" t="s">
        <v>397</v>
      </c>
      <c r="V46" s="219" t="s">
        <v>398</v>
      </c>
      <c r="W46" s="219" t="s">
        <v>445</v>
      </c>
      <c r="X46" s="219" t="s">
        <v>446</v>
      </c>
      <c r="Y46" s="132" t="s">
        <v>333</v>
      </c>
      <c r="Z46" s="166"/>
      <c r="AA46" s="166">
        <v>0</v>
      </c>
      <c r="AB46" s="166">
        <v>0</v>
      </c>
      <c r="AC46" s="166">
        <v>0</v>
      </c>
      <c r="AD46" s="166">
        <v>0</v>
      </c>
      <c r="AE46" s="213">
        <v>41792</v>
      </c>
      <c r="AF46" s="64">
        <v>2050</v>
      </c>
      <c r="AG46" s="64" t="s">
        <v>401</v>
      </c>
      <c r="AH46" s="64">
        <v>0</v>
      </c>
      <c r="AI46" s="64">
        <v>2</v>
      </c>
      <c r="AJ46" s="64">
        <v>7</v>
      </c>
      <c r="AK46" s="64">
        <v>4</v>
      </c>
      <c r="AL46" s="64">
        <v>1</v>
      </c>
      <c r="AM46" s="64">
        <v>50</v>
      </c>
      <c r="AN46" s="64">
        <v>2.7065413986927673</v>
      </c>
      <c r="AO46" s="64">
        <v>0.70654139869276733</v>
      </c>
      <c r="AP46" s="77">
        <v>5.413082797385535E-2</v>
      </c>
      <c r="AQ46" s="64">
        <v>-47.293458601307236</v>
      </c>
      <c r="AR46" s="64">
        <v>5.6666660000000002</v>
      </c>
      <c r="AS46" s="65">
        <v>-0.32336465032680817</v>
      </c>
      <c r="AT46" s="65">
        <v>0.35327069934638367</v>
      </c>
      <c r="AU46" s="64">
        <v>2</v>
      </c>
      <c r="AV46" s="140">
        <v>2.7065413986927673</v>
      </c>
      <c r="AW46" s="140">
        <v>0</v>
      </c>
      <c r="AX46" s="140">
        <v>1</v>
      </c>
      <c r="AY46" s="140">
        <v>0</v>
      </c>
      <c r="AZ46" s="140">
        <v>0</v>
      </c>
      <c r="BA46" s="140">
        <v>0</v>
      </c>
      <c r="BB46" s="140">
        <v>1</v>
      </c>
      <c r="BC46" s="140">
        <v>0</v>
      </c>
      <c r="BD46" s="140">
        <v>1</v>
      </c>
      <c r="BE46" s="140">
        <v>0</v>
      </c>
      <c r="BF46" s="65">
        <v>0</v>
      </c>
      <c r="BG46" s="140">
        <v>0</v>
      </c>
      <c r="BH46" s="140">
        <v>0</v>
      </c>
      <c r="BI46" s="140">
        <v>0</v>
      </c>
      <c r="BJ46" s="140">
        <v>0</v>
      </c>
      <c r="BK46" s="140">
        <v>0</v>
      </c>
      <c r="BL46" s="140">
        <v>0</v>
      </c>
      <c r="BM46" s="65">
        <v>1</v>
      </c>
      <c r="BN46" s="64">
        <v>1</v>
      </c>
      <c r="BO46" s="201">
        <v>4.7619047619039997E-2</v>
      </c>
      <c r="BP46" s="140">
        <v>1</v>
      </c>
      <c r="BQ46" s="147">
        <v>5</v>
      </c>
      <c r="BR46" s="147">
        <v>0</v>
      </c>
      <c r="BS46" s="147">
        <v>0</v>
      </c>
      <c r="BT46" s="147">
        <v>0</v>
      </c>
      <c r="BU46" s="147">
        <v>0</v>
      </c>
      <c r="BV46" s="154">
        <v>1</v>
      </c>
      <c r="BW46" s="159">
        <v>5</v>
      </c>
      <c r="BX46" s="146">
        <v>0</v>
      </c>
      <c r="BY46" s="146">
        <v>0</v>
      </c>
      <c r="BZ46" s="146">
        <v>0</v>
      </c>
      <c r="CA46" s="146">
        <v>0</v>
      </c>
      <c r="CB46" s="156">
        <v>1</v>
      </c>
      <c r="CC46" s="155">
        <v>0</v>
      </c>
      <c r="CD46" s="77">
        <v>0</v>
      </c>
      <c r="CE46" s="64">
        <v>0</v>
      </c>
      <c r="CF46" s="77">
        <v>0</v>
      </c>
      <c r="CG46" s="64">
        <v>0</v>
      </c>
      <c r="CH46" s="77">
        <v>0</v>
      </c>
      <c r="CI46" s="124">
        <v>0</v>
      </c>
      <c r="CJ46" s="124">
        <v>1</v>
      </c>
      <c r="CK46" s="77">
        <v>0</v>
      </c>
      <c r="CL46" s="124">
        <v>0</v>
      </c>
      <c r="CM46" s="77">
        <v>0</v>
      </c>
      <c r="CN46" s="124">
        <v>0</v>
      </c>
      <c r="CO46" s="77">
        <v>0</v>
      </c>
      <c r="CP46" s="116">
        <v>50</v>
      </c>
      <c r="CQ46" s="116">
        <v>50</v>
      </c>
      <c r="CR46" s="116">
        <v>0</v>
      </c>
      <c r="CS46" s="116">
        <v>0</v>
      </c>
      <c r="CT46" s="116">
        <v>0</v>
      </c>
      <c r="CU46" s="116">
        <v>0</v>
      </c>
      <c r="CV46" s="116">
        <v>0</v>
      </c>
      <c r="CW46" s="116">
        <v>0</v>
      </c>
      <c r="CX46" s="116">
        <v>50</v>
      </c>
      <c r="CY46" s="64">
        <v>7</v>
      </c>
      <c r="CZ46" s="64">
        <v>7</v>
      </c>
      <c r="DA46" s="64">
        <v>3</v>
      </c>
      <c r="DB46" s="64">
        <v>3</v>
      </c>
      <c r="DC46" s="64">
        <v>6</v>
      </c>
      <c r="DD46" s="64">
        <v>5</v>
      </c>
      <c r="DE46" s="141">
        <v>1</v>
      </c>
      <c r="DF46" s="141">
        <v>1</v>
      </c>
      <c r="DG46" s="141">
        <v>0.83333333333333004</v>
      </c>
      <c r="DH46" s="64">
        <v>6</v>
      </c>
      <c r="DI46" s="176">
        <v>4</v>
      </c>
      <c r="DJ46" s="175">
        <v>0.964247032692645</v>
      </c>
      <c r="DK46" s="141">
        <v>0.66666666666666663</v>
      </c>
      <c r="DL46" s="141">
        <v>0.64283135512842993</v>
      </c>
      <c r="DM46" s="141">
        <v>1.2963482983291008</v>
      </c>
      <c r="DN46" s="141">
        <v>0.19050197820490011</v>
      </c>
      <c r="DO46" s="64">
        <v>3</v>
      </c>
      <c r="DP46" s="77">
        <v>0.75</v>
      </c>
      <c r="DQ46" s="64">
        <v>1</v>
      </c>
      <c r="DR46" s="77">
        <v>1</v>
      </c>
      <c r="DS46" s="64">
        <v>0</v>
      </c>
      <c r="DT46" s="77">
        <v>0</v>
      </c>
      <c r="DU46" s="64">
        <v>4</v>
      </c>
      <c r="DV46" s="64">
        <v>55</v>
      </c>
      <c r="DW46" s="77">
        <v>7.2727272727270004E-2</v>
      </c>
      <c r="DX46" s="64">
        <v>1</v>
      </c>
      <c r="DY46" s="64">
        <v>21</v>
      </c>
      <c r="DZ46" s="201">
        <v>4.7619047619039997E-2</v>
      </c>
      <c r="EA46" s="64">
        <v>5.3000000000001997</v>
      </c>
      <c r="EB46" s="64">
        <v>0</v>
      </c>
      <c r="EC46" s="64">
        <v>0</v>
      </c>
      <c r="ED46" s="77">
        <v>0</v>
      </c>
      <c r="EE46" s="64">
        <v>0</v>
      </c>
      <c r="EF46" s="64">
        <v>0</v>
      </c>
      <c r="EG46" s="64">
        <v>0</v>
      </c>
      <c r="EH46" s="77">
        <v>0</v>
      </c>
      <c r="EI46" s="64">
        <v>0</v>
      </c>
      <c r="EJ46" s="138">
        <v>0</v>
      </c>
      <c r="EK46" s="64">
        <v>0</v>
      </c>
      <c r="EL46" s="64">
        <v>0</v>
      </c>
      <c r="EM46" s="138"/>
      <c r="EN46" s="178">
        <v>0</v>
      </c>
      <c r="EO46" s="178">
        <v>0</v>
      </c>
      <c r="EP46" s="178">
        <v>0</v>
      </c>
      <c r="EQ46" s="178">
        <v>0</v>
      </c>
      <c r="ER46" s="179">
        <v>0</v>
      </c>
    </row>
    <row r="47" spans="2:148" ht="14.1" customHeight="1" x14ac:dyDescent="0.2">
      <c r="B47" s="62" t="s">
        <v>662</v>
      </c>
      <c r="C47" s="63" t="s">
        <v>383</v>
      </c>
      <c r="D47" s="63" t="s">
        <v>384</v>
      </c>
      <c r="E47" s="63" t="s">
        <v>653</v>
      </c>
      <c r="F47" s="63"/>
      <c r="G47" s="63" t="s">
        <v>386</v>
      </c>
      <c r="H47" s="63" t="s">
        <v>387</v>
      </c>
      <c r="I47" s="63" t="s">
        <v>654</v>
      </c>
      <c r="J47" s="158" t="b">
        <v>0</v>
      </c>
      <c r="K47" s="132" t="s">
        <v>663</v>
      </c>
      <c r="L47" s="63" t="s">
        <v>664</v>
      </c>
      <c r="M47" s="62"/>
      <c r="N47" s="63" t="s">
        <v>665</v>
      </c>
      <c r="O47" s="63" t="s">
        <v>666</v>
      </c>
      <c r="P47" s="63" t="s">
        <v>393</v>
      </c>
      <c r="Q47" s="63">
        <v>11717</v>
      </c>
      <c r="R47" s="63" t="s">
        <v>667</v>
      </c>
      <c r="S47" s="218" t="s">
        <v>668</v>
      </c>
      <c r="T47" s="132" t="s">
        <v>669</v>
      </c>
      <c r="U47" s="166" t="s">
        <v>397</v>
      </c>
      <c r="V47" s="219" t="s">
        <v>398</v>
      </c>
      <c r="W47" s="219" t="s">
        <v>399</v>
      </c>
      <c r="X47" s="219" t="s">
        <v>400</v>
      </c>
      <c r="Y47" s="132" t="s">
        <v>333</v>
      </c>
      <c r="Z47" s="166"/>
      <c r="AA47" s="166">
        <v>0</v>
      </c>
      <c r="AB47" s="166">
        <v>0</v>
      </c>
      <c r="AC47" s="166">
        <v>0</v>
      </c>
      <c r="AD47" s="166">
        <v>0</v>
      </c>
      <c r="AE47" s="213">
        <v>43593</v>
      </c>
      <c r="AF47" s="64">
        <v>249</v>
      </c>
      <c r="AG47" s="64" t="s">
        <v>401</v>
      </c>
      <c r="AH47" s="64">
        <v>2</v>
      </c>
      <c r="AI47" s="64">
        <v>0</v>
      </c>
      <c r="AJ47" s="64">
        <v>0</v>
      </c>
      <c r="AK47" s="64">
        <v>0</v>
      </c>
      <c r="AL47" s="64">
        <v>0</v>
      </c>
      <c r="AM47" s="64">
        <v>50</v>
      </c>
      <c r="AN47" s="64">
        <v>0</v>
      </c>
      <c r="AO47" s="64">
        <v>0</v>
      </c>
      <c r="AP47" s="77">
        <v>0</v>
      </c>
      <c r="AQ47" s="64">
        <v>-50</v>
      </c>
      <c r="AR47" s="64">
        <v>0</v>
      </c>
      <c r="AS47" s="65">
        <v>0</v>
      </c>
      <c r="AT47" s="65">
        <v>0</v>
      </c>
      <c r="AU47" s="64">
        <v>0</v>
      </c>
      <c r="AV47" s="140">
        <v>0</v>
      </c>
      <c r="AW47" s="140">
        <v>0</v>
      </c>
      <c r="AX47" s="140">
        <v>0</v>
      </c>
      <c r="AY47" s="140">
        <v>0</v>
      </c>
      <c r="AZ47" s="140">
        <v>0</v>
      </c>
      <c r="BA47" s="140">
        <v>0</v>
      </c>
      <c r="BB47" s="140">
        <v>0</v>
      </c>
      <c r="BC47" s="140">
        <v>0</v>
      </c>
      <c r="BD47" s="140">
        <v>0</v>
      </c>
      <c r="BE47" s="140">
        <v>0</v>
      </c>
      <c r="BF47" s="65">
        <v>0</v>
      </c>
      <c r="BG47" s="140">
        <v>0</v>
      </c>
      <c r="BH47" s="140">
        <v>0</v>
      </c>
      <c r="BI47" s="140">
        <v>0</v>
      </c>
      <c r="BJ47" s="140">
        <v>0</v>
      </c>
      <c r="BK47" s="140">
        <v>0</v>
      </c>
      <c r="BL47" s="140">
        <v>0</v>
      </c>
      <c r="BM47" s="65">
        <v>0</v>
      </c>
      <c r="BN47" s="64">
        <v>0</v>
      </c>
      <c r="BO47" s="201">
        <v>0</v>
      </c>
      <c r="BP47" s="140">
        <v>0</v>
      </c>
      <c r="BQ47" s="147">
        <v>0</v>
      </c>
      <c r="BR47" s="147">
        <v>0</v>
      </c>
      <c r="BS47" s="147">
        <v>0</v>
      </c>
      <c r="BT47" s="147">
        <v>0</v>
      </c>
      <c r="BU47" s="147">
        <v>0</v>
      </c>
      <c r="BV47" s="154">
        <v>0</v>
      </c>
      <c r="BW47" s="159">
        <v>0</v>
      </c>
      <c r="BX47" s="146">
        <v>0</v>
      </c>
      <c r="BY47" s="146">
        <v>0</v>
      </c>
      <c r="BZ47" s="146">
        <v>0</v>
      </c>
      <c r="CA47" s="146">
        <v>0</v>
      </c>
      <c r="CB47" s="156">
        <v>0</v>
      </c>
      <c r="CC47" s="155">
        <v>0</v>
      </c>
      <c r="CD47" s="77">
        <v>0</v>
      </c>
      <c r="CE47" s="64">
        <v>0</v>
      </c>
      <c r="CF47" s="77">
        <v>0</v>
      </c>
      <c r="CG47" s="64">
        <v>0</v>
      </c>
      <c r="CH47" s="77">
        <v>0</v>
      </c>
      <c r="CI47" s="124">
        <v>0</v>
      </c>
      <c r="CJ47" s="124">
        <v>0</v>
      </c>
      <c r="CK47" s="77">
        <v>0</v>
      </c>
      <c r="CL47" s="124">
        <v>0</v>
      </c>
      <c r="CM47" s="77">
        <v>0</v>
      </c>
      <c r="CN47" s="124">
        <v>0</v>
      </c>
      <c r="CO47" s="77">
        <v>0</v>
      </c>
      <c r="CP47" s="116">
        <v>0</v>
      </c>
      <c r="CQ47" s="116">
        <v>0</v>
      </c>
      <c r="CR47" s="116">
        <v>0</v>
      </c>
      <c r="CS47" s="116">
        <v>0</v>
      </c>
      <c r="CT47" s="116">
        <v>0</v>
      </c>
      <c r="CU47" s="116">
        <v>0</v>
      </c>
      <c r="CV47" s="116">
        <v>0</v>
      </c>
      <c r="CW47" s="116">
        <v>0</v>
      </c>
      <c r="CX47" s="116">
        <v>0</v>
      </c>
      <c r="CY47" s="64">
        <v>0</v>
      </c>
      <c r="CZ47" s="64">
        <v>0</v>
      </c>
      <c r="DA47" s="64">
        <v>0</v>
      </c>
      <c r="DB47" s="64">
        <v>0</v>
      </c>
      <c r="DC47" s="64">
        <v>0</v>
      </c>
      <c r="DD47" s="64">
        <v>0</v>
      </c>
      <c r="DE47" s="141">
        <v>0</v>
      </c>
      <c r="DF47" s="141">
        <v>0</v>
      </c>
      <c r="DG47" s="141">
        <v>0</v>
      </c>
      <c r="DH47" s="64">
        <v>0</v>
      </c>
      <c r="DI47" s="176">
        <v>0</v>
      </c>
      <c r="DJ47" s="175">
        <v>0.964247032692645</v>
      </c>
      <c r="DK47" s="141">
        <v>0</v>
      </c>
      <c r="DL47" s="141">
        <v>0</v>
      </c>
      <c r="DM47" s="141">
        <v>0</v>
      </c>
      <c r="DN47" s="141">
        <v>0</v>
      </c>
      <c r="DO47" s="64">
        <v>0</v>
      </c>
      <c r="DP47" s="77">
        <v>0</v>
      </c>
      <c r="DQ47" s="64">
        <v>0</v>
      </c>
      <c r="DR47" s="77">
        <v>0</v>
      </c>
      <c r="DS47" s="64">
        <v>0</v>
      </c>
      <c r="DT47" s="77">
        <v>0</v>
      </c>
      <c r="DU47" s="64">
        <v>0</v>
      </c>
      <c r="DV47" s="64">
        <v>23</v>
      </c>
      <c r="DW47" s="77">
        <v>0</v>
      </c>
      <c r="DX47" s="64">
        <v>0</v>
      </c>
      <c r="DY47" s="64">
        <v>5</v>
      </c>
      <c r="DZ47" s="201">
        <v>0</v>
      </c>
      <c r="EA47" s="64">
        <v>1.5</v>
      </c>
      <c r="EB47" s="64">
        <v>0</v>
      </c>
      <c r="EC47" s="64">
        <v>0</v>
      </c>
      <c r="ED47" s="77">
        <v>0</v>
      </c>
      <c r="EE47" s="64">
        <v>0</v>
      </c>
      <c r="EF47" s="64">
        <v>0</v>
      </c>
      <c r="EG47" s="64">
        <v>0</v>
      </c>
      <c r="EH47" s="77">
        <v>0</v>
      </c>
      <c r="EI47" s="64">
        <v>0</v>
      </c>
      <c r="EJ47" s="138">
        <v>0</v>
      </c>
      <c r="EK47" s="64">
        <v>0</v>
      </c>
      <c r="EL47" s="64">
        <v>0</v>
      </c>
      <c r="EM47" s="138"/>
      <c r="EN47" s="178">
        <v>0</v>
      </c>
      <c r="EO47" s="178">
        <v>0</v>
      </c>
      <c r="EP47" s="178">
        <v>0</v>
      </c>
      <c r="EQ47" s="178">
        <v>0</v>
      </c>
      <c r="ER47" s="179">
        <v>0</v>
      </c>
    </row>
    <row r="48" spans="2:148" ht="14.1" customHeight="1" x14ac:dyDescent="0.2">
      <c r="B48" s="62" t="s">
        <v>670</v>
      </c>
      <c r="C48" s="63" t="s">
        <v>383</v>
      </c>
      <c r="D48" s="63" t="s">
        <v>384</v>
      </c>
      <c r="E48" s="63" t="s">
        <v>385</v>
      </c>
      <c r="F48" s="63" t="s">
        <v>403</v>
      </c>
      <c r="G48" s="63" t="s">
        <v>386</v>
      </c>
      <c r="H48" s="63" t="s">
        <v>423</v>
      </c>
      <c r="I48" s="63" t="s">
        <v>671</v>
      </c>
      <c r="J48" s="158" t="b">
        <v>0</v>
      </c>
      <c r="K48" s="132" t="s">
        <v>672</v>
      </c>
      <c r="L48" s="63" t="s">
        <v>570</v>
      </c>
      <c r="M48" s="62"/>
      <c r="N48" s="63" t="s">
        <v>673</v>
      </c>
      <c r="O48" s="63" t="s">
        <v>441</v>
      </c>
      <c r="P48" s="63" t="s">
        <v>393</v>
      </c>
      <c r="Q48" s="63">
        <v>11213</v>
      </c>
      <c r="R48" s="63" t="s">
        <v>674</v>
      </c>
      <c r="S48" s="218" t="s">
        <v>574</v>
      </c>
      <c r="T48" s="132" t="s">
        <v>575</v>
      </c>
      <c r="U48" s="166" t="s">
        <v>397</v>
      </c>
      <c r="V48" s="219" t="s">
        <v>398</v>
      </c>
      <c r="W48" s="219" t="s">
        <v>445</v>
      </c>
      <c r="X48" s="219" t="s">
        <v>446</v>
      </c>
      <c r="Y48" s="132" t="s">
        <v>336</v>
      </c>
      <c r="Z48" s="166" t="s">
        <v>410</v>
      </c>
      <c r="AA48" s="166">
        <v>1</v>
      </c>
      <c r="AB48" s="166">
        <v>1</v>
      </c>
      <c r="AC48" s="166">
        <v>1</v>
      </c>
      <c r="AD48" s="166">
        <v>0</v>
      </c>
      <c r="AE48" s="213">
        <v>40352</v>
      </c>
      <c r="AF48" s="64">
        <v>3490</v>
      </c>
      <c r="AG48" s="64" t="s">
        <v>401</v>
      </c>
      <c r="AH48" s="64">
        <v>1</v>
      </c>
      <c r="AI48" s="64">
        <v>61</v>
      </c>
      <c r="AJ48" s="64">
        <v>89</v>
      </c>
      <c r="AK48" s="64">
        <v>65</v>
      </c>
      <c r="AL48" s="64">
        <v>27</v>
      </c>
      <c r="AM48" s="64">
        <v>50</v>
      </c>
      <c r="AN48" s="64">
        <v>73.076617764704707</v>
      </c>
      <c r="AO48" s="64">
        <v>12.076617764704707</v>
      </c>
      <c r="AP48" s="77">
        <v>1.4615323552940942</v>
      </c>
      <c r="AQ48" s="64">
        <v>23.076617764704707</v>
      </c>
      <c r="AR48" s="64">
        <v>72.666666000000006</v>
      </c>
      <c r="AS48" s="65">
        <v>0.12425565791853396</v>
      </c>
      <c r="AT48" s="65">
        <v>0.19797734040499521</v>
      </c>
      <c r="AU48" s="64">
        <v>61</v>
      </c>
      <c r="AV48" s="140">
        <v>73.076617764704707</v>
      </c>
      <c r="AW48" s="140">
        <v>12</v>
      </c>
      <c r="AX48" s="140">
        <v>27</v>
      </c>
      <c r="AY48" s="140">
        <v>0</v>
      </c>
      <c r="AZ48" s="140">
        <v>0</v>
      </c>
      <c r="BA48" s="140">
        <v>0</v>
      </c>
      <c r="BB48" s="140">
        <v>4</v>
      </c>
      <c r="BC48" s="140">
        <v>0</v>
      </c>
      <c r="BD48" s="140">
        <v>4</v>
      </c>
      <c r="BE48" s="140">
        <v>12</v>
      </c>
      <c r="BF48" s="65">
        <v>1</v>
      </c>
      <c r="BG48" s="140">
        <v>1</v>
      </c>
      <c r="BH48" s="140">
        <v>1</v>
      </c>
      <c r="BI48" s="140">
        <v>0</v>
      </c>
      <c r="BJ48" s="140">
        <v>14</v>
      </c>
      <c r="BK48" s="140">
        <v>9</v>
      </c>
      <c r="BL48" s="140">
        <v>0</v>
      </c>
      <c r="BM48" s="65">
        <v>0.48149999999999998</v>
      </c>
      <c r="BN48" s="64">
        <v>12</v>
      </c>
      <c r="BO48" s="201">
        <v>5.0632911392399997E-2</v>
      </c>
      <c r="BP48" s="140">
        <v>16</v>
      </c>
      <c r="BQ48" s="147">
        <v>98</v>
      </c>
      <c r="BR48" s="147">
        <v>0</v>
      </c>
      <c r="BS48" s="147">
        <v>6</v>
      </c>
      <c r="BT48" s="147">
        <v>6</v>
      </c>
      <c r="BU48" s="147">
        <v>7</v>
      </c>
      <c r="BV48" s="154">
        <v>8</v>
      </c>
      <c r="BW48" s="159">
        <v>3.62962962962962</v>
      </c>
      <c r="BX48" s="146">
        <v>0</v>
      </c>
      <c r="BY48" s="146">
        <v>0.22222222222221999</v>
      </c>
      <c r="BZ48" s="146">
        <v>0.22222222222221999</v>
      </c>
      <c r="CA48" s="146">
        <v>0.25925925925924997</v>
      </c>
      <c r="CB48" s="156">
        <v>0.29629629629629001</v>
      </c>
      <c r="CC48" s="155">
        <v>24</v>
      </c>
      <c r="CD48" s="77">
        <v>0.88888888888887996</v>
      </c>
      <c r="CE48" s="64">
        <v>2</v>
      </c>
      <c r="CF48" s="77">
        <v>0.22222222222221999</v>
      </c>
      <c r="CG48" s="64">
        <v>26</v>
      </c>
      <c r="CH48" s="77">
        <v>0.72222222222221999</v>
      </c>
      <c r="CI48" s="124">
        <v>0</v>
      </c>
      <c r="CJ48" s="124">
        <v>27</v>
      </c>
      <c r="CK48" s="77">
        <v>0</v>
      </c>
      <c r="CL48" s="124">
        <v>0</v>
      </c>
      <c r="CM48" s="77">
        <v>0</v>
      </c>
      <c r="CN48" s="124">
        <v>0</v>
      </c>
      <c r="CO48" s="77">
        <v>0</v>
      </c>
      <c r="CP48" s="116">
        <v>1940</v>
      </c>
      <c r="CQ48" s="116">
        <v>71.851851851851848</v>
      </c>
      <c r="CR48" s="116">
        <v>0</v>
      </c>
      <c r="CS48" s="116">
        <v>0</v>
      </c>
      <c r="CT48" s="116">
        <v>168</v>
      </c>
      <c r="CU48" s="116">
        <v>6.2222222222222223</v>
      </c>
      <c r="CV48" s="116">
        <v>0</v>
      </c>
      <c r="CW48" s="116">
        <v>0</v>
      </c>
      <c r="CX48" s="116">
        <v>78.074074074074076</v>
      </c>
      <c r="CY48" s="64">
        <v>88</v>
      </c>
      <c r="CZ48" s="64">
        <v>75</v>
      </c>
      <c r="DA48" s="64">
        <v>70</v>
      </c>
      <c r="DB48" s="64">
        <v>52</v>
      </c>
      <c r="DC48" s="64">
        <v>63</v>
      </c>
      <c r="DD48" s="64">
        <v>39</v>
      </c>
      <c r="DE48" s="141">
        <v>0.85227272727271997</v>
      </c>
      <c r="DF48" s="141">
        <v>0.74285714285714</v>
      </c>
      <c r="DG48" s="141">
        <v>0.61904761904760996</v>
      </c>
      <c r="DH48" s="64">
        <v>64</v>
      </c>
      <c r="DI48" s="176">
        <v>50</v>
      </c>
      <c r="DJ48" s="175">
        <v>0.964247032692645</v>
      </c>
      <c r="DK48" s="141">
        <v>0.78125</v>
      </c>
      <c r="DL48" s="141">
        <v>0.75331799429112889</v>
      </c>
      <c r="DM48" s="141">
        <v>0.82176135939794304</v>
      </c>
      <c r="DN48" s="141">
        <v>-0.13427037524351892</v>
      </c>
      <c r="DO48" s="64">
        <v>9</v>
      </c>
      <c r="DP48" s="77">
        <v>0.25</v>
      </c>
      <c r="DQ48" s="64">
        <v>24</v>
      </c>
      <c r="DR48" s="77">
        <v>0.88888888888887996</v>
      </c>
      <c r="DS48" s="64">
        <v>0</v>
      </c>
      <c r="DT48" s="77">
        <v>0</v>
      </c>
      <c r="DU48" s="64">
        <v>65</v>
      </c>
      <c r="DV48" s="64">
        <v>621</v>
      </c>
      <c r="DW48" s="77">
        <v>0.10466988727858</v>
      </c>
      <c r="DX48" s="64">
        <v>26</v>
      </c>
      <c r="DY48" s="64">
        <v>237</v>
      </c>
      <c r="DZ48" s="201">
        <v>0.10970464135021001</v>
      </c>
      <c r="EA48" s="64">
        <v>45.1000000000002</v>
      </c>
      <c r="EB48" s="64">
        <v>76</v>
      </c>
      <c r="EC48" s="64">
        <v>4</v>
      </c>
      <c r="ED48" s="77">
        <v>5.2600000000000001E-2</v>
      </c>
      <c r="EE48" s="64">
        <v>0</v>
      </c>
      <c r="EF48" s="64">
        <v>0</v>
      </c>
      <c r="EG48" s="64">
        <v>0</v>
      </c>
      <c r="EH48" s="77">
        <v>0</v>
      </c>
      <c r="EI48" s="64">
        <v>27</v>
      </c>
      <c r="EJ48" s="138">
        <v>0</v>
      </c>
      <c r="EK48" s="64">
        <v>44</v>
      </c>
      <c r="EL48" s="64">
        <v>1</v>
      </c>
      <c r="EM48" s="138">
        <v>2.2700000000000001E-2</v>
      </c>
      <c r="EN48" s="178">
        <v>0</v>
      </c>
      <c r="EO48" s="178">
        <v>0</v>
      </c>
      <c r="EP48" s="178">
        <v>0</v>
      </c>
      <c r="EQ48" s="178">
        <v>0</v>
      </c>
      <c r="ER48" s="179">
        <v>0</v>
      </c>
    </row>
    <row r="49" spans="2:148" ht="14.1" customHeight="1" x14ac:dyDescent="0.2">
      <c r="B49" s="62" t="s">
        <v>675</v>
      </c>
      <c r="C49" s="63" t="s">
        <v>383</v>
      </c>
      <c r="D49" s="63" t="s">
        <v>384</v>
      </c>
      <c r="E49" s="63" t="s">
        <v>385</v>
      </c>
      <c r="F49" s="63"/>
      <c r="G49" s="63" t="s">
        <v>386</v>
      </c>
      <c r="H49" s="63" t="s">
        <v>423</v>
      </c>
      <c r="I49" s="63" t="s">
        <v>671</v>
      </c>
      <c r="J49" s="158" t="b">
        <v>0</v>
      </c>
      <c r="K49" s="132" t="s">
        <v>676</v>
      </c>
      <c r="L49" s="63" t="s">
        <v>677</v>
      </c>
      <c r="M49" s="62"/>
      <c r="N49" s="63" t="s">
        <v>678</v>
      </c>
      <c r="O49" s="63" t="s">
        <v>441</v>
      </c>
      <c r="P49" s="63" t="s">
        <v>393</v>
      </c>
      <c r="Q49" s="63">
        <v>11225</v>
      </c>
      <c r="R49" s="63" t="s">
        <v>679</v>
      </c>
      <c r="S49" s="218" t="s">
        <v>680</v>
      </c>
      <c r="T49" s="132" t="s">
        <v>681</v>
      </c>
      <c r="U49" s="166" t="s">
        <v>397</v>
      </c>
      <c r="V49" s="219" t="s">
        <v>398</v>
      </c>
      <c r="W49" s="219" t="s">
        <v>445</v>
      </c>
      <c r="X49" s="219" t="s">
        <v>446</v>
      </c>
      <c r="Y49" s="132" t="s">
        <v>335</v>
      </c>
      <c r="Z49" s="166"/>
      <c r="AA49" s="166">
        <v>0</v>
      </c>
      <c r="AB49" s="166">
        <v>0</v>
      </c>
      <c r="AC49" s="166">
        <v>1</v>
      </c>
      <c r="AD49" s="166">
        <v>0</v>
      </c>
      <c r="AE49" s="213">
        <v>41031</v>
      </c>
      <c r="AF49" s="64">
        <v>2811</v>
      </c>
      <c r="AG49" s="64" t="s">
        <v>401</v>
      </c>
      <c r="AH49" s="64">
        <v>2</v>
      </c>
      <c r="AI49" s="64">
        <v>24</v>
      </c>
      <c r="AJ49" s="64">
        <v>40</v>
      </c>
      <c r="AK49" s="64">
        <v>26</v>
      </c>
      <c r="AL49" s="64">
        <v>8</v>
      </c>
      <c r="AM49" s="64">
        <v>50</v>
      </c>
      <c r="AN49" s="64">
        <v>21.652331189542139</v>
      </c>
      <c r="AO49" s="64">
        <v>-2.3476688104578614</v>
      </c>
      <c r="AP49" s="77">
        <v>0.4330466237908428</v>
      </c>
      <c r="AQ49" s="64">
        <v>-28.347668810457861</v>
      </c>
      <c r="AR49" s="64">
        <v>35.333333000000003</v>
      </c>
      <c r="AS49" s="65">
        <v>-0.1672180311714562</v>
      </c>
      <c r="AT49" s="65">
        <v>-9.7819533769077552E-2</v>
      </c>
      <c r="AU49" s="64">
        <v>24</v>
      </c>
      <c r="AV49" s="140">
        <v>21.652331189542139</v>
      </c>
      <c r="AW49" s="140">
        <v>5</v>
      </c>
      <c r="AX49" s="140">
        <v>8</v>
      </c>
      <c r="AY49" s="140">
        <v>1</v>
      </c>
      <c r="AZ49" s="140">
        <v>4</v>
      </c>
      <c r="BA49" s="140">
        <v>0</v>
      </c>
      <c r="BB49" s="140">
        <v>1</v>
      </c>
      <c r="BC49" s="140">
        <v>1</v>
      </c>
      <c r="BD49" s="140">
        <v>6</v>
      </c>
      <c r="BE49" s="140">
        <v>0</v>
      </c>
      <c r="BF49" s="65">
        <v>0</v>
      </c>
      <c r="BG49" s="140">
        <v>0</v>
      </c>
      <c r="BH49" s="140">
        <v>0</v>
      </c>
      <c r="BI49" s="140">
        <v>0</v>
      </c>
      <c r="BJ49" s="140">
        <v>0</v>
      </c>
      <c r="BK49" s="140">
        <v>1</v>
      </c>
      <c r="BL49" s="140">
        <v>0</v>
      </c>
      <c r="BM49" s="65">
        <v>0.25</v>
      </c>
      <c r="BN49" s="64">
        <v>2</v>
      </c>
      <c r="BO49" s="201">
        <v>1.4598540145980001E-2</v>
      </c>
      <c r="BP49" s="140">
        <v>1</v>
      </c>
      <c r="BQ49" s="147">
        <v>16</v>
      </c>
      <c r="BR49" s="147">
        <v>2</v>
      </c>
      <c r="BS49" s="147">
        <v>5</v>
      </c>
      <c r="BT49" s="147">
        <v>0</v>
      </c>
      <c r="BU49" s="147">
        <v>0</v>
      </c>
      <c r="BV49" s="154">
        <v>1</v>
      </c>
      <c r="BW49" s="159">
        <v>2</v>
      </c>
      <c r="BX49" s="146">
        <v>0.25</v>
      </c>
      <c r="BY49" s="146">
        <v>0.625</v>
      </c>
      <c r="BZ49" s="146">
        <v>0</v>
      </c>
      <c r="CA49" s="146">
        <v>0</v>
      </c>
      <c r="CB49" s="156">
        <v>0.125</v>
      </c>
      <c r="CC49" s="155">
        <v>0</v>
      </c>
      <c r="CD49" s="77">
        <v>0</v>
      </c>
      <c r="CE49" s="64">
        <v>0</v>
      </c>
      <c r="CF49" s="77">
        <v>0</v>
      </c>
      <c r="CG49" s="64">
        <v>0</v>
      </c>
      <c r="CH49" s="77">
        <v>0</v>
      </c>
      <c r="CI49" s="124">
        <v>0</v>
      </c>
      <c r="CJ49" s="124">
        <v>8</v>
      </c>
      <c r="CK49" s="77">
        <v>0</v>
      </c>
      <c r="CL49" s="124">
        <v>0</v>
      </c>
      <c r="CM49" s="77">
        <v>0</v>
      </c>
      <c r="CN49" s="124">
        <v>0</v>
      </c>
      <c r="CO49" s="77">
        <v>0</v>
      </c>
      <c r="CP49" s="116">
        <v>435</v>
      </c>
      <c r="CQ49" s="116">
        <v>54.375</v>
      </c>
      <c r="CR49" s="116">
        <v>0</v>
      </c>
      <c r="CS49" s="116">
        <v>0</v>
      </c>
      <c r="CT49" s="116">
        <v>0</v>
      </c>
      <c r="CU49" s="116">
        <v>0</v>
      </c>
      <c r="CV49" s="116">
        <v>0</v>
      </c>
      <c r="CW49" s="116">
        <v>0</v>
      </c>
      <c r="CX49" s="116">
        <v>54.375</v>
      </c>
      <c r="CY49" s="64">
        <v>37</v>
      </c>
      <c r="CZ49" s="64">
        <v>26</v>
      </c>
      <c r="DA49" s="64">
        <v>32</v>
      </c>
      <c r="DB49" s="64">
        <v>23</v>
      </c>
      <c r="DC49" s="64">
        <v>39</v>
      </c>
      <c r="DD49" s="64">
        <v>28</v>
      </c>
      <c r="DE49" s="141">
        <v>0.70270270270269997</v>
      </c>
      <c r="DF49" s="141">
        <v>0.71875</v>
      </c>
      <c r="DG49" s="141">
        <v>0.71794871794870996</v>
      </c>
      <c r="DH49" s="64">
        <v>40</v>
      </c>
      <c r="DI49" s="176">
        <v>31</v>
      </c>
      <c r="DJ49" s="175">
        <v>0.964247032692645</v>
      </c>
      <c r="DK49" s="141">
        <v>0.77500000000000002</v>
      </c>
      <c r="DL49" s="141">
        <v>0.74729145033679989</v>
      </c>
      <c r="DM49" s="141">
        <v>0.96073455360038529</v>
      </c>
      <c r="DN49" s="141">
        <v>-2.9342732388089932E-2</v>
      </c>
      <c r="DO49" s="64">
        <v>8</v>
      </c>
      <c r="DP49" s="77">
        <v>0.5</v>
      </c>
      <c r="DQ49" s="64">
        <v>5</v>
      </c>
      <c r="DR49" s="77">
        <v>0.625</v>
      </c>
      <c r="DS49" s="64">
        <v>0</v>
      </c>
      <c r="DT49" s="77">
        <v>0</v>
      </c>
      <c r="DU49" s="64">
        <v>26</v>
      </c>
      <c r="DV49" s="64">
        <v>342</v>
      </c>
      <c r="DW49" s="77">
        <v>7.6023391812859997E-2</v>
      </c>
      <c r="DX49" s="64">
        <v>8</v>
      </c>
      <c r="DY49" s="64">
        <v>137</v>
      </c>
      <c r="DZ49" s="201">
        <v>5.8394160583940001E-2</v>
      </c>
      <c r="EA49" s="64">
        <v>33.1000000000002</v>
      </c>
      <c r="EB49" s="64">
        <v>49</v>
      </c>
      <c r="EC49" s="64">
        <v>0</v>
      </c>
      <c r="ED49" s="77">
        <v>0</v>
      </c>
      <c r="EE49" s="64">
        <v>0</v>
      </c>
      <c r="EF49" s="64">
        <v>0</v>
      </c>
      <c r="EG49" s="64">
        <v>0</v>
      </c>
      <c r="EH49" s="77">
        <v>0</v>
      </c>
      <c r="EI49" s="64">
        <v>8</v>
      </c>
      <c r="EJ49" s="138">
        <v>0</v>
      </c>
      <c r="EK49" s="64">
        <v>0</v>
      </c>
      <c r="EL49" s="64">
        <v>0</v>
      </c>
      <c r="EM49" s="138"/>
      <c r="EN49" s="178">
        <v>0</v>
      </c>
      <c r="EO49" s="178">
        <v>0</v>
      </c>
      <c r="EP49" s="178">
        <v>0</v>
      </c>
      <c r="EQ49" s="178">
        <v>0</v>
      </c>
      <c r="ER49" s="179">
        <v>0</v>
      </c>
    </row>
    <row r="50" spans="2:148" ht="14.1" customHeight="1" x14ac:dyDescent="0.2">
      <c r="B50" s="62" t="s">
        <v>682</v>
      </c>
      <c r="C50" s="63" t="s">
        <v>383</v>
      </c>
      <c r="D50" s="63" t="s">
        <v>384</v>
      </c>
      <c r="E50" s="63" t="s">
        <v>385</v>
      </c>
      <c r="F50" s="63"/>
      <c r="G50" s="63" t="s">
        <v>386</v>
      </c>
      <c r="H50" s="63" t="s">
        <v>423</v>
      </c>
      <c r="I50" s="63" t="s">
        <v>671</v>
      </c>
      <c r="J50" s="158" t="b">
        <v>0</v>
      </c>
      <c r="K50" s="132" t="s">
        <v>683</v>
      </c>
      <c r="L50" s="63" t="s">
        <v>684</v>
      </c>
      <c r="M50" s="62"/>
      <c r="N50" s="63" t="s">
        <v>685</v>
      </c>
      <c r="O50" s="63" t="s">
        <v>441</v>
      </c>
      <c r="P50" s="63" t="s">
        <v>393</v>
      </c>
      <c r="Q50" s="63">
        <v>11226</v>
      </c>
      <c r="R50" s="63" t="s">
        <v>686</v>
      </c>
      <c r="S50" s="218" t="s">
        <v>687</v>
      </c>
      <c r="T50" s="132" t="s">
        <v>688</v>
      </c>
      <c r="U50" s="166" t="s">
        <v>397</v>
      </c>
      <c r="V50" s="219" t="s">
        <v>398</v>
      </c>
      <c r="W50" s="219" t="s">
        <v>445</v>
      </c>
      <c r="X50" s="219" t="s">
        <v>446</v>
      </c>
      <c r="Y50" s="132" t="s">
        <v>333</v>
      </c>
      <c r="Z50" s="166"/>
      <c r="AA50" s="166">
        <v>0</v>
      </c>
      <c r="AB50" s="166">
        <v>0</v>
      </c>
      <c r="AC50" s="166">
        <v>0</v>
      </c>
      <c r="AD50" s="166">
        <v>0</v>
      </c>
      <c r="AE50" s="213">
        <v>41584</v>
      </c>
      <c r="AF50" s="64">
        <v>2258</v>
      </c>
      <c r="AG50" s="64" t="s">
        <v>401</v>
      </c>
      <c r="AH50" s="64">
        <v>2</v>
      </c>
      <c r="AI50" s="64">
        <v>8</v>
      </c>
      <c r="AJ50" s="64">
        <v>13</v>
      </c>
      <c r="AK50" s="64">
        <v>8</v>
      </c>
      <c r="AL50" s="64">
        <v>1</v>
      </c>
      <c r="AM50" s="64">
        <v>50</v>
      </c>
      <c r="AN50" s="64">
        <v>2.7065413986927673</v>
      </c>
      <c r="AO50" s="64">
        <v>-5.2934586013072327</v>
      </c>
      <c r="AP50" s="77">
        <v>5.413082797385535E-2</v>
      </c>
      <c r="AQ50" s="64">
        <v>-47.293458601307236</v>
      </c>
      <c r="AR50" s="64">
        <v>9.3333329999999997</v>
      </c>
      <c r="AS50" s="65">
        <v>-0.66168232516340408</v>
      </c>
      <c r="AT50" s="65">
        <v>-0.66168232516340408</v>
      </c>
      <c r="AU50" s="64">
        <v>8</v>
      </c>
      <c r="AV50" s="140">
        <v>2.7065413986927673</v>
      </c>
      <c r="AW50" s="140">
        <v>1</v>
      </c>
      <c r="AX50" s="140">
        <v>1</v>
      </c>
      <c r="AY50" s="140">
        <v>0</v>
      </c>
      <c r="AZ50" s="140">
        <v>1</v>
      </c>
      <c r="BA50" s="140">
        <v>0</v>
      </c>
      <c r="BB50" s="140">
        <v>0</v>
      </c>
      <c r="BC50" s="140">
        <v>0</v>
      </c>
      <c r="BD50" s="140">
        <v>1</v>
      </c>
      <c r="BE50" s="140">
        <v>0</v>
      </c>
      <c r="BF50" s="65">
        <v>0</v>
      </c>
      <c r="BG50" s="140">
        <v>0</v>
      </c>
      <c r="BH50" s="140">
        <v>0</v>
      </c>
      <c r="BI50" s="140">
        <v>0</v>
      </c>
      <c r="BJ50" s="140">
        <v>0</v>
      </c>
      <c r="BK50" s="140">
        <v>0</v>
      </c>
      <c r="BL50" s="140">
        <v>0</v>
      </c>
      <c r="BM50" s="65">
        <v>0</v>
      </c>
      <c r="BN50" s="64">
        <v>0</v>
      </c>
      <c r="BO50" s="201">
        <v>0</v>
      </c>
      <c r="BP50" s="140">
        <v>1</v>
      </c>
      <c r="BQ50" s="147">
        <v>3</v>
      </c>
      <c r="BR50" s="147">
        <v>0</v>
      </c>
      <c r="BS50" s="147">
        <v>0</v>
      </c>
      <c r="BT50" s="147">
        <v>1</v>
      </c>
      <c r="BU50" s="147">
        <v>0</v>
      </c>
      <c r="BV50" s="154">
        <v>0</v>
      </c>
      <c r="BW50" s="159">
        <v>3</v>
      </c>
      <c r="BX50" s="146">
        <v>0</v>
      </c>
      <c r="BY50" s="146">
        <v>0</v>
      </c>
      <c r="BZ50" s="146">
        <v>1</v>
      </c>
      <c r="CA50" s="146">
        <v>0</v>
      </c>
      <c r="CB50" s="156">
        <v>0</v>
      </c>
      <c r="CC50" s="155">
        <v>0</v>
      </c>
      <c r="CD50" s="77">
        <v>0</v>
      </c>
      <c r="CE50" s="64">
        <v>1</v>
      </c>
      <c r="CF50" s="77">
        <v>1</v>
      </c>
      <c r="CG50" s="64">
        <v>1</v>
      </c>
      <c r="CH50" s="77">
        <v>0.5</v>
      </c>
      <c r="CI50" s="124">
        <v>0</v>
      </c>
      <c r="CJ50" s="124">
        <v>1</v>
      </c>
      <c r="CK50" s="77">
        <v>0</v>
      </c>
      <c r="CL50" s="124">
        <v>0</v>
      </c>
      <c r="CM50" s="77">
        <v>0</v>
      </c>
      <c r="CN50" s="124">
        <v>0</v>
      </c>
      <c r="CO50" s="77">
        <v>0</v>
      </c>
      <c r="CP50" s="116">
        <v>50</v>
      </c>
      <c r="CQ50" s="116">
        <v>50</v>
      </c>
      <c r="CR50" s="116">
        <v>0</v>
      </c>
      <c r="CS50" s="116">
        <v>0</v>
      </c>
      <c r="CT50" s="116">
        <v>0</v>
      </c>
      <c r="CU50" s="116">
        <v>0</v>
      </c>
      <c r="CV50" s="116">
        <v>0</v>
      </c>
      <c r="CW50" s="116">
        <v>0</v>
      </c>
      <c r="CX50" s="116">
        <v>50</v>
      </c>
      <c r="CY50" s="64">
        <v>11</v>
      </c>
      <c r="CZ50" s="64">
        <v>11</v>
      </c>
      <c r="DA50" s="64">
        <v>4</v>
      </c>
      <c r="DB50" s="64">
        <v>2</v>
      </c>
      <c r="DC50" s="64">
        <v>6</v>
      </c>
      <c r="DD50" s="64">
        <v>3</v>
      </c>
      <c r="DE50" s="141">
        <v>1</v>
      </c>
      <c r="DF50" s="141">
        <v>0.5</v>
      </c>
      <c r="DG50" s="141">
        <v>0.5</v>
      </c>
      <c r="DH50" s="64">
        <v>7</v>
      </c>
      <c r="DI50" s="176">
        <v>5</v>
      </c>
      <c r="DJ50" s="175">
        <v>0.964247032692645</v>
      </c>
      <c r="DK50" s="141">
        <v>0.7142857142857143</v>
      </c>
      <c r="DL50" s="141">
        <v>0.68874788049474645</v>
      </c>
      <c r="DM50" s="141">
        <v>0.72595504706429925</v>
      </c>
      <c r="DN50" s="141">
        <v>-0.18874788049474645</v>
      </c>
      <c r="DO50" s="64">
        <v>1</v>
      </c>
      <c r="DP50" s="77">
        <v>0.5</v>
      </c>
      <c r="DQ50" s="64">
        <v>0</v>
      </c>
      <c r="DR50" s="77">
        <v>0</v>
      </c>
      <c r="DS50" s="64">
        <v>0</v>
      </c>
      <c r="DT50" s="77">
        <v>0</v>
      </c>
      <c r="DU50" s="64">
        <v>8</v>
      </c>
      <c r="DV50" s="64">
        <v>310</v>
      </c>
      <c r="DW50" s="77">
        <v>2.5806451612899999E-2</v>
      </c>
      <c r="DX50" s="64">
        <v>1</v>
      </c>
      <c r="DY50" s="64">
        <v>132</v>
      </c>
      <c r="DZ50" s="201">
        <v>7.5757575757500004E-3</v>
      </c>
      <c r="EA50" s="64">
        <v>38.600000000001003</v>
      </c>
      <c r="EB50" s="64">
        <v>0</v>
      </c>
      <c r="EC50" s="64">
        <v>0</v>
      </c>
      <c r="ED50" s="77">
        <v>0</v>
      </c>
      <c r="EE50" s="64">
        <v>0</v>
      </c>
      <c r="EF50" s="64">
        <v>0</v>
      </c>
      <c r="EG50" s="64">
        <v>0</v>
      </c>
      <c r="EH50" s="77">
        <v>0</v>
      </c>
      <c r="EI50" s="64">
        <v>0</v>
      </c>
      <c r="EJ50" s="138">
        <v>0</v>
      </c>
      <c r="EK50" s="64">
        <v>0</v>
      </c>
      <c r="EL50" s="64">
        <v>0</v>
      </c>
      <c r="EM50" s="138"/>
      <c r="EN50" s="178">
        <v>0</v>
      </c>
      <c r="EO50" s="178">
        <v>0</v>
      </c>
      <c r="EP50" s="178">
        <v>0</v>
      </c>
      <c r="EQ50" s="178">
        <v>0</v>
      </c>
      <c r="ER50" s="179">
        <v>0</v>
      </c>
    </row>
    <row r="51" spans="2:148" ht="14.1" customHeight="1" x14ac:dyDescent="0.2">
      <c r="B51" s="62" t="s">
        <v>689</v>
      </c>
      <c r="C51" s="63" t="s">
        <v>383</v>
      </c>
      <c r="D51" s="63" t="s">
        <v>384</v>
      </c>
      <c r="E51" s="63" t="s">
        <v>385</v>
      </c>
      <c r="F51" s="63" t="s">
        <v>403</v>
      </c>
      <c r="G51" s="63" t="s">
        <v>386</v>
      </c>
      <c r="H51" s="63" t="s">
        <v>423</v>
      </c>
      <c r="I51" s="63" t="s">
        <v>671</v>
      </c>
      <c r="J51" s="158" t="b">
        <v>0</v>
      </c>
      <c r="K51" s="132" t="s">
        <v>690</v>
      </c>
      <c r="L51" s="63" t="s">
        <v>417</v>
      </c>
      <c r="M51" s="62"/>
      <c r="N51" s="63" t="s">
        <v>691</v>
      </c>
      <c r="O51" s="63" t="s">
        <v>441</v>
      </c>
      <c r="P51" s="63" t="s">
        <v>393</v>
      </c>
      <c r="Q51" s="63">
        <v>11213</v>
      </c>
      <c r="R51" s="63" t="s">
        <v>692</v>
      </c>
      <c r="S51" s="218" t="s">
        <v>420</v>
      </c>
      <c r="T51" s="132" t="s">
        <v>421</v>
      </c>
      <c r="U51" s="166" t="s">
        <v>397</v>
      </c>
      <c r="V51" s="219" t="s">
        <v>398</v>
      </c>
      <c r="W51" s="219" t="s">
        <v>399</v>
      </c>
      <c r="X51" s="219" t="s">
        <v>400</v>
      </c>
      <c r="Y51" s="132" t="s">
        <v>336</v>
      </c>
      <c r="Z51" s="166" t="s">
        <v>401</v>
      </c>
      <c r="AA51" s="166">
        <v>1</v>
      </c>
      <c r="AB51" s="166">
        <v>1</v>
      </c>
      <c r="AC51" s="166">
        <v>1</v>
      </c>
      <c r="AD51" s="166">
        <v>0</v>
      </c>
      <c r="AE51" s="213">
        <v>43312</v>
      </c>
      <c r="AF51" s="64">
        <v>530</v>
      </c>
      <c r="AG51" s="64" t="s">
        <v>401</v>
      </c>
      <c r="AH51" s="64">
        <v>2</v>
      </c>
      <c r="AI51" s="64">
        <v>79</v>
      </c>
      <c r="AJ51" s="64">
        <v>114</v>
      </c>
      <c r="AK51" s="64">
        <v>106</v>
      </c>
      <c r="AL51" s="64">
        <v>37</v>
      </c>
      <c r="AM51" s="64">
        <v>73</v>
      </c>
      <c r="AN51" s="64">
        <v>100.14203175163239</v>
      </c>
      <c r="AO51" s="64">
        <v>21.142031751632388</v>
      </c>
      <c r="AP51" s="77">
        <v>1.3718086541319505</v>
      </c>
      <c r="AQ51" s="64">
        <v>27.142031751632388</v>
      </c>
      <c r="AR51" s="64">
        <v>101.66666600000001</v>
      </c>
      <c r="AS51" s="65">
        <v>-5.5263851399694454E-2</v>
      </c>
      <c r="AT51" s="65">
        <v>0.26762065508395427</v>
      </c>
      <c r="AU51" s="64">
        <v>79</v>
      </c>
      <c r="AV51" s="140">
        <v>100.14203175163239</v>
      </c>
      <c r="AW51" s="140">
        <v>29</v>
      </c>
      <c r="AX51" s="140">
        <v>37</v>
      </c>
      <c r="AY51" s="140">
        <v>0</v>
      </c>
      <c r="AZ51" s="140">
        <v>19</v>
      </c>
      <c r="BA51" s="140">
        <v>1</v>
      </c>
      <c r="BB51" s="140">
        <v>3</v>
      </c>
      <c r="BC51" s="140">
        <v>0</v>
      </c>
      <c r="BD51" s="140">
        <v>23</v>
      </c>
      <c r="BE51" s="140">
        <v>10</v>
      </c>
      <c r="BF51" s="65">
        <v>0.3448</v>
      </c>
      <c r="BG51" s="140">
        <v>1</v>
      </c>
      <c r="BH51" s="140">
        <v>1</v>
      </c>
      <c r="BI51" s="140">
        <v>2</v>
      </c>
      <c r="BJ51" s="140">
        <v>14</v>
      </c>
      <c r="BK51" s="140">
        <v>0</v>
      </c>
      <c r="BL51" s="140">
        <v>0</v>
      </c>
      <c r="BM51" s="65">
        <v>0.1081</v>
      </c>
      <c r="BN51" s="64">
        <v>4</v>
      </c>
      <c r="BO51" s="201">
        <v>2.3529411764700001E-2</v>
      </c>
      <c r="BP51" s="140">
        <v>16</v>
      </c>
      <c r="BQ51" s="147">
        <v>104</v>
      </c>
      <c r="BR51" s="147">
        <v>5</v>
      </c>
      <c r="BS51" s="147">
        <v>15</v>
      </c>
      <c r="BT51" s="147">
        <v>2</v>
      </c>
      <c r="BU51" s="147">
        <v>12</v>
      </c>
      <c r="BV51" s="154">
        <v>3</v>
      </c>
      <c r="BW51" s="159">
        <v>2.8108108108108101</v>
      </c>
      <c r="BX51" s="146">
        <v>0.13513513513513001</v>
      </c>
      <c r="BY51" s="146">
        <v>0.40540540540539999</v>
      </c>
      <c r="BZ51" s="146">
        <v>5.4054054054049998E-2</v>
      </c>
      <c r="CA51" s="146">
        <v>0.32432432432432001</v>
      </c>
      <c r="CB51" s="156">
        <v>8.1081081081080003E-2</v>
      </c>
      <c r="CC51" s="155">
        <v>6</v>
      </c>
      <c r="CD51" s="77">
        <v>0.16216216216216001</v>
      </c>
      <c r="CE51" s="64">
        <v>0</v>
      </c>
      <c r="CF51" s="77">
        <v>0</v>
      </c>
      <c r="CG51" s="64">
        <v>6</v>
      </c>
      <c r="CH51" s="77">
        <v>0.14634146341463</v>
      </c>
      <c r="CI51" s="124">
        <v>2</v>
      </c>
      <c r="CJ51" s="124">
        <v>37</v>
      </c>
      <c r="CK51" s="77">
        <v>5.4054054054049998E-2</v>
      </c>
      <c r="CL51" s="124">
        <v>0</v>
      </c>
      <c r="CM51" s="77">
        <v>0</v>
      </c>
      <c r="CN51" s="124">
        <v>0</v>
      </c>
      <c r="CO51" s="77">
        <v>0</v>
      </c>
      <c r="CP51" s="116">
        <v>1990</v>
      </c>
      <c r="CQ51" s="116">
        <v>53.783783783783782</v>
      </c>
      <c r="CR51" s="116">
        <v>0</v>
      </c>
      <c r="CS51" s="116">
        <v>0</v>
      </c>
      <c r="CT51" s="116">
        <v>42</v>
      </c>
      <c r="CU51" s="116">
        <v>1.1351351351351351</v>
      </c>
      <c r="CV51" s="116">
        <v>20</v>
      </c>
      <c r="CW51" s="116">
        <v>0.54054054054054057</v>
      </c>
      <c r="CX51" s="116">
        <v>55.45945945945946</v>
      </c>
      <c r="CY51" s="64">
        <v>109</v>
      </c>
      <c r="CZ51" s="64">
        <v>92</v>
      </c>
      <c r="DA51" s="64">
        <v>95</v>
      </c>
      <c r="DB51" s="64">
        <v>73</v>
      </c>
      <c r="DC51" s="64">
        <v>82</v>
      </c>
      <c r="DD51" s="64">
        <v>58</v>
      </c>
      <c r="DE51" s="141">
        <v>0.84403669724770003</v>
      </c>
      <c r="DF51" s="141">
        <v>0.76842105263157001</v>
      </c>
      <c r="DG51" s="141">
        <v>0.70731707317073</v>
      </c>
      <c r="DH51" s="64">
        <v>85</v>
      </c>
      <c r="DI51" s="176">
        <v>68</v>
      </c>
      <c r="DJ51" s="175">
        <v>0.964247032692645</v>
      </c>
      <c r="DK51" s="141">
        <v>0.8</v>
      </c>
      <c r="DL51" s="141">
        <v>0.771397626154116</v>
      </c>
      <c r="DM51" s="141">
        <v>0.91692928418399944</v>
      </c>
      <c r="DN51" s="141">
        <v>-6.4080552983385997E-2</v>
      </c>
      <c r="DO51" s="64">
        <v>4</v>
      </c>
      <c r="DP51" s="77">
        <v>9.7560975609749995E-2</v>
      </c>
      <c r="DQ51" s="64">
        <v>29</v>
      </c>
      <c r="DR51" s="77">
        <v>0.78378378378378</v>
      </c>
      <c r="DS51" s="64">
        <v>0</v>
      </c>
      <c r="DT51" s="77">
        <v>0</v>
      </c>
      <c r="DU51" s="64">
        <v>106</v>
      </c>
      <c r="DV51" s="64">
        <v>454</v>
      </c>
      <c r="DW51" s="77">
        <v>0.23348017621145001</v>
      </c>
      <c r="DX51" s="64">
        <v>34</v>
      </c>
      <c r="DY51" s="64">
        <v>170</v>
      </c>
      <c r="DZ51" s="201">
        <v>0.2</v>
      </c>
      <c r="EA51" s="64">
        <v>17</v>
      </c>
      <c r="EB51" s="64">
        <v>42</v>
      </c>
      <c r="EC51" s="64">
        <v>1</v>
      </c>
      <c r="ED51" s="77">
        <v>2.3800000000000002E-2</v>
      </c>
      <c r="EE51" s="64">
        <v>0</v>
      </c>
      <c r="EF51" s="64">
        <v>0</v>
      </c>
      <c r="EG51" s="64">
        <v>0</v>
      </c>
      <c r="EH51" s="77">
        <v>0</v>
      </c>
      <c r="EI51" s="64">
        <v>37</v>
      </c>
      <c r="EJ51" s="138">
        <v>0</v>
      </c>
      <c r="EK51" s="64">
        <v>63</v>
      </c>
      <c r="EL51" s="64">
        <v>62</v>
      </c>
      <c r="EM51" s="138">
        <v>0.98409999999999997</v>
      </c>
      <c r="EN51" s="178">
        <v>0</v>
      </c>
      <c r="EO51" s="178">
        <v>0</v>
      </c>
      <c r="EP51" s="178">
        <v>0</v>
      </c>
      <c r="EQ51" s="178">
        <v>0</v>
      </c>
      <c r="ER51" s="179">
        <v>0</v>
      </c>
    </row>
    <row r="52" spans="2:148" ht="14.1" customHeight="1" x14ac:dyDescent="0.2">
      <c r="B52" s="62" t="s">
        <v>693</v>
      </c>
      <c r="C52" s="63" t="s">
        <v>383</v>
      </c>
      <c r="D52" s="63" t="s">
        <v>384</v>
      </c>
      <c r="E52" s="63" t="s">
        <v>385</v>
      </c>
      <c r="F52" s="63" t="s">
        <v>403</v>
      </c>
      <c r="G52" s="63" t="s">
        <v>386</v>
      </c>
      <c r="H52" s="63" t="s">
        <v>423</v>
      </c>
      <c r="I52" s="63" t="s">
        <v>671</v>
      </c>
      <c r="J52" s="158" t="b">
        <v>0</v>
      </c>
      <c r="K52" s="132" t="s">
        <v>694</v>
      </c>
      <c r="L52" s="63" t="s">
        <v>449</v>
      </c>
      <c r="M52" s="62"/>
      <c r="N52" s="63" t="s">
        <v>695</v>
      </c>
      <c r="O52" s="63" t="s">
        <v>441</v>
      </c>
      <c r="P52" s="63" t="s">
        <v>393</v>
      </c>
      <c r="Q52" s="63">
        <v>11210</v>
      </c>
      <c r="R52" s="63" t="s">
        <v>696</v>
      </c>
      <c r="S52" s="218" t="s">
        <v>453</v>
      </c>
      <c r="T52" s="132" t="s">
        <v>454</v>
      </c>
      <c r="U52" s="166" t="s">
        <v>397</v>
      </c>
      <c r="V52" s="219" t="s">
        <v>398</v>
      </c>
      <c r="W52" s="219" t="s">
        <v>445</v>
      </c>
      <c r="X52" s="219" t="s">
        <v>446</v>
      </c>
      <c r="Y52" s="132" t="s">
        <v>336</v>
      </c>
      <c r="Z52" s="166" t="s">
        <v>401</v>
      </c>
      <c r="AA52" s="166">
        <v>1</v>
      </c>
      <c r="AB52" s="166">
        <v>1</v>
      </c>
      <c r="AC52" s="166">
        <v>1</v>
      </c>
      <c r="AD52" s="166">
        <v>0</v>
      </c>
      <c r="AE52" s="213">
        <v>43315</v>
      </c>
      <c r="AF52" s="64">
        <v>527</v>
      </c>
      <c r="AG52" s="64" t="s">
        <v>401</v>
      </c>
      <c r="AH52" s="64">
        <v>2</v>
      </c>
      <c r="AI52" s="64">
        <v>63</v>
      </c>
      <c r="AJ52" s="64">
        <v>116</v>
      </c>
      <c r="AK52" s="64">
        <v>97</v>
      </c>
      <c r="AL52" s="64">
        <v>43</v>
      </c>
      <c r="AM52" s="64">
        <v>72</v>
      </c>
      <c r="AN52" s="64">
        <v>116.38128014378898</v>
      </c>
      <c r="AO52" s="64">
        <v>53.381280143788985</v>
      </c>
      <c r="AP52" s="77">
        <v>1.6164066686637359</v>
      </c>
      <c r="AQ52" s="64">
        <v>44.381280143788985</v>
      </c>
      <c r="AR52" s="64">
        <v>99</v>
      </c>
      <c r="AS52" s="65">
        <v>0.19980701179163901</v>
      </c>
      <c r="AT52" s="65">
        <v>0.84732190704426957</v>
      </c>
      <c r="AU52" s="64">
        <v>63</v>
      </c>
      <c r="AV52" s="140">
        <v>116.38128014378898</v>
      </c>
      <c r="AW52" s="140">
        <v>18</v>
      </c>
      <c r="AX52" s="140">
        <v>43</v>
      </c>
      <c r="AY52" s="140">
        <v>0</v>
      </c>
      <c r="AZ52" s="140">
        <v>15</v>
      </c>
      <c r="BA52" s="140">
        <v>4</v>
      </c>
      <c r="BB52" s="140">
        <v>6</v>
      </c>
      <c r="BC52" s="140">
        <v>1</v>
      </c>
      <c r="BD52" s="140">
        <v>26</v>
      </c>
      <c r="BE52" s="140">
        <v>3</v>
      </c>
      <c r="BF52" s="65">
        <v>0.16669999999999999</v>
      </c>
      <c r="BG52" s="140">
        <v>0</v>
      </c>
      <c r="BH52" s="140">
        <v>0</v>
      </c>
      <c r="BI52" s="140">
        <v>0</v>
      </c>
      <c r="BJ52" s="140">
        <v>3</v>
      </c>
      <c r="BK52" s="140">
        <v>14</v>
      </c>
      <c r="BL52" s="140">
        <v>0</v>
      </c>
      <c r="BM52" s="65">
        <v>0.55810000000000004</v>
      </c>
      <c r="BN52" s="64">
        <v>15</v>
      </c>
      <c r="BO52" s="201">
        <v>0.16129032258063999</v>
      </c>
      <c r="BP52" s="140">
        <v>18</v>
      </c>
      <c r="BQ52" s="147">
        <v>130</v>
      </c>
      <c r="BR52" s="147">
        <v>2</v>
      </c>
      <c r="BS52" s="147">
        <v>18</v>
      </c>
      <c r="BT52" s="147">
        <v>6</v>
      </c>
      <c r="BU52" s="147">
        <v>11</v>
      </c>
      <c r="BV52" s="154">
        <v>6</v>
      </c>
      <c r="BW52" s="159">
        <v>3.02325581395348</v>
      </c>
      <c r="BX52" s="146">
        <v>4.6511627906969999E-2</v>
      </c>
      <c r="BY52" s="146">
        <v>0.41860465116279</v>
      </c>
      <c r="BZ52" s="146">
        <v>0.13953488372093001</v>
      </c>
      <c r="CA52" s="146">
        <v>0.25581395348836999</v>
      </c>
      <c r="CB52" s="156">
        <v>0.13953488372093001</v>
      </c>
      <c r="CC52" s="155">
        <v>4</v>
      </c>
      <c r="CD52" s="77">
        <v>9.3023255813950004E-2</v>
      </c>
      <c r="CE52" s="64">
        <v>0</v>
      </c>
      <c r="CF52" s="77">
        <v>0</v>
      </c>
      <c r="CG52" s="64">
        <v>4</v>
      </c>
      <c r="CH52" s="77">
        <v>8.8888888888879997E-2</v>
      </c>
      <c r="CI52" s="124">
        <v>0</v>
      </c>
      <c r="CJ52" s="124">
        <v>43</v>
      </c>
      <c r="CK52" s="77">
        <v>0</v>
      </c>
      <c r="CL52" s="124">
        <v>0</v>
      </c>
      <c r="CM52" s="77">
        <v>0</v>
      </c>
      <c r="CN52" s="124">
        <v>0</v>
      </c>
      <c r="CO52" s="77">
        <v>0</v>
      </c>
      <c r="CP52" s="116">
        <v>2880</v>
      </c>
      <c r="CQ52" s="116">
        <v>66.976744186046517</v>
      </c>
      <c r="CR52" s="116">
        <v>0</v>
      </c>
      <c r="CS52" s="116">
        <v>0</v>
      </c>
      <c r="CT52" s="116">
        <v>28</v>
      </c>
      <c r="CU52" s="116">
        <v>0.65116279069767447</v>
      </c>
      <c r="CV52" s="116">
        <v>0</v>
      </c>
      <c r="CW52" s="116">
        <v>0</v>
      </c>
      <c r="CX52" s="116">
        <v>67.627906976744185</v>
      </c>
      <c r="CY52" s="64">
        <v>112</v>
      </c>
      <c r="CZ52" s="64">
        <v>81</v>
      </c>
      <c r="DA52" s="64">
        <v>84</v>
      </c>
      <c r="DB52" s="64">
        <v>68</v>
      </c>
      <c r="DC52" s="64">
        <v>83</v>
      </c>
      <c r="DD52" s="64">
        <v>51</v>
      </c>
      <c r="DE52" s="141">
        <v>0.72321428571428004</v>
      </c>
      <c r="DF52" s="141">
        <v>0.80952380952379999</v>
      </c>
      <c r="DG52" s="141">
        <v>0.61445783132529996</v>
      </c>
      <c r="DH52" s="64">
        <v>84</v>
      </c>
      <c r="DI52" s="176">
        <v>66</v>
      </c>
      <c r="DJ52" s="175">
        <v>0.964247032692645</v>
      </c>
      <c r="DK52" s="141">
        <v>0.7857142857142857</v>
      </c>
      <c r="DL52" s="141">
        <v>0.75762266854422111</v>
      </c>
      <c r="DM52" s="141">
        <v>0.81103411610688247</v>
      </c>
      <c r="DN52" s="141">
        <v>-0.14316483721892115</v>
      </c>
      <c r="DO52" s="64">
        <v>2</v>
      </c>
      <c r="DP52" s="77">
        <v>4.4444444444439998E-2</v>
      </c>
      <c r="DQ52" s="64">
        <v>27</v>
      </c>
      <c r="DR52" s="77">
        <v>0.62790697674417995</v>
      </c>
      <c r="DS52" s="64">
        <v>0</v>
      </c>
      <c r="DT52" s="77">
        <v>0</v>
      </c>
      <c r="DU52" s="64">
        <v>97</v>
      </c>
      <c r="DV52" s="64">
        <v>228</v>
      </c>
      <c r="DW52" s="77">
        <v>0.42543859649122001</v>
      </c>
      <c r="DX52" s="64">
        <v>40</v>
      </c>
      <c r="DY52" s="64">
        <v>93</v>
      </c>
      <c r="DZ52" s="201">
        <v>0.43010752688171999</v>
      </c>
      <c r="EA52" s="64"/>
      <c r="EB52" s="64">
        <v>17</v>
      </c>
      <c r="EC52" s="64">
        <v>0</v>
      </c>
      <c r="ED52" s="77">
        <v>0</v>
      </c>
      <c r="EE52" s="64">
        <v>0</v>
      </c>
      <c r="EF52" s="64">
        <v>0</v>
      </c>
      <c r="EG52" s="64">
        <v>0</v>
      </c>
      <c r="EH52" s="77">
        <v>0</v>
      </c>
      <c r="EI52" s="64">
        <v>43</v>
      </c>
      <c r="EJ52" s="138">
        <v>0</v>
      </c>
      <c r="EK52" s="64">
        <v>40</v>
      </c>
      <c r="EL52" s="64">
        <v>36</v>
      </c>
      <c r="EM52" s="138">
        <v>0.9</v>
      </c>
      <c r="EN52" s="178">
        <v>0</v>
      </c>
      <c r="EO52" s="178">
        <v>0</v>
      </c>
      <c r="EP52" s="178">
        <v>0</v>
      </c>
      <c r="EQ52" s="178">
        <v>0</v>
      </c>
      <c r="ER52" s="179">
        <v>0</v>
      </c>
    </row>
    <row r="53" spans="2:148" ht="14.1" customHeight="1" x14ac:dyDescent="0.2">
      <c r="B53" s="62" t="s">
        <v>697</v>
      </c>
      <c r="C53" s="63" t="s">
        <v>383</v>
      </c>
      <c r="D53" s="63" t="s">
        <v>384</v>
      </c>
      <c r="E53" s="63" t="s">
        <v>385</v>
      </c>
      <c r="F53" s="63" t="s">
        <v>403</v>
      </c>
      <c r="G53" s="63" t="s">
        <v>386</v>
      </c>
      <c r="H53" s="63" t="s">
        <v>423</v>
      </c>
      <c r="I53" s="63" t="s">
        <v>671</v>
      </c>
      <c r="J53" s="158" t="b">
        <v>0</v>
      </c>
      <c r="K53" s="132" t="s">
        <v>698</v>
      </c>
      <c r="L53" s="63" t="s">
        <v>449</v>
      </c>
      <c r="M53" s="62"/>
      <c r="N53" s="63" t="s">
        <v>699</v>
      </c>
      <c r="O53" s="63" t="s">
        <v>441</v>
      </c>
      <c r="P53" s="63" t="s">
        <v>393</v>
      </c>
      <c r="Q53" s="63">
        <v>11226</v>
      </c>
      <c r="R53" s="63" t="s">
        <v>700</v>
      </c>
      <c r="S53" s="218" t="s">
        <v>453</v>
      </c>
      <c r="T53" s="132" t="s">
        <v>454</v>
      </c>
      <c r="U53" s="166" t="s">
        <v>397</v>
      </c>
      <c r="V53" s="219" t="s">
        <v>398</v>
      </c>
      <c r="W53" s="219" t="s">
        <v>445</v>
      </c>
      <c r="X53" s="219" t="s">
        <v>446</v>
      </c>
      <c r="Y53" s="132" t="s">
        <v>336</v>
      </c>
      <c r="Z53" s="166" t="s">
        <v>401</v>
      </c>
      <c r="AA53" s="166">
        <v>1</v>
      </c>
      <c r="AB53" s="166">
        <v>1</v>
      </c>
      <c r="AC53" s="166">
        <v>0</v>
      </c>
      <c r="AD53" s="166">
        <v>0</v>
      </c>
      <c r="AE53" s="213">
        <v>43586</v>
      </c>
      <c r="AF53" s="64">
        <v>256</v>
      </c>
      <c r="AG53" s="64" t="s">
        <v>401</v>
      </c>
      <c r="AH53" s="64">
        <v>2</v>
      </c>
      <c r="AI53" s="64">
        <v>0</v>
      </c>
      <c r="AJ53" s="64">
        <v>116</v>
      </c>
      <c r="AK53" s="64">
        <v>107</v>
      </c>
      <c r="AL53" s="64">
        <v>35</v>
      </c>
      <c r="AM53" s="64">
        <v>50</v>
      </c>
      <c r="AN53" s="64">
        <v>94.728948954246846</v>
      </c>
      <c r="AO53" s="64">
        <v>94.728948954246846</v>
      </c>
      <c r="AP53" s="77">
        <v>1.894578979084937</v>
      </c>
      <c r="AQ53" s="64">
        <v>44.728948954246846</v>
      </c>
      <c r="AR53" s="64">
        <v>98</v>
      </c>
      <c r="AS53" s="65">
        <v>-0.1146827200537678</v>
      </c>
      <c r="AT53" s="65">
        <v>0</v>
      </c>
      <c r="AU53" s="64">
        <v>0</v>
      </c>
      <c r="AV53" s="140">
        <v>94.728948954246846</v>
      </c>
      <c r="AW53" s="140">
        <v>14</v>
      </c>
      <c r="AX53" s="140">
        <v>35</v>
      </c>
      <c r="AY53" s="140">
        <v>0</v>
      </c>
      <c r="AZ53" s="140">
        <v>6</v>
      </c>
      <c r="BA53" s="140">
        <v>3</v>
      </c>
      <c r="BB53" s="140">
        <v>7</v>
      </c>
      <c r="BC53" s="140">
        <v>1</v>
      </c>
      <c r="BD53" s="140">
        <v>17</v>
      </c>
      <c r="BE53" s="140">
        <v>8</v>
      </c>
      <c r="BF53" s="65">
        <v>0.57140000000000002</v>
      </c>
      <c r="BG53" s="140">
        <v>2</v>
      </c>
      <c r="BH53" s="140">
        <v>2</v>
      </c>
      <c r="BI53" s="140">
        <v>0</v>
      </c>
      <c r="BJ53" s="140">
        <v>12</v>
      </c>
      <c r="BK53" s="140">
        <v>6</v>
      </c>
      <c r="BL53" s="140">
        <v>0</v>
      </c>
      <c r="BM53" s="65">
        <v>0.45710000000000001</v>
      </c>
      <c r="BN53" s="64">
        <v>14</v>
      </c>
      <c r="BO53" s="201">
        <v>8.9171974522290004E-2</v>
      </c>
      <c r="BP53" s="140">
        <v>15</v>
      </c>
      <c r="BQ53" s="147">
        <v>112</v>
      </c>
      <c r="BR53" s="147">
        <v>1</v>
      </c>
      <c r="BS53" s="147">
        <v>13</v>
      </c>
      <c r="BT53" s="147">
        <v>6</v>
      </c>
      <c r="BU53" s="147">
        <v>8</v>
      </c>
      <c r="BV53" s="154">
        <v>7</v>
      </c>
      <c r="BW53" s="159">
        <v>3.2</v>
      </c>
      <c r="BX53" s="146">
        <v>2.8571428571420001E-2</v>
      </c>
      <c r="BY53" s="146">
        <v>0.37142857142857</v>
      </c>
      <c r="BZ53" s="146">
        <v>0.17142857142856999</v>
      </c>
      <c r="CA53" s="146">
        <v>0.22857142857141999</v>
      </c>
      <c r="CB53" s="156">
        <v>0.2</v>
      </c>
      <c r="CC53" s="155">
        <v>11</v>
      </c>
      <c r="CD53" s="77">
        <v>0.31428571428571001</v>
      </c>
      <c r="CE53" s="64">
        <v>1</v>
      </c>
      <c r="CF53" s="77">
        <v>0.16666666666666</v>
      </c>
      <c r="CG53" s="64">
        <v>12</v>
      </c>
      <c r="CH53" s="77">
        <v>0.29268292682926</v>
      </c>
      <c r="CI53" s="124">
        <v>1</v>
      </c>
      <c r="CJ53" s="124">
        <v>35</v>
      </c>
      <c r="CK53" s="77">
        <v>2.8571428571420001E-2</v>
      </c>
      <c r="CL53" s="124">
        <v>0</v>
      </c>
      <c r="CM53" s="77">
        <v>0</v>
      </c>
      <c r="CN53" s="124">
        <v>0</v>
      </c>
      <c r="CO53" s="77">
        <v>0</v>
      </c>
      <c r="CP53" s="116">
        <v>2170</v>
      </c>
      <c r="CQ53" s="116">
        <v>62</v>
      </c>
      <c r="CR53" s="116">
        <v>0</v>
      </c>
      <c r="CS53" s="116">
        <v>0</v>
      </c>
      <c r="CT53" s="116">
        <v>77</v>
      </c>
      <c r="CU53" s="116">
        <v>2.2000000000000002</v>
      </c>
      <c r="CV53" s="116">
        <v>10</v>
      </c>
      <c r="CW53" s="116">
        <v>0.2857142857142857</v>
      </c>
      <c r="CX53" s="116">
        <v>64.485714285714295</v>
      </c>
      <c r="CY53" s="64">
        <v>112</v>
      </c>
      <c r="CZ53" s="64">
        <v>65</v>
      </c>
      <c r="DA53" s="64">
        <v>129</v>
      </c>
      <c r="DB53" s="64">
        <v>96</v>
      </c>
      <c r="DC53" s="64">
        <v>68</v>
      </c>
      <c r="DD53" s="64">
        <v>56</v>
      </c>
      <c r="DE53" s="141">
        <v>0.58035714285714002</v>
      </c>
      <c r="DF53" s="141">
        <v>0.74418604651162001</v>
      </c>
      <c r="DG53" s="141">
        <v>0.82352941176469996</v>
      </c>
      <c r="DH53" s="64">
        <v>71</v>
      </c>
      <c r="DI53" s="176">
        <v>54</v>
      </c>
      <c r="DJ53" s="175">
        <v>0.964247032692645</v>
      </c>
      <c r="DK53" s="141">
        <v>0.76056338028169013</v>
      </c>
      <c r="DL53" s="141">
        <v>0.7333709826113074</v>
      </c>
      <c r="DM53" s="141">
        <v>1.122937000905553</v>
      </c>
      <c r="DN53" s="141">
        <v>9.0158429153392561E-2</v>
      </c>
      <c r="DO53" s="64">
        <v>6</v>
      </c>
      <c r="DP53" s="77">
        <v>0.14634146341463</v>
      </c>
      <c r="DQ53" s="64">
        <v>27</v>
      </c>
      <c r="DR53" s="77">
        <v>0.77142857142857002</v>
      </c>
      <c r="DS53" s="64">
        <v>0</v>
      </c>
      <c r="DT53" s="77">
        <v>0</v>
      </c>
      <c r="DU53" s="64">
        <v>107</v>
      </c>
      <c r="DV53" s="64">
        <v>409</v>
      </c>
      <c r="DW53" s="77">
        <v>0.26161369193153999</v>
      </c>
      <c r="DX53" s="64">
        <v>35</v>
      </c>
      <c r="DY53" s="64">
        <v>157</v>
      </c>
      <c r="DZ53" s="201">
        <v>0.22292993630572999</v>
      </c>
      <c r="EA53" s="64">
        <v>12.100000000000399</v>
      </c>
      <c r="EB53" s="64">
        <v>38</v>
      </c>
      <c r="EC53" s="64">
        <v>0</v>
      </c>
      <c r="ED53" s="77">
        <v>0</v>
      </c>
      <c r="EE53" s="64">
        <v>0</v>
      </c>
      <c r="EF53" s="64">
        <v>0</v>
      </c>
      <c r="EG53" s="64">
        <v>0</v>
      </c>
      <c r="EH53" s="77">
        <v>0</v>
      </c>
      <c r="EI53" s="64">
        <v>0</v>
      </c>
      <c r="EJ53" s="138">
        <v>0</v>
      </c>
      <c r="EK53" s="64">
        <v>27</v>
      </c>
      <c r="EL53" s="64">
        <v>30</v>
      </c>
      <c r="EM53" s="138">
        <v>1.1111</v>
      </c>
      <c r="EN53" s="178">
        <v>0</v>
      </c>
      <c r="EO53" s="178">
        <v>0</v>
      </c>
      <c r="EP53" s="178">
        <v>0</v>
      </c>
      <c r="EQ53" s="178">
        <v>0</v>
      </c>
      <c r="ER53" s="179">
        <v>0</v>
      </c>
    </row>
    <row r="54" spans="2:148" ht="14.1" customHeight="1" x14ac:dyDescent="0.2">
      <c r="B54" s="62" t="s">
        <v>701</v>
      </c>
      <c r="C54" s="63" t="s">
        <v>383</v>
      </c>
      <c r="D54" s="63" t="s">
        <v>384</v>
      </c>
      <c r="E54" s="63" t="s">
        <v>385</v>
      </c>
      <c r="F54" s="63"/>
      <c r="G54" s="63" t="s">
        <v>386</v>
      </c>
      <c r="H54" s="63" t="s">
        <v>423</v>
      </c>
      <c r="I54" s="63" t="s">
        <v>671</v>
      </c>
      <c r="J54" s="158" t="b">
        <v>0</v>
      </c>
      <c r="K54" s="132" t="s">
        <v>702</v>
      </c>
      <c r="L54" s="63" t="s">
        <v>703</v>
      </c>
      <c r="M54" s="62"/>
      <c r="N54" s="63" t="s">
        <v>704</v>
      </c>
      <c r="O54" s="63" t="s">
        <v>441</v>
      </c>
      <c r="P54" s="63" t="s">
        <v>393</v>
      </c>
      <c r="Q54" s="63">
        <v>11233</v>
      </c>
      <c r="R54" s="63" t="s">
        <v>705</v>
      </c>
      <c r="S54" s="218" t="s">
        <v>706</v>
      </c>
      <c r="T54" s="132" t="s">
        <v>707</v>
      </c>
      <c r="U54" s="166" t="s">
        <v>397</v>
      </c>
      <c r="V54" s="219" t="s">
        <v>398</v>
      </c>
      <c r="W54" s="219" t="s">
        <v>445</v>
      </c>
      <c r="X54" s="219" t="s">
        <v>446</v>
      </c>
      <c r="Y54" s="132" t="s">
        <v>333</v>
      </c>
      <c r="Z54" s="166"/>
      <c r="AA54" s="166">
        <v>0</v>
      </c>
      <c r="AB54" s="166">
        <v>0</v>
      </c>
      <c r="AC54" s="166">
        <v>0</v>
      </c>
      <c r="AD54" s="166">
        <v>0</v>
      </c>
      <c r="AE54" s="213">
        <v>43675</v>
      </c>
      <c r="AF54" s="64">
        <v>167</v>
      </c>
      <c r="AG54" s="64" t="s">
        <v>401</v>
      </c>
      <c r="AH54" s="64">
        <v>1</v>
      </c>
      <c r="AI54" s="64">
        <v>0</v>
      </c>
      <c r="AJ54" s="64">
        <v>8</v>
      </c>
      <c r="AK54" s="64">
        <v>10</v>
      </c>
      <c r="AL54" s="64">
        <v>2</v>
      </c>
      <c r="AM54" s="64">
        <v>50</v>
      </c>
      <c r="AN54" s="64">
        <v>5.4130827973855347</v>
      </c>
      <c r="AO54" s="64">
        <v>5.4130827973855347</v>
      </c>
      <c r="AP54" s="77">
        <v>0.1082616559477107</v>
      </c>
      <c r="AQ54" s="64">
        <v>-44.586917202614465</v>
      </c>
      <c r="AR54" s="64">
        <v>8</v>
      </c>
      <c r="AS54" s="65">
        <v>-0.45869172026144656</v>
      </c>
      <c r="AT54" s="65">
        <v>0</v>
      </c>
      <c r="AU54" s="64">
        <v>0</v>
      </c>
      <c r="AV54" s="140">
        <v>5.4130827973855347</v>
      </c>
      <c r="AW54" s="140">
        <v>2</v>
      </c>
      <c r="AX54" s="140">
        <v>2</v>
      </c>
      <c r="AY54" s="140">
        <v>0</v>
      </c>
      <c r="AZ54" s="140">
        <v>1</v>
      </c>
      <c r="BA54" s="140">
        <v>0</v>
      </c>
      <c r="BB54" s="140">
        <v>0</v>
      </c>
      <c r="BC54" s="140">
        <v>0</v>
      </c>
      <c r="BD54" s="140">
        <v>1</v>
      </c>
      <c r="BE54" s="140">
        <v>1</v>
      </c>
      <c r="BF54" s="65">
        <v>0.5</v>
      </c>
      <c r="BG54" s="140">
        <v>0</v>
      </c>
      <c r="BH54" s="140">
        <v>0</v>
      </c>
      <c r="BI54" s="140">
        <v>0</v>
      </c>
      <c r="BJ54" s="140">
        <v>1</v>
      </c>
      <c r="BK54" s="140">
        <v>0</v>
      </c>
      <c r="BL54" s="140">
        <v>0</v>
      </c>
      <c r="BM54" s="65">
        <v>0</v>
      </c>
      <c r="BN54" s="64">
        <v>0</v>
      </c>
      <c r="BO54" s="201">
        <v>0</v>
      </c>
      <c r="BP54" s="140">
        <v>0</v>
      </c>
      <c r="BQ54" s="147">
        <v>2</v>
      </c>
      <c r="BR54" s="147">
        <v>2</v>
      </c>
      <c r="BS54" s="147">
        <v>0</v>
      </c>
      <c r="BT54" s="147">
        <v>0</v>
      </c>
      <c r="BU54" s="147">
        <v>0</v>
      </c>
      <c r="BV54" s="154">
        <v>0</v>
      </c>
      <c r="BW54" s="159">
        <v>1</v>
      </c>
      <c r="BX54" s="146">
        <v>1</v>
      </c>
      <c r="BY54" s="146">
        <v>0</v>
      </c>
      <c r="BZ54" s="146">
        <v>0</v>
      </c>
      <c r="CA54" s="146">
        <v>0</v>
      </c>
      <c r="CB54" s="156">
        <v>0</v>
      </c>
      <c r="CC54" s="155">
        <v>0</v>
      </c>
      <c r="CD54" s="77">
        <v>0</v>
      </c>
      <c r="CE54" s="64">
        <v>0</v>
      </c>
      <c r="CF54" s="77">
        <v>0</v>
      </c>
      <c r="CG54" s="64">
        <v>0</v>
      </c>
      <c r="CH54" s="77">
        <v>0</v>
      </c>
      <c r="CI54" s="124">
        <v>0</v>
      </c>
      <c r="CJ54" s="124">
        <v>2</v>
      </c>
      <c r="CK54" s="77">
        <v>0</v>
      </c>
      <c r="CL54" s="124">
        <v>0</v>
      </c>
      <c r="CM54" s="77">
        <v>0</v>
      </c>
      <c r="CN54" s="124">
        <v>0</v>
      </c>
      <c r="CO54" s="77">
        <v>0</v>
      </c>
      <c r="CP54" s="116">
        <v>110</v>
      </c>
      <c r="CQ54" s="116">
        <v>55</v>
      </c>
      <c r="CR54" s="116">
        <v>0</v>
      </c>
      <c r="CS54" s="116">
        <v>0</v>
      </c>
      <c r="CT54" s="116">
        <v>0</v>
      </c>
      <c r="CU54" s="116">
        <v>0</v>
      </c>
      <c r="CV54" s="116">
        <v>0</v>
      </c>
      <c r="CW54" s="116">
        <v>0</v>
      </c>
      <c r="CX54" s="116">
        <v>55</v>
      </c>
      <c r="CY54" s="64">
        <v>8</v>
      </c>
      <c r="CZ54" s="64">
        <v>5</v>
      </c>
      <c r="DA54" s="64">
        <v>8</v>
      </c>
      <c r="DB54" s="64">
        <v>6</v>
      </c>
      <c r="DC54" s="64">
        <v>6</v>
      </c>
      <c r="DD54" s="64">
        <v>5</v>
      </c>
      <c r="DE54" s="141">
        <v>0.625</v>
      </c>
      <c r="DF54" s="141">
        <v>0.75</v>
      </c>
      <c r="DG54" s="141">
        <v>0.83333333333333004</v>
      </c>
      <c r="DH54" s="64">
        <v>3</v>
      </c>
      <c r="DI54" s="176">
        <v>2</v>
      </c>
      <c r="DJ54" s="175">
        <v>0.964247032692645</v>
      </c>
      <c r="DK54" s="141">
        <v>0.66666666666666663</v>
      </c>
      <c r="DL54" s="141">
        <v>0.64283135512842993</v>
      </c>
      <c r="DM54" s="141">
        <v>1.2963482983291008</v>
      </c>
      <c r="DN54" s="141">
        <v>0.19050197820490011</v>
      </c>
      <c r="DO54" s="64">
        <v>2</v>
      </c>
      <c r="DP54" s="77">
        <v>0.5</v>
      </c>
      <c r="DQ54" s="64">
        <v>0</v>
      </c>
      <c r="DR54" s="77">
        <v>0</v>
      </c>
      <c r="DS54" s="64">
        <v>0</v>
      </c>
      <c r="DT54" s="77">
        <v>0</v>
      </c>
      <c r="DU54" s="64">
        <v>10</v>
      </c>
      <c r="DV54" s="64">
        <v>76</v>
      </c>
      <c r="DW54" s="77">
        <v>0.13157894736841999</v>
      </c>
      <c r="DX54" s="64">
        <v>2</v>
      </c>
      <c r="DY54" s="64">
        <v>34</v>
      </c>
      <c r="DZ54" s="201">
        <v>5.882352941176E-2</v>
      </c>
      <c r="EA54" s="64">
        <v>8.2000000000002</v>
      </c>
      <c r="EB54" s="64">
        <v>0</v>
      </c>
      <c r="EC54" s="64">
        <v>0</v>
      </c>
      <c r="ED54" s="77">
        <v>0</v>
      </c>
      <c r="EE54" s="64">
        <v>0</v>
      </c>
      <c r="EF54" s="64">
        <v>0</v>
      </c>
      <c r="EG54" s="64">
        <v>0</v>
      </c>
      <c r="EH54" s="77">
        <v>0</v>
      </c>
      <c r="EI54" s="64">
        <v>0</v>
      </c>
      <c r="EJ54" s="138">
        <v>0</v>
      </c>
      <c r="EK54" s="64">
        <v>0</v>
      </c>
      <c r="EL54" s="64">
        <v>0</v>
      </c>
      <c r="EM54" s="138"/>
      <c r="EN54" s="178">
        <v>0</v>
      </c>
      <c r="EO54" s="178">
        <v>0</v>
      </c>
      <c r="EP54" s="178">
        <v>0</v>
      </c>
      <c r="EQ54" s="178">
        <v>0</v>
      </c>
      <c r="ER54" s="179">
        <v>0</v>
      </c>
    </row>
    <row r="55" spans="2:148" ht="14.1" customHeight="1" x14ac:dyDescent="0.2">
      <c r="B55" s="62" t="s">
        <v>708</v>
      </c>
      <c r="C55" s="63" t="s">
        <v>383</v>
      </c>
      <c r="D55" s="63" t="s">
        <v>384</v>
      </c>
      <c r="E55" s="63" t="s">
        <v>385</v>
      </c>
      <c r="F55" s="63" t="s">
        <v>403</v>
      </c>
      <c r="G55" s="63" t="s">
        <v>386</v>
      </c>
      <c r="H55" s="63" t="s">
        <v>423</v>
      </c>
      <c r="I55" s="63" t="s">
        <v>671</v>
      </c>
      <c r="J55" s="158" t="b">
        <v>0</v>
      </c>
      <c r="K55" s="132" t="s">
        <v>709</v>
      </c>
      <c r="L55" s="63" t="s">
        <v>417</v>
      </c>
      <c r="M55" s="62"/>
      <c r="N55" s="63" t="s">
        <v>710</v>
      </c>
      <c r="O55" s="63" t="s">
        <v>441</v>
      </c>
      <c r="P55" s="63" t="s">
        <v>393</v>
      </c>
      <c r="Q55" s="63">
        <v>11207</v>
      </c>
      <c r="R55" s="63" t="s">
        <v>711</v>
      </c>
      <c r="S55" s="218" t="s">
        <v>420</v>
      </c>
      <c r="T55" s="132" t="s">
        <v>421</v>
      </c>
      <c r="U55" s="166" t="s">
        <v>397</v>
      </c>
      <c r="V55" s="219" t="s">
        <v>398</v>
      </c>
      <c r="W55" s="219" t="s">
        <v>399</v>
      </c>
      <c r="X55" s="219" t="s">
        <v>400</v>
      </c>
      <c r="Y55" s="132" t="s">
        <v>336</v>
      </c>
      <c r="Z55" s="166" t="s">
        <v>401</v>
      </c>
      <c r="AA55" s="166">
        <v>1</v>
      </c>
      <c r="AB55" s="166">
        <v>1</v>
      </c>
      <c r="AC55" s="166">
        <v>0</v>
      </c>
      <c r="AD55" s="166">
        <v>0</v>
      </c>
      <c r="AE55" s="213">
        <v>43767</v>
      </c>
      <c r="AF55" s="64">
        <v>75</v>
      </c>
      <c r="AG55" s="64" t="s">
        <v>401</v>
      </c>
      <c r="AH55" s="64">
        <v>1</v>
      </c>
      <c r="AI55" s="64">
        <v>0</v>
      </c>
      <c r="AJ55" s="64">
        <v>36</v>
      </c>
      <c r="AK55" s="64">
        <v>38</v>
      </c>
      <c r="AL55" s="64">
        <v>16</v>
      </c>
      <c r="AM55" s="64">
        <v>50</v>
      </c>
      <c r="AN55" s="64">
        <v>43.304662379084277</v>
      </c>
      <c r="AO55" s="64">
        <v>43.304662379084277</v>
      </c>
      <c r="AP55" s="77">
        <v>0.8660932475816856</v>
      </c>
      <c r="AQ55" s="64">
        <v>-6.6953376209157227</v>
      </c>
      <c r="AR55" s="64">
        <v>25</v>
      </c>
      <c r="AS55" s="65">
        <v>0.13959637839695466</v>
      </c>
      <c r="AT55" s="65">
        <v>0</v>
      </c>
      <c r="AU55" s="64">
        <v>0</v>
      </c>
      <c r="AV55" s="140">
        <v>43.304662379084277</v>
      </c>
      <c r="AW55" s="140">
        <v>11</v>
      </c>
      <c r="AX55" s="140">
        <v>16</v>
      </c>
      <c r="AY55" s="140">
        <v>0</v>
      </c>
      <c r="AZ55" s="140">
        <v>4</v>
      </c>
      <c r="BA55" s="140">
        <v>2</v>
      </c>
      <c r="BB55" s="140">
        <v>3</v>
      </c>
      <c r="BC55" s="140">
        <v>0</v>
      </c>
      <c r="BD55" s="140">
        <v>9</v>
      </c>
      <c r="BE55" s="140">
        <v>7</v>
      </c>
      <c r="BF55" s="65">
        <v>0.63639999999999997</v>
      </c>
      <c r="BG55" s="140">
        <v>0</v>
      </c>
      <c r="BH55" s="140">
        <v>0</v>
      </c>
      <c r="BI55" s="140">
        <v>0</v>
      </c>
      <c r="BJ55" s="140">
        <v>7</v>
      </c>
      <c r="BK55" s="140">
        <v>0</v>
      </c>
      <c r="BL55" s="140">
        <v>0</v>
      </c>
      <c r="BM55" s="65">
        <v>0.3125</v>
      </c>
      <c r="BN55" s="64">
        <v>3</v>
      </c>
      <c r="BO55" s="201">
        <v>3.4090909090899998E-2</v>
      </c>
      <c r="BP55" s="140">
        <v>7</v>
      </c>
      <c r="BQ55" s="147">
        <v>50</v>
      </c>
      <c r="BR55" s="147">
        <v>1</v>
      </c>
      <c r="BS55" s="147">
        <v>6</v>
      </c>
      <c r="BT55" s="147">
        <v>2</v>
      </c>
      <c r="BU55" s="147">
        <v>4</v>
      </c>
      <c r="BV55" s="154">
        <v>3</v>
      </c>
      <c r="BW55" s="159">
        <v>3.125</v>
      </c>
      <c r="BX55" s="146">
        <v>6.25E-2</v>
      </c>
      <c r="BY55" s="146">
        <v>0.375</v>
      </c>
      <c r="BZ55" s="146">
        <v>0.125</v>
      </c>
      <c r="CA55" s="146">
        <v>0.25</v>
      </c>
      <c r="CB55" s="156">
        <v>0.1875</v>
      </c>
      <c r="CC55" s="155">
        <v>5</v>
      </c>
      <c r="CD55" s="77">
        <v>0.3125</v>
      </c>
      <c r="CE55" s="64">
        <v>0</v>
      </c>
      <c r="CF55" s="77">
        <v>0</v>
      </c>
      <c r="CG55" s="64">
        <v>5</v>
      </c>
      <c r="CH55" s="77">
        <v>0.27777777777777002</v>
      </c>
      <c r="CI55" s="124">
        <v>0</v>
      </c>
      <c r="CJ55" s="124">
        <v>16</v>
      </c>
      <c r="CK55" s="77">
        <v>0</v>
      </c>
      <c r="CL55" s="124">
        <v>0</v>
      </c>
      <c r="CM55" s="77">
        <v>0</v>
      </c>
      <c r="CN55" s="124">
        <v>0</v>
      </c>
      <c r="CO55" s="77">
        <v>0</v>
      </c>
      <c r="CP55" s="116">
        <v>870</v>
      </c>
      <c r="CQ55" s="116">
        <v>54.375</v>
      </c>
      <c r="CR55" s="116">
        <v>0</v>
      </c>
      <c r="CS55" s="116">
        <v>0</v>
      </c>
      <c r="CT55" s="116">
        <v>35</v>
      </c>
      <c r="CU55" s="116">
        <v>2.1875</v>
      </c>
      <c r="CV55" s="116">
        <v>0</v>
      </c>
      <c r="CW55" s="116">
        <v>0</v>
      </c>
      <c r="CX55" s="116">
        <v>56.5625</v>
      </c>
      <c r="CY55" s="64">
        <v>36</v>
      </c>
      <c r="CZ55" s="64">
        <v>28</v>
      </c>
      <c r="DA55" s="64">
        <v>0</v>
      </c>
      <c r="DB55" s="64">
        <v>0</v>
      </c>
      <c r="DC55" s="64">
        <v>1</v>
      </c>
      <c r="DD55" s="64">
        <v>0</v>
      </c>
      <c r="DE55" s="141">
        <v>0.77777777777777002</v>
      </c>
      <c r="DF55" s="141">
        <v>0</v>
      </c>
      <c r="DG55" s="141">
        <v>0</v>
      </c>
      <c r="DH55" s="64">
        <v>0</v>
      </c>
      <c r="DI55" s="176">
        <v>0</v>
      </c>
      <c r="DJ55" s="175">
        <v>0.964247032692645</v>
      </c>
      <c r="DK55" s="141">
        <v>0</v>
      </c>
      <c r="DL55" s="141">
        <v>0</v>
      </c>
      <c r="DM55" s="141">
        <v>0</v>
      </c>
      <c r="DN55" s="141">
        <v>0</v>
      </c>
      <c r="DO55" s="64">
        <v>2</v>
      </c>
      <c r="DP55" s="77">
        <v>0.11111111111110999</v>
      </c>
      <c r="DQ55" s="64">
        <v>15</v>
      </c>
      <c r="DR55" s="77">
        <v>0.9375</v>
      </c>
      <c r="DS55" s="64">
        <v>0</v>
      </c>
      <c r="DT55" s="77">
        <v>0</v>
      </c>
      <c r="DU55" s="64">
        <v>38</v>
      </c>
      <c r="DV55" s="64">
        <v>198</v>
      </c>
      <c r="DW55" s="77">
        <v>0.19191919191918999</v>
      </c>
      <c r="DX55" s="64">
        <v>15</v>
      </c>
      <c r="DY55" s="64">
        <v>88</v>
      </c>
      <c r="DZ55" s="201">
        <v>0.17045454545454</v>
      </c>
      <c r="EA55" s="64">
        <v>11.4000000000005</v>
      </c>
      <c r="EB55" s="64">
        <v>18</v>
      </c>
      <c r="EC55" s="64">
        <v>0</v>
      </c>
      <c r="ED55" s="77">
        <v>0</v>
      </c>
      <c r="EE55" s="64">
        <v>0</v>
      </c>
      <c r="EF55" s="64">
        <v>0</v>
      </c>
      <c r="EG55" s="64">
        <v>0</v>
      </c>
      <c r="EH55" s="77">
        <v>0</v>
      </c>
      <c r="EI55" s="64">
        <v>0</v>
      </c>
      <c r="EJ55" s="138">
        <v>0</v>
      </c>
      <c r="EK55" s="64">
        <v>27</v>
      </c>
      <c r="EL55" s="64">
        <v>23</v>
      </c>
      <c r="EM55" s="138">
        <v>0.85189999999999999</v>
      </c>
      <c r="EN55" s="178">
        <v>0</v>
      </c>
      <c r="EO55" s="178">
        <v>0</v>
      </c>
      <c r="EP55" s="178">
        <v>0</v>
      </c>
      <c r="EQ55" s="178">
        <v>0</v>
      </c>
      <c r="ER55" s="179">
        <v>0</v>
      </c>
    </row>
    <row r="56" spans="2:148" ht="14.1" customHeight="1" x14ac:dyDescent="0.2">
      <c r="B56" s="62" t="s">
        <v>712</v>
      </c>
      <c r="C56" s="63" t="s">
        <v>383</v>
      </c>
      <c r="D56" s="63" t="s">
        <v>384</v>
      </c>
      <c r="E56" s="63" t="s">
        <v>713</v>
      </c>
      <c r="F56" s="63"/>
      <c r="G56" s="63"/>
      <c r="H56" s="63" t="s">
        <v>714</v>
      </c>
      <c r="I56" s="63" t="s">
        <v>715</v>
      </c>
      <c r="J56" s="158" t="b">
        <v>0</v>
      </c>
      <c r="K56" s="132" t="s">
        <v>716</v>
      </c>
      <c r="L56" s="63" t="s">
        <v>717</v>
      </c>
      <c r="M56" s="62"/>
      <c r="N56" s="63" t="s">
        <v>718</v>
      </c>
      <c r="O56" s="63" t="s">
        <v>719</v>
      </c>
      <c r="P56" s="63" t="s">
        <v>720</v>
      </c>
      <c r="Q56" s="63">
        <v>1331</v>
      </c>
      <c r="R56" s="63" t="s">
        <v>721</v>
      </c>
      <c r="S56" s="218" t="s">
        <v>722</v>
      </c>
      <c r="T56" s="132" t="s">
        <v>723</v>
      </c>
      <c r="U56" s="166" t="s">
        <v>397</v>
      </c>
      <c r="V56" s="219" t="s">
        <v>398</v>
      </c>
      <c r="W56" s="219" t="s">
        <v>494</v>
      </c>
      <c r="X56" s="219" t="s">
        <v>495</v>
      </c>
      <c r="Y56" s="132" t="s">
        <v>335</v>
      </c>
      <c r="Z56" s="166"/>
      <c r="AA56" s="166">
        <v>0</v>
      </c>
      <c r="AB56" s="166">
        <v>0</v>
      </c>
      <c r="AC56" s="166">
        <v>1</v>
      </c>
      <c r="AD56" s="166">
        <v>1</v>
      </c>
      <c r="AE56" s="213">
        <v>39162</v>
      </c>
      <c r="AF56" s="64">
        <v>4680</v>
      </c>
      <c r="AG56" s="64" t="s">
        <v>401</v>
      </c>
      <c r="AH56" s="64">
        <v>1</v>
      </c>
      <c r="AI56" s="64">
        <v>53</v>
      </c>
      <c r="AJ56" s="64">
        <v>26</v>
      </c>
      <c r="AK56" s="64">
        <v>38</v>
      </c>
      <c r="AL56" s="64">
        <v>16</v>
      </c>
      <c r="AM56" s="64">
        <v>50</v>
      </c>
      <c r="AN56" s="64">
        <v>43.304662379084277</v>
      </c>
      <c r="AO56" s="64">
        <v>-9.6953376209157227</v>
      </c>
      <c r="AP56" s="77">
        <v>0.8660932475816856</v>
      </c>
      <c r="AQ56" s="64">
        <v>-6.6953376209157227</v>
      </c>
      <c r="AR56" s="64">
        <v>30.666665999999999</v>
      </c>
      <c r="AS56" s="65">
        <v>0.13959637839695466</v>
      </c>
      <c r="AT56" s="65">
        <v>-0.18293089850784383</v>
      </c>
      <c r="AU56" s="64">
        <v>53</v>
      </c>
      <c r="AV56" s="140">
        <v>43.304662379084277</v>
      </c>
      <c r="AW56" s="140">
        <v>6</v>
      </c>
      <c r="AX56" s="140">
        <v>16</v>
      </c>
      <c r="AY56" s="140">
        <v>1</v>
      </c>
      <c r="AZ56" s="140">
        <v>5</v>
      </c>
      <c r="BA56" s="140">
        <v>1</v>
      </c>
      <c r="BB56" s="140">
        <v>5</v>
      </c>
      <c r="BC56" s="140">
        <v>0</v>
      </c>
      <c r="BD56" s="140">
        <v>11</v>
      </c>
      <c r="BE56" s="140">
        <v>0</v>
      </c>
      <c r="BF56" s="65">
        <v>0</v>
      </c>
      <c r="BG56" s="140">
        <v>0</v>
      </c>
      <c r="BH56" s="140">
        <v>0</v>
      </c>
      <c r="BI56" s="140">
        <v>0</v>
      </c>
      <c r="BJ56" s="140">
        <v>0</v>
      </c>
      <c r="BK56" s="140">
        <v>4</v>
      </c>
      <c r="BL56" s="140">
        <v>0</v>
      </c>
      <c r="BM56" s="65">
        <v>0.625</v>
      </c>
      <c r="BN56" s="64">
        <v>9</v>
      </c>
      <c r="BO56" s="201">
        <v>0.81818181818181002</v>
      </c>
      <c r="BP56" s="140">
        <v>3</v>
      </c>
      <c r="BQ56" s="147">
        <v>37</v>
      </c>
      <c r="BR56" s="147">
        <v>2</v>
      </c>
      <c r="BS56" s="147">
        <v>11</v>
      </c>
      <c r="BT56" s="147">
        <v>0</v>
      </c>
      <c r="BU56" s="147">
        <v>1</v>
      </c>
      <c r="BV56" s="154">
        <v>2</v>
      </c>
      <c r="BW56" s="159">
        <v>2.3125</v>
      </c>
      <c r="BX56" s="146">
        <v>0.125</v>
      </c>
      <c r="BY56" s="146">
        <v>0.6875</v>
      </c>
      <c r="BZ56" s="146">
        <v>0</v>
      </c>
      <c r="CA56" s="146">
        <v>6.25E-2</v>
      </c>
      <c r="CB56" s="156">
        <v>0.125</v>
      </c>
      <c r="CC56" s="155">
        <v>0</v>
      </c>
      <c r="CD56" s="77">
        <v>0</v>
      </c>
      <c r="CE56" s="64">
        <v>2</v>
      </c>
      <c r="CF56" s="77">
        <v>8.6956521739130002E-2</v>
      </c>
      <c r="CG56" s="64">
        <v>2</v>
      </c>
      <c r="CH56" s="77">
        <v>5.1282051282049997E-2</v>
      </c>
      <c r="CI56" s="124">
        <v>0</v>
      </c>
      <c r="CJ56" s="124">
        <v>16</v>
      </c>
      <c r="CK56" s="77">
        <v>0</v>
      </c>
      <c r="CL56" s="124">
        <v>0</v>
      </c>
      <c r="CM56" s="77">
        <v>0</v>
      </c>
      <c r="CN56" s="124">
        <v>0</v>
      </c>
      <c r="CO56" s="77">
        <v>0</v>
      </c>
      <c r="CP56" s="116">
        <v>985</v>
      </c>
      <c r="CQ56" s="116">
        <v>61.5625</v>
      </c>
      <c r="CR56" s="116">
        <v>0</v>
      </c>
      <c r="CS56" s="116">
        <v>0</v>
      </c>
      <c r="CT56" s="116">
        <v>0</v>
      </c>
      <c r="CU56" s="116">
        <v>0</v>
      </c>
      <c r="CV56" s="116">
        <v>0</v>
      </c>
      <c r="CW56" s="116">
        <v>0</v>
      </c>
      <c r="CX56" s="116">
        <v>61.5625</v>
      </c>
      <c r="CY56" s="64">
        <v>25</v>
      </c>
      <c r="CZ56" s="64">
        <v>22</v>
      </c>
      <c r="DA56" s="64">
        <v>43</v>
      </c>
      <c r="DB56" s="64">
        <v>39</v>
      </c>
      <c r="DC56" s="64">
        <v>26</v>
      </c>
      <c r="DD56" s="64">
        <v>19</v>
      </c>
      <c r="DE56" s="141">
        <v>0.88</v>
      </c>
      <c r="DF56" s="141">
        <v>0.90697674418604002</v>
      </c>
      <c r="DG56" s="141">
        <v>0.73076923076922995</v>
      </c>
      <c r="DH56" s="64">
        <v>28</v>
      </c>
      <c r="DI56" s="176">
        <v>22</v>
      </c>
      <c r="DJ56" s="175">
        <v>0.964247032692645</v>
      </c>
      <c r="DK56" s="141">
        <v>0.7857142857142857</v>
      </c>
      <c r="DL56" s="141">
        <v>0.75762266854422111</v>
      </c>
      <c r="DM56" s="141">
        <v>0.96455565693857825</v>
      </c>
      <c r="DN56" s="141">
        <v>-2.6853437774991162E-2</v>
      </c>
      <c r="DO56" s="64">
        <v>23</v>
      </c>
      <c r="DP56" s="77">
        <v>0.58974358974357999</v>
      </c>
      <c r="DQ56" s="64">
        <v>6</v>
      </c>
      <c r="DR56" s="77">
        <v>0.375</v>
      </c>
      <c r="DS56" s="64">
        <v>5</v>
      </c>
      <c r="DT56" s="77">
        <v>0.3125</v>
      </c>
      <c r="DU56" s="64">
        <v>38</v>
      </c>
      <c r="DV56" s="64">
        <v>25</v>
      </c>
      <c r="DW56" s="77">
        <v>1.52</v>
      </c>
      <c r="DX56" s="64">
        <v>16</v>
      </c>
      <c r="DY56" s="64">
        <v>11</v>
      </c>
      <c r="DZ56" s="201">
        <v>1.4545454545454499</v>
      </c>
      <c r="EA56" s="64"/>
      <c r="EB56" s="64">
        <v>1</v>
      </c>
      <c r="EC56" s="64">
        <v>5</v>
      </c>
      <c r="ED56" s="77">
        <v>5</v>
      </c>
      <c r="EE56" s="64">
        <v>0</v>
      </c>
      <c r="EF56" s="64">
        <v>0</v>
      </c>
      <c r="EG56" s="64">
        <v>0</v>
      </c>
      <c r="EH56" s="77">
        <v>0</v>
      </c>
      <c r="EI56" s="64">
        <v>16</v>
      </c>
      <c r="EJ56" s="138">
        <v>0</v>
      </c>
      <c r="EK56" s="64">
        <v>0</v>
      </c>
      <c r="EL56" s="64">
        <v>0</v>
      </c>
      <c r="EM56" s="138"/>
      <c r="EN56" s="178">
        <v>0</v>
      </c>
      <c r="EO56" s="178">
        <v>0</v>
      </c>
      <c r="EP56" s="178">
        <v>0</v>
      </c>
      <c r="EQ56" s="178">
        <v>0</v>
      </c>
      <c r="ER56" s="179">
        <v>0</v>
      </c>
    </row>
    <row r="57" spans="2:148" ht="14.1" customHeight="1" x14ac:dyDescent="0.2">
      <c r="B57" s="62" t="s">
        <v>724</v>
      </c>
      <c r="C57" s="63" t="s">
        <v>383</v>
      </c>
      <c r="D57" s="63" t="s">
        <v>384</v>
      </c>
      <c r="E57" s="63" t="s">
        <v>713</v>
      </c>
      <c r="F57" s="63"/>
      <c r="G57" s="63"/>
      <c r="H57" s="63" t="s">
        <v>714</v>
      </c>
      <c r="I57" s="63" t="s">
        <v>715</v>
      </c>
      <c r="J57" s="158" t="b">
        <v>0</v>
      </c>
      <c r="K57" s="132" t="s">
        <v>725</v>
      </c>
      <c r="L57" s="63" t="s">
        <v>726</v>
      </c>
      <c r="M57" s="62"/>
      <c r="N57" s="63" t="s">
        <v>727</v>
      </c>
      <c r="O57" s="63" t="s">
        <v>728</v>
      </c>
      <c r="P57" s="63" t="s">
        <v>720</v>
      </c>
      <c r="Q57" s="63">
        <v>2128</v>
      </c>
      <c r="R57" s="63" t="s">
        <v>729</v>
      </c>
      <c r="S57" s="218" t="s">
        <v>730</v>
      </c>
      <c r="T57" s="132" t="s">
        <v>731</v>
      </c>
      <c r="U57" s="166" t="s">
        <v>397</v>
      </c>
      <c r="V57" s="219" t="s">
        <v>398</v>
      </c>
      <c r="W57" s="219" t="s">
        <v>494</v>
      </c>
      <c r="X57" s="219" t="s">
        <v>495</v>
      </c>
      <c r="Y57" s="132" t="s">
        <v>333</v>
      </c>
      <c r="Z57" s="166"/>
      <c r="AA57" s="166">
        <v>0</v>
      </c>
      <c r="AB57" s="166">
        <v>0</v>
      </c>
      <c r="AC57" s="166">
        <v>0</v>
      </c>
      <c r="AD57" s="166">
        <v>1</v>
      </c>
      <c r="AE57" s="213">
        <v>42359</v>
      </c>
      <c r="AF57" s="64">
        <v>1483</v>
      </c>
      <c r="AG57" s="64" t="s">
        <v>401</v>
      </c>
      <c r="AH57" s="64">
        <v>1</v>
      </c>
      <c r="AI57" s="64">
        <v>2</v>
      </c>
      <c r="AJ57" s="64">
        <v>3</v>
      </c>
      <c r="AK57" s="64">
        <v>1</v>
      </c>
      <c r="AL57" s="64">
        <v>3</v>
      </c>
      <c r="AM57" s="64">
        <v>50</v>
      </c>
      <c r="AN57" s="64">
        <v>8.119624196078302</v>
      </c>
      <c r="AO57" s="64">
        <v>6.119624196078302</v>
      </c>
      <c r="AP57" s="77">
        <v>0.16239248392156605</v>
      </c>
      <c r="AQ57" s="64">
        <v>-41.880375803921694</v>
      </c>
      <c r="AR57" s="64">
        <v>2</v>
      </c>
      <c r="AS57" s="65">
        <v>7.119624196078302</v>
      </c>
      <c r="AT57" s="65">
        <v>3.059812098039151</v>
      </c>
      <c r="AU57" s="64">
        <v>2</v>
      </c>
      <c r="AV57" s="140">
        <v>8.119624196078302</v>
      </c>
      <c r="AW57" s="140">
        <v>3</v>
      </c>
      <c r="AX57" s="140">
        <v>3</v>
      </c>
      <c r="AY57" s="140">
        <v>2</v>
      </c>
      <c r="AZ57" s="140">
        <v>1</v>
      </c>
      <c r="BA57" s="140">
        <v>0</v>
      </c>
      <c r="BB57" s="140">
        <v>0</v>
      </c>
      <c r="BC57" s="140">
        <v>0</v>
      </c>
      <c r="BD57" s="140">
        <v>1</v>
      </c>
      <c r="BE57" s="140">
        <v>0</v>
      </c>
      <c r="BF57" s="65">
        <v>0</v>
      </c>
      <c r="BG57" s="140">
        <v>0</v>
      </c>
      <c r="BH57" s="140">
        <v>0</v>
      </c>
      <c r="BI57" s="140">
        <v>0</v>
      </c>
      <c r="BJ57" s="140">
        <v>0</v>
      </c>
      <c r="BK57" s="140">
        <v>0</v>
      </c>
      <c r="BL57" s="140">
        <v>0</v>
      </c>
      <c r="BM57" s="65">
        <v>0</v>
      </c>
      <c r="BN57" s="64">
        <v>0</v>
      </c>
      <c r="BO57" s="201">
        <v>0</v>
      </c>
      <c r="BP57" s="140">
        <v>1</v>
      </c>
      <c r="BQ57" s="147">
        <v>4</v>
      </c>
      <c r="BR57" s="147">
        <v>1</v>
      </c>
      <c r="BS57" s="147">
        <v>2</v>
      </c>
      <c r="BT57" s="147">
        <v>0</v>
      </c>
      <c r="BU57" s="147">
        <v>0</v>
      </c>
      <c r="BV57" s="154">
        <v>0</v>
      </c>
      <c r="BW57" s="159">
        <v>1.3333333333333299</v>
      </c>
      <c r="BX57" s="146">
        <v>0.33333333333332998</v>
      </c>
      <c r="BY57" s="146">
        <v>0.66666666666665997</v>
      </c>
      <c r="BZ57" s="146">
        <v>0</v>
      </c>
      <c r="CA57" s="146">
        <v>0</v>
      </c>
      <c r="CB57" s="156">
        <v>0</v>
      </c>
      <c r="CC57" s="155">
        <v>0</v>
      </c>
      <c r="CD57" s="77">
        <v>0</v>
      </c>
      <c r="CE57" s="64">
        <v>0</v>
      </c>
      <c r="CF57" s="77">
        <v>0</v>
      </c>
      <c r="CG57" s="64">
        <v>0</v>
      </c>
      <c r="CH57" s="77">
        <v>0</v>
      </c>
      <c r="CI57" s="124">
        <v>0</v>
      </c>
      <c r="CJ57" s="124">
        <v>3</v>
      </c>
      <c r="CK57" s="77">
        <v>0</v>
      </c>
      <c r="CL57" s="124">
        <v>0</v>
      </c>
      <c r="CM57" s="77">
        <v>0</v>
      </c>
      <c r="CN57" s="124">
        <v>0</v>
      </c>
      <c r="CO57" s="77">
        <v>0</v>
      </c>
      <c r="CP57" s="116">
        <v>120</v>
      </c>
      <c r="CQ57" s="116">
        <v>40</v>
      </c>
      <c r="CR57" s="116">
        <v>0</v>
      </c>
      <c r="CS57" s="116">
        <v>0</v>
      </c>
      <c r="CT57" s="116">
        <v>0</v>
      </c>
      <c r="CU57" s="116">
        <v>0</v>
      </c>
      <c r="CV57" s="116">
        <v>0</v>
      </c>
      <c r="CW57" s="116">
        <v>0</v>
      </c>
      <c r="CX57" s="116">
        <v>40</v>
      </c>
      <c r="CY57" s="64">
        <v>3</v>
      </c>
      <c r="CZ57" s="64">
        <v>2</v>
      </c>
      <c r="DA57" s="64">
        <v>2</v>
      </c>
      <c r="DB57" s="64">
        <v>2</v>
      </c>
      <c r="DC57" s="64">
        <v>2</v>
      </c>
      <c r="DD57" s="64">
        <v>2</v>
      </c>
      <c r="DE57" s="141">
        <v>0.66666666666665997</v>
      </c>
      <c r="DF57" s="141">
        <v>1</v>
      </c>
      <c r="DG57" s="141">
        <v>1</v>
      </c>
      <c r="DH57" s="64">
        <v>2</v>
      </c>
      <c r="DI57" s="176">
        <v>1</v>
      </c>
      <c r="DJ57" s="175">
        <v>0.964247032692645</v>
      </c>
      <c r="DK57" s="141">
        <v>0.5</v>
      </c>
      <c r="DL57" s="141">
        <v>0.4821235163463225</v>
      </c>
      <c r="DM57" s="141">
        <v>2.0741572773265693</v>
      </c>
      <c r="DN57" s="141">
        <v>0.51787648365367756</v>
      </c>
      <c r="DO57" s="64">
        <v>2</v>
      </c>
      <c r="DP57" s="77">
        <v>0.4</v>
      </c>
      <c r="DQ57" s="64">
        <v>1</v>
      </c>
      <c r="DR57" s="77">
        <v>0.33333333333332998</v>
      </c>
      <c r="DS57" s="64">
        <v>0</v>
      </c>
      <c r="DT57" s="77">
        <v>0</v>
      </c>
      <c r="DU57" s="64">
        <v>1</v>
      </c>
      <c r="DV57" s="64">
        <v>41</v>
      </c>
      <c r="DW57" s="77">
        <v>2.4390243902430001E-2</v>
      </c>
      <c r="DX57" s="64">
        <v>3</v>
      </c>
      <c r="DY57" s="64">
        <v>19</v>
      </c>
      <c r="DZ57" s="201">
        <v>0.15789473684210001</v>
      </c>
      <c r="EA57" s="64">
        <v>2.7000000000001001</v>
      </c>
      <c r="EB57" s="64">
        <v>0</v>
      </c>
      <c r="EC57" s="64">
        <v>0</v>
      </c>
      <c r="ED57" s="77">
        <v>0</v>
      </c>
      <c r="EE57" s="64">
        <v>0</v>
      </c>
      <c r="EF57" s="64">
        <v>0</v>
      </c>
      <c r="EG57" s="64">
        <v>0</v>
      </c>
      <c r="EH57" s="77">
        <v>0</v>
      </c>
      <c r="EI57" s="64">
        <v>0</v>
      </c>
      <c r="EJ57" s="138">
        <v>0</v>
      </c>
      <c r="EK57" s="64">
        <v>0</v>
      </c>
      <c r="EL57" s="64">
        <v>0</v>
      </c>
      <c r="EM57" s="138"/>
      <c r="EN57" s="178">
        <v>0</v>
      </c>
      <c r="EO57" s="178">
        <v>0</v>
      </c>
      <c r="EP57" s="178">
        <v>0</v>
      </c>
      <c r="EQ57" s="178">
        <v>0</v>
      </c>
      <c r="ER57" s="179">
        <v>0</v>
      </c>
    </row>
    <row r="58" spans="2:148" ht="14.1" customHeight="1" x14ac:dyDescent="0.2">
      <c r="B58" s="62" t="s">
        <v>732</v>
      </c>
      <c r="C58" s="63" t="s">
        <v>383</v>
      </c>
      <c r="D58" s="63" t="s">
        <v>384</v>
      </c>
      <c r="E58" s="63" t="s">
        <v>713</v>
      </c>
      <c r="F58" s="63"/>
      <c r="G58" s="63"/>
      <c r="H58" s="63" t="s">
        <v>714</v>
      </c>
      <c r="I58" s="63" t="s">
        <v>715</v>
      </c>
      <c r="J58" s="158" t="b">
        <v>0</v>
      </c>
      <c r="K58" s="132" t="s">
        <v>733</v>
      </c>
      <c r="L58" s="63" t="s">
        <v>734</v>
      </c>
      <c r="M58" s="62"/>
      <c r="N58" s="63" t="s">
        <v>735</v>
      </c>
      <c r="O58" s="63" t="s">
        <v>736</v>
      </c>
      <c r="P58" s="63" t="s">
        <v>720</v>
      </c>
      <c r="Q58" s="63">
        <v>1752</v>
      </c>
      <c r="R58" s="63" t="s">
        <v>737</v>
      </c>
      <c r="S58" s="218" t="s">
        <v>738</v>
      </c>
      <c r="T58" s="132" t="s">
        <v>739</v>
      </c>
      <c r="U58" s="166" t="s">
        <v>397</v>
      </c>
      <c r="V58" s="219" t="s">
        <v>398</v>
      </c>
      <c r="W58" s="219" t="s">
        <v>494</v>
      </c>
      <c r="X58" s="219" t="s">
        <v>495</v>
      </c>
      <c r="Y58" s="132" t="s">
        <v>333</v>
      </c>
      <c r="Z58" s="166"/>
      <c r="AA58" s="166">
        <v>0</v>
      </c>
      <c r="AB58" s="166">
        <v>1</v>
      </c>
      <c r="AC58" s="166">
        <v>0</v>
      </c>
      <c r="AD58" s="166">
        <v>1</v>
      </c>
      <c r="AE58" s="213">
        <v>42971</v>
      </c>
      <c r="AF58" s="64">
        <v>871</v>
      </c>
      <c r="AG58" s="64" t="s">
        <v>401</v>
      </c>
      <c r="AH58" s="64">
        <v>1</v>
      </c>
      <c r="AI58" s="64">
        <v>3</v>
      </c>
      <c r="AJ58" s="64">
        <v>3</v>
      </c>
      <c r="AK58" s="64">
        <v>7</v>
      </c>
      <c r="AL58" s="64">
        <v>0</v>
      </c>
      <c r="AM58" s="64">
        <v>50</v>
      </c>
      <c r="AN58" s="64">
        <v>0</v>
      </c>
      <c r="AO58" s="64">
        <v>-3</v>
      </c>
      <c r="AP58" s="77">
        <v>0</v>
      </c>
      <c r="AQ58" s="64">
        <v>-50</v>
      </c>
      <c r="AR58" s="64">
        <v>3.6666660000000002</v>
      </c>
      <c r="AS58" s="65">
        <v>-1</v>
      </c>
      <c r="AT58" s="65">
        <v>-1</v>
      </c>
      <c r="AU58" s="64">
        <v>3</v>
      </c>
      <c r="AV58" s="140">
        <v>0</v>
      </c>
      <c r="AW58" s="140">
        <v>0</v>
      </c>
      <c r="AX58" s="140">
        <v>0</v>
      </c>
      <c r="AY58" s="140">
        <v>0</v>
      </c>
      <c r="AZ58" s="140">
        <v>0</v>
      </c>
      <c r="BA58" s="140">
        <v>0</v>
      </c>
      <c r="BB58" s="140">
        <v>0</v>
      </c>
      <c r="BC58" s="140">
        <v>0</v>
      </c>
      <c r="BD58" s="140">
        <v>0</v>
      </c>
      <c r="BE58" s="140">
        <v>0</v>
      </c>
      <c r="BF58" s="65">
        <v>0</v>
      </c>
      <c r="BG58" s="140">
        <v>0</v>
      </c>
      <c r="BH58" s="140">
        <v>0</v>
      </c>
      <c r="BI58" s="140">
        <v>0</v>
      </c>
      <c r="BJ58" s="140">
        <v>0</v>
      </c>
      <c r="BK58" s="140">
        <v>0</v>
      </c>
      <c r="BL58" s="140">
        <v>0</v>
      </c>
      <c r="BM58" s="65">
        <v>0</v>
      </c>
      <c r="BN58" s="64">
        <v>0</v>
      </c>
      <c r="BO58" s="201">
        <v>0</v>
      </c>
      <c r="BP58" s="140">
        <v>0</v>
      </c>
      <c r="BQ58" s="147">
        <v>0</v>
      </c>
      <c r="BR58" s="147">
        <v>0</v>
      </c>
      <c r="BS58" s="147">
        <v>0</v>
      </c>
      <c r="BT58" s="147">
        <v>0</v>
      </c>
      <c r="BU58" s="147">
        <v>0</v>
      </c>
      <c r="BV58" s="154">
        <v>0</v>
      </c>
      <c r="BW58" s="159">
        <v>0</v>
      </c>
      <c r="BX58" s="146">
        <v>0</v>
      </c>
      <c r="BY58" s="146">
        <v>0</v>
      </c>
      <c r="BZ58" s="146">
        <v>0</v>
      </c>
      <c r="CA58" s="146">
        <v>0</v>
      </c>
      <c r="CB58" s="156">
        <v>0</v>
      </c>
      <c r="CC58" s="155">
        <v>0</v>
      </c>
      <c r="CD58" s="77">
        <v>0</v>
      </c>
      <c r="CE58" s="64">
        <v>0</v>
      </c>
      <c r="CF58" s="77">
        <v>0</v>
      </c>
      <c r="CG58" s="64">
        <v>0</v>
      </c>
      <c r="CH58" s="77">
        <v>0</v>
      </c>
      <c r="CI58" s="124">
        <v>0</v>
      </c>
      <c r="CJ58" s="124">
        <v>0</v>
      </c>
      <c r="CK58" s="77">
        <v>0</v>
      </c>
      <c r="CL58" s="124">
        <v>0</v>
      </c>
      <c r="CM58" s="77">
        <v>0</v>
      </c>
      <c r="CN58" s="124">
        <v>0</v>
      </c>
      <c r="CO58" s="77">
        <v>0</v>
      </c>
      <c r="CP58" s="116">
        <v>0</v>
      </c>
      <c r="CQ58" s="116">
        <v>0</v>
      </c>
      <c r="CR58" s="116">
        <v>0</v>
      </c>
      <c r="CS58" s="116">
        <v>0</v>
      </c>
      <c r="CT58" s="116">
        <v>0</v>
      </c>
      <c r="CU58" s="116">
        <v>0</v>
      </c>
      <c r="CV58" s="116">
        <v>0</v>
      </c>
      <c r="CW58" s="116">
        <v>0</v>
      </c>
      <c r="CX58" s="116">
        <v>0</v>
      </c>
      <c r="CY58" s="64">
        <v>3</v>
      </c>
      <c r="CZ58" s="64">
        <v>3</v>
      </c>
      <c r="DA58" s="64">
        <v>0</v>
      </c>
      <c r="DB58" s="64">
        <v>0</v>
      </c>
      <c r="DC58" s="64">
        <v>1</v>
      </c>
      <c r="DD58" s="64">
        <v>1</v>
      </c>
      <c r="DE58" s="141">
        <v>1</v>
      </c>
      <c r="DF58" s="141">
        <v>0</v>
      </c>
      <c r="DG58" s="141">
        <v>1</v>
      </c>
      <c r="DH58" s="64">
        <v>1</v>
      </c>
      <c r="DI58" s="176">
        <v>0</v>
      </c>
      <c r="DJ58" s="175">
        <v>0.964247032692645</v>
      </c>
      <c r="DK58" s="141">
        <v>0</v>
      </c>
      <c r="DL58" s="141">
        <v>0</v>
      </c>
      <c r="DM58" s="141">
        <v>0</v>
      </c>
      <c r="DN58" s="141">
        <v>1</v>
      </c>
      <c r="DO58" s="64">
        <v>0</v>
      </c>
      <c r="DP58" s="77">
        <v>0</v>
      </c>
      <c r="DQ58" s="64">
        <v>0</v>
      </c>
      <c r="DR58" s="77">
        <v>0</v>
      </c>
      <c r="DS58" s="64">
        <v>0</v>
      </c>
      <c r="DT58" s="77">
        <v>0</v>
      </c>
      <c r="DU58" s="64">
        <v>7</v>
      </c>
      <c r="DV58" s="64">
        <v>26</v>
      </c>
      <c r="DW58" s="77">
        <v>0.26923076923076</v>
      </c>
      <c r="DX58" s="64">
        <v>0</v>
      </c>
      <c r="DY58" s="64">
        <v>11</v>
      </c>
      <c r="DZ58" s="201">
        <v>0</v>
      </c>
      <c r="EA58" s="64">
        <v>3.3</v>
      </c>
      <c r="EB58" s="64">
        <v>0</v>
      </c>
      <c r="EC58" s="64">
        <v>0</v>
      </c>
      <c r="ED58" s="77">
        <v>0</v>
      </c>
      <c r="EE58" s="64">
        <v>0</v>
      </c>
      <c r="EF58" s="64">
        <v>0</v>
      </c>
      <c r="EG58" s="64">
        <v>0</v>
      </c>
      <c r="EH58" s="77">
        <v>0</v>
      </c>
      <c r="EI58" s="64">
        <v>0</v>
      </c>
      <c r="EJ58" s="138">
        <v>0</v>
      </c>
      <c r="EK58" s="64">
        <v>0</v>
      </c>
      <c r="EL58" s="64">
        <v>0</v>
      </c>
      <c r="EM58" s="138"/>
      <c r="EN58" s="178">
        <v>0</v>
      </c>
      <c r="EO58" s="178">
        <v>0</v>
      </c>
      <c r="EP58" s="178">
        <v>0</v>
      </c>
      <c r="EQ58" s="178">
        <v>0</v>
      </c>
      <c r="ER58" s="179">
        <v>0</v>
      </c>
    </row>
    <row r="59" spans="2:148" ht="14.1" customHeight="1" x14ac:dyDescent="0.2">
      <c r="B59" s="62" t="s">
        <v>740</v>
      </c>
      <c r="C59" s="63" t="s">
        <v>383</v>
      </c>
      <c r="D59" s="63" t="s">
        <v>384</v>
      </c>
      <c r="E59" s="63" t="s">
        <v>713</v>
      </c>
      <c r="F59" s="63"/>
      <c r="G59" s="63"/>
      <c r="H59" s="63" t="s">
        <v>714</v>
      </c>
      <c r="I59" s="63" t="s">
        <v>715</v>
      </c>
      <c r="J59" s="158" t="b">
        <v>0</v>
      </c>
      <c r="K59" s="132" t="s">
        <v>741</v>
      </c>
      <c r="L59" s="63" t="s">
        <v>742</v>
      </c>
      <c r="M59" s="62"/>
      <c r="N59" s="63" t="s">
        <v>743</v>
      </c>
      <c r="O59" s="63" t="s">
        <v>744</v>
      </c>
      <c r="P59" s="63" t="s">
        <v>720</v>
      </c>
      <c r="Q59" s="63">
        <v>2150</v>
      </c>
      <c r="R59" s="63" t="s">
        <v>745</v>
      </c>
      <c r="S59" s="218" t="s">
        <v>746</v>
      </c>
      <c r="T59" s="132" t="s">
        <v>747</v>
      </c>
      <c r="U59" s="166" t="s">
        <v>397</v>
      </c>
      <c r="V59" s="219" t="s">
        <v>398</v>
      </c>
      <c r="W59" s="219" t="s">
        <v>445</v>
      </c>
      <c r="X59" s="219" t="s">
        <v>446</v>
      </c>
      <c r="Y59" s="132" t="s">
        <v>336</v>
      </c>
      <c r="Z59" s="166" t="s">
        <v>401</v>
      </c>
      <c r="AA59" s="166">
        <v>1</v>
      </c>
      <c r="AB59" s="166">
        <v>1</v>
      </c>
      <c r="AC59" s="166">
        <v>0</v>
      </c>
      <c r="AD59" s="166">
        <v>1</v>
      </c>
      <c r="AE59" s="213">
        <v>43697</v>
      </c>
      <c r="AF59" s="64">
        <v>145</v>
      </c>
      <c r="AG59" s="64" t="s">
        <v>401</v>
      </c>
      <c r="AH59" s="64">
        <v>1</v>
      </c>
      <c r="AI59" s="64">
        <v>0</v>
      </c>
      <c r="AJ59" s="64">
        <v>77</v>
      </c>
      <c r="AK59" s="64">
        <v>94</v>
      </c>
      <c r="AL59" s="64">
        <v>25</v>
      </c>
      <c r="AM59" s="64">
        <v>50</v>
      </c>
      <c r="AN59" s="64">
        <v>67.66353496731918</v>
      </c>
      <c r="AO59" s="64">
        <v>67.66353496731918</v>
      </c>
      <c r="AP59" s="77">
        <v>1.3532706993463837</v>
      </c>
      <c r="AQ59" s="64">
        <v>17.66353496731918</v>
      </c>
      <c r="AR59" s="64">
        <v>80.333332999999996</v>
      </c>
      <c r="AS59" s="65">
        <v>-0.28017515992213637</v>
      </c>
      <c r="AT59" s="65">
        <v>0</v>
      </c>
      <c r="AU59" s="64">
        <v>0</v>
      </c>
      <c r="AV59" s="140">
        <v>67.66353496731918</v>
      </c>
      <c r="AW59" s="140">
        <v>8</v>
      </c>
      <c r="AX59" s="140">
        <v>25</v>
      </c>
      <c r="AY59" s="140">
        <v>0</v>
      </c>
      <c r="AZ59" s="140">
        <v>7</v>
      </c>
      <c r="BA59" s="140">
        <v>3</v>
      </c>
      <c r="BB59" s="140">
        <v>4</v>
      </c>
      <c r="BC59" s="140">
        <v>0</v>
      </c>
      <c r="BD59" s="140">
        <v>14</v>
      </c>
      <c r="BE59" s="140">
        <v>1</v>
      </c>
      <c r="BF59" s="65">
        <v>0.125</v>
      </c>
      <c r="BG59" s="140">
        <v>0</v>
      </c>
      <c r="BH59" s="140">
        <v>0</v>
      </c>
      <c r="BI59" s="140">
        <v>0</v>
      </c>
      <c r="BJ59" s="140">
        <v>1</v>
      </c>
      <c r="BK59" s="140">
        <v>10</v>
      </c>
      <c r="BL59" s="140">
        <v>0</v>
      </c>
      <c r="BM59" s="65">
        <v>0.68</v>
      </c>
      <c r="BN59" s="64">
        <v>13</v>
      </c>
      <c r="BO59" s="201">
        <v>0.13684210526314999</v>
      </c>
      <c r="BP59" s="140">
        <v>3</v>
      </c>
      <c r="BQ59" s="147">
        <v>66</v>
      </c>
      <c r="BR59" s="147">
        <v>2</v>
      </c>
      <c r="BS59" s="147">
        <v>9</v>
      </c>
      <c r="BT59" s="147">
        <v>11</v>
      </c>
      <c r="BU59" s="147">
        <v>2</v>
      </c>
      <c r="BV59" s="154">
        <v>1</v>
      </c>
      <c r="BW59" s="159">
        <v>2.64</v>
      </c>
      <c r="BX59" s="146">
        <v>0.08</v>
      </c>
      <c r="BY59" s="146">
        <v>0.36</v>
      </c>
      <c r="BZ59" s="146">
        <v>0.44</v>
      </c>
      <c r="CA59" s="146">
        <v>0.08</v>
      </c>
      <c r="CB59" s="156">
        <v>0.04</v>
      </c>
      <c r="CC59" s="155">
        <v>22</v>
      </c>
      <c r="CD59" s="77">
        <v>0.88</v>
      </c>
      <c r="CE59" s="64">
        <v>2</v>
      </c>
      <c r="CF59" s="77">
        <v>0.25</v>
      </c>
      <c r="CG59" s="64">
        <v>24</v>
      </c>
      <c r="CH59" s="77">
        <v>0.72727272727271997</v>
      </c>
      <c r="CI59" s="124">
        <v>0</v>
      </c>
      <c r="CJ59" s="124">
        <v>25</v>
      </c>
      <c r="CK59" s="77">
        <v>0</v>
      </c>
      <c r="CL59" s="124">
        <v>0</v>
      </c>
      <c r="CM59" s="77">
        <v>0</v>
      </c>
      <c r="CN59" s="124">
        <v>0</v>
      </c>
      <c r="CO59" s="77">
        <v>0</v>
      </c>
      <c r="CP59" s="116">
        <v>1820</v>
      </c>
      <c r="CQ59" s="116">
        <v>72.8</v>
      </c>
      <c r="CR59" s="116">
        <v>0</v>
      </c>
      <c r="CS59" s="116">
        <v>0</v>
      </c>
      <c r="CT59" s="116">
        <v>154</v>
      </c>
      <c r="CU59" s="116">
        <v>6.16</v>
      </c>
      <c r="CV59" s="116">
        <v>0</v>
      </c>
      <c r="CW59" s="116">
        <v>0</v>
      </c>
      <c r="CX59" s="116">
        <v>78.959999999999994</v>
      </c>
      <c r="CY59" s="64">
        <v>75</v>
      </c>
      <c r="CZ59" s="64">
        <v>58</v>
      </c>
      <c r="DA59" s="64">
        <v>56</v>
      </c>
      <c r="DB59" s="64">
        <v>33</v>
      </c>
      <c r="DC59" s="64">
        <v>70</v>
      </c>
      <c r="DD59" s="64">
        <v>55</v>
      </c>
      <c r="DE59" s="141">
        <v>0.77333333333332999</v>
      </c>
      <c r="DF59" s="141">
        <v>0.58928571428570997</v>
      </c>
      <c r="DG59" s="141">
        <v>0.78571428571428004</v>
      </c>
      <c r="DH59" s="64">
        <v>0</v>
      </c>
      <c r="DI59" s="176">
        <v>0</v>
      </c>
      <c r="DJ59" s="175">
        <v>0.964247032692645</v>
      </c>
      <c r="DK59" s="141">
        <v>0</v>
      </c>
      <c r="DL59" s="141">
        <v>0</v>
      </c>
      <c r="DM59" s="141">
        <v>0</v>
      </c>
      <c r="DN59" s="141">
        <v>0.78571428571428004</v>
      </c>
      <c r="DO59" s="64">
        <v>8</v>
      </c>
      <c r="DP59" s="77">
        <v>0.24242424242423999</v>
      </c>
      <c r="DQ59" s="64">
        <v>18</v>
      </c>
      <c r="DR59" s="77">
        <v>0.72</v>
      </c>
      <c r="DS59" s="64">
        <v>0</v>
      </c>
      <c r="DT59" s="77">
        <v>0</v>
      </c>
      <c r="DU59" s="64">
        <v>94</v>
      </c>
      <c r="DV59" s="64">
        <v>267</v>
      </c>
      <c r="DW59" s="77">
        <v>0.35205992509362999</v>
      </c>
      <c r="DX59" s="64">
        <v>24</v>
      </c>
      <c r="DY59" s="64">
        <v>95</v>
      </c>
      <c r="DZ59" s="201">
        <v>0.25263157894735999</v>
      </c>
      <c r="EA59" s="64">
        <v>4.5000000000008002</v>
      </c>
      <c r="EB59" s="64">
        <v>30</v>
      </c>
      <c r="EC59" s="64">
        <v>0</v>
      </c>
      <c r="ED59" s="77">
        <v>0</v>
      </c>
      <c r="EE59" s="64">
        <v>0</v>
      </c>
      <c r="EF59" s="64">
        <v>0</v>
      </c>
      <c r="EG59" s="64">
        <v>0</v>
      </c>
      <c r="EH59" s="77">
        <v>0</v>
      </c>
      <c r="EI59" s="64">
        <v>0</v>
      </c>
      <c r="EJ59" s="138">
        <v>0</v>
      </c>
      <c r="EK59" s="64">
        <v>0</v>
      </c>
      <c r="EL59" s="64">
        <v>0</v>
      </c>
      <c r="EM59" s="138"/>
      <c r="EN59" s="178">
        <v>0</v>
      </c>
      <c r="EO59" s="178">
        <v>0</v>
      </c>
      <c r="EP59" s="178">
        <v>0</v>
      </c>
      <c r="EQ59" s="178">
        <v>0</v>
      </c>
      <c r="ER59" s="179">
        <v>0</v>
      </c>
    </row>
    <row r="60" spans="2:148" ht="14.1" customHeight="1" x14ac:dyDescent="0.2">
      <c r="B60" s="62" t="s">
        <v>748</v>
      </c>
      <c r="C60" s="63" t="s">
        <v>383</v>
      </c>
      <c r="D60" s="63" t="s">
        <v>384</v>
      </c>
      <c r="E60" s="63" t="s">
        <v>713</v>
      </c>
      <c r="F60" s="63"/>
      <c r="G60" s="63"/>
      <c r="H60" s="63" t="s">
        <v>714</v>
      </c>
      <c r="I60" s="63" t="s">
        <v>715</v>
      </c>
      <c r="J60" s="158" t="b">
        <v>0</v>
      </c>
      <c r="K60" s="132" t="s">
        <v>749</v>
      </c>
      <c r="L60" s="63" t="s">
        <v>750</v>
      </c>
      <c r="M60" s="62"/>
      <c r="N60" s="63" t="s">
        <v>751</v>
      </c>
      <c r="O60" s="63" t="s">
        <v>752</v>
      </c>
      <c r="P60" s="63" t="s">
        <v>720</v>
      </c>
      <c r="Q60" s="63">
        <v>1915</v>
      </c>
      <c r="R60" s="63" t="s">
        <v>753</v>
      </c>
      <c r="S60" s="218" t="s">
        <v>754</v>
      </c>
      <c r="T60" s="132" t="s">
        <v>755</v>
      </c>
      <c r="U60" s="166" t="s">
        <v>397</v>
      </c>
      <c r="V60" s="219" t="s">
        <v>398</v>
      </c>
      <c r="W60" s="219" t="s">
        <v>445</v>
      </c>
      <c r="X60" s="219" t="s">
        <v>446</v>
      </c>
      <c r="Y60" s="132" t="s">
        <v>333</v>
      </c>
      <c r="Z60" s="166"/>
      <c r="AA60" s="166">
        <v>0</v>
      </c>
      <c r="AB60" s="166">
        <v>0</v>
      </c>
      <c r="AC60" s="166">
        <v>0</v>
      </c>
      <c r="AD60" s="166">
        <v>1</v>
      </c>
      <c r="AE60" s="213">
        <v>43530</v>
      </c>
      <c r="AF60" s="64">
        <v>312</v>
      </c>
      <c r="AG60" s="64" t="s">
        <v>401</v>
      </c>
      <c r="AH60" s="64">
        <v>1</v>
      </c>
      <c r="AI60" s="64">
        <v>0</v>
      </c>
      <c r="AJ60" s="64">
        <v>0</v>
      </c>
      <c r="AK60" s="64">
        <v>0</v>
      </c>
      <c r="AL60" s="64">
        <v>0</v>
      </c>
      <c r="AM60" s="64">
        <v>50</v>
      </c>
      <c r="AN60" s="64">
        <v>0</v>
      </c>
      <c r="AO60" s="64">
        <v>0</v>
      </c>
      <c r="AP60" s="77">
        <v>0</v>
      </c>
      <c r="AQ60" s="64">
        <v>-50</v>
      </c>
      <c r="AR60" s="64">
        <v>0</v>
      </c>
      <c r="AS60" s="65">
        <v>0</v>
      </c>
      <c r="AT60" s="65">
        <v>0</v>
      </c>
      <c r="AU60" s="64">
        <v>0</v>
      </c>
      <c r="AV60" s="140">
        <v>0</v>
      </c>
      <c r="AW60" s="140">
        <v>0</v>
      </c>
      <c r="AX60" s="140">
        <v>0</v>
      </c>
      <c r="AY60" s="140">
        <v>0</v>
      </c>
      <c r="AZ60" s="140">
        <v>0</v>
      </c>
      <c r="BA60" s="140">
        <v>0</v>
      </c>
      <c r="BB60" s="140">
        <v>0</v>
      </c>
      <c r="BC60" s="140">
        <v>0</v>
      </c>
      <c r="BD60" s="140">
        <v>0</v>
      </c>
      <c r="BE60" s="140">
        <v>0</v>
      </c>
      <c r="BF60" s="65">
        <v>0</v>
      </c>
      <c r="BG60" s="140">
        <v>0</v>
      </c>
      <c r="BH60" s="140">
        <v>0</v>
      </c>
      <c r="BI60" s="140">
        <v>0</v>
      </c>
      <c r="BJ60" s="140">
        <v>0</v>
      </c>
      <c r="BK60" s="140">
        <v>0</v>
      </c>
      <c r="BL60" s="140">
        <v>0</v>
      </c>
      <c r="BM60" s="65">
        <v>0</v>
      </c>
      <c r="BN60" s="64">
        <v>0</v>
      </c>
      <c r="BO60" s="201">
        <v>0</v>
      </c>
      <c r="BP60" s="140">
        <v>0</v>
      </c>
      <c r="BQ60" s="147">
        <v>0</v>
      </c>
      <c r="BR60" s="147">
        <v>0</v>
      </c>
      <c r="BS60" s="147">
        <v>0</v>
      </c>
      <c r="BT60" s="147">
        <v>0</v>
      </c>
      <c r="BU60" s="147">
        <v>0</v>
      </c>
      <c r="BV60" s="154">
        <v>0</v>
      </c>
      <c r="BW60" s="159">
        <v>0</v>
      </c>
      <c r="BX60" s="146">
        <v>0</v>
      </c>
      <c r="BY60" s="146">
        <v>0</v>
      </c>
      <c r="BZ60" s="146">
        <v>0</v>
      </c>
      <c r="CA60" s="146">
        <v>0</v>
      </c>
      <c r="CB60" s="156">
        <v>0</v>
      </c>
      <c r="CC60" s="155">
        <v>0</v>
      </c>
      <c r="CD60" s="77">
        <v>0</v>
      </c>
      <c r="CE60" s="64">
        <v>0</v>
      </c>
      <c r="CF60" s="77">
        <v>0</v>
      </c>
      <c r="CG60" s="64">
        <v>0</v>
      </c>
      <c r="CH60" s="77">
        <v>0</v>
      </c>
      <c r="CI60" s="124">
        <v>0</v>
      </c>
      <c r="CJ60" s="124">
        <v>0</v>
      </c>
      <c r="CK60" s="77">
        <v>0</v>
      </c>
      <c r="CL60" s="124">
        <v>0</v>
      </c>
      <c r="CM60" s="77">
        <v>0</v>
      </c>
      <c r="CN60" s="124">
        <v>0</v>
      </c>
      <c r="CO60" s="77">
        <v>0</v>
      </c>
      <c r="CP60" s="116">
        <v>0</v>
      </c>
      <c r="CQ60" s="116">
        <v>0</v>
      </c>
      <c r="CR60" s="116">
        <v>0</v>
      </c>
      <c r="CS60" s="116">
        <v>0</v>
      </c>
      <c r="CT60" s="116">
        <v>0</v>
      </c>
      <c r="CU60" s="116">
        <v>0</v>
      </c>
      <c r="CV60" s="116">
        <v>0</v>
      </c>
      <c r="CW60" s="116">
        <v>0</v>
      </c>
      <c r="CX60" s="116">
        <v>0</v>
      </c>
      <c r="CY60" s="64">
        <v>0</v>
      </c>
      <c r="CZ60" s="64">
        <v>0</v>
      </c>
      <c r="DA60" s="64">
        <v>0</v>
      </c>
      <c r="DB60" s="64">
        <v>0</v>
      </c>
      <c r="DC60" s="64">
        <v>0</v>
      </c>
      <c r="DD60" s="64">
        <v>0</v>
      </c>
      <c r="DE60" s="141">
        <v>0</v>
      </c>
      <c r="DF60" s="141">
        <v>0</v>
      </c>
      <c r="DG60" s="141">
        <v>0</v>
      </c>
      <c r="DH60" s="64">
        <v>0</v>
      </c>
      <c r="DI60" s="176">
        <v>0</v>
      </c>
      <c r="DJ60" s="175">
        <v>0.964247032692645</v>
      </c>
      <c r="DK60" s="141">
        <v>0</v>
      </c>
      <c r="DL60" s="141">
        <v>0</v>
      </c>
      <c r="DM60" s="141">
        <v>0</v>
      </c>
      <c r="DN60" s="141">
        <v>0</v>
      </c>
      <c r="DO60" s="64">
        <v>0</v>
      </c>
      <c r="DP60" s="77">
        <v>0</v>
      </c>
      <c r="DQ60" s="64">
        <v>0</v>
      </c>
      <c r="DR60" s="77">
        <v>0</v>
      </c>
      <c r="DS60" s="64">
        <v>0</v>
      </c>
      <c r="DT60" s="77">
        <v>0</v>
      </c>
      <c r="DU60" s="64">
        <v>0</v>
      </c>
      <c r="DV60" s="64">
        <v>6</v>
      </c>
      <c r="DW60" s="77">
        <v>0</v>
      </c>
      <c r="DX60" s="64">
        <v>0</v>
      </c>
      <c r="DY60" s="64">
        <v>0</v>
      </c>
      <c r="DZ60" s="201">
        <v>0</v>
      </c>
      <c r="EA60" s="64">
        <v>0</v>
      </c>
      <c r="EB60" s="64">
        <v>0</v>
      </c>
      <c r="EC60" s="64">
        <v>0</v>
      </c>
      <c r="ED60" s="77">
        <v>0</v>
      </c>
      <c r="EE60" s="64">
        <v>0</v>
      </c>
      <c r="EF60" s="64">
        <v>0</v>
      </c>
      <c r="EG60" s="64">
        <v>0</v>
      </c>
      <c r="EH60" s="77">
        <v>0</v>
      </c>
      <c r="EI60" s="64">
        <v>0</v>
      </c>
      <c r="EJ60" s="138">
        <v>0</v>
      </c>
      <c r="EK60" s="64">
        <v>0</v>
      </c>
      <c r="EL60" s="64">
        <v>0</v>
      </c>
      <c r="EM60" s="138"/>
      <c r="EN60" s="178">
        <v>0</v>
      </c>
      <c r="EO60" s="178">
        <v>0</v>
      </c>
      <c r="EP60" s="178">
        <v>0</v>
      </c>
      <c r="EQ60" s="178">
        <v>0</v>
      </c>
      <c r="ER60" s="179">
        <v>0</v>
      </c>
    </row>
    <row r="61" spans="2:148" ht="14.1" customHeight="1" x14ac:dyDescent="0.2">
      <c r="B61" s="62" t="s">
        <v>756</v>
      </c>
      <c r="C61" s="63" t="s">
        <v>383</v>
      </c>
      <c r="D61" s="63" t="s">
        <v>384</v>
      </c>
      <c r="E61" s="63" t="s">
        <v>713</v>
      </c>
      <c r="F61" s="63"/>
      <c r="G61" s="63"/>
      <c r="H61" s="63" t="s">
        <v>714</v>
      </c>
      <c r="I61" s="63" t="s">
        <v>715</v>
      </c>
      <c r="J61" s="158" t="b">
        <v>0</v>
      </c>
      <c r="K61" s="132" t="s">
        <v>757</v>
      </c>
      <c r="L61" s="63" t="s">
        <v>758</v>
      </c>
      <c r="M61" s="62"/>
      <c r="N61" s="63" t="s">
        <v>759</v>
      </c>
      <c r="O61" s="63" t="s">
        <v>713</v>
      </c>
      <c r="P61" s="63" t="s">
        <v>720</v>
      </c>
      <c r="Q61" s="63">
        <v>2128</v>
      </c>
      <c r="R61" s="63" t="s">
        <v>760</v>
      </c>
      <c r="S61" s="218" t="s">
        <v>746</v>
      </c>
      <c r="T61" s="132" t="s">
        <v>747</v>
      </c>
      <c r="U61" s="166" t="s">
        <v>397</v>
      </c>
      <c r="V61" s="219" t="s">
        <v>398</v>
      </c>
      <c r="W61" s="219" t="s">
        <v>445</v>
      </c>
      <c r="X61" s="219" t="s">
        <v>446</v>
      </c>
      <c r="Y61" s="132" t="s">
        <v>336</v>
      </c>
      <c r="Z61" s="166" t="s">
        <v>401</v>
      </c>
      <c r="AA61" s="166">
        <v>1</v>
      </c>
      <c r="AB61" s="166">
        <v>1</v>
      </c>
      <c r="AC61" s="166">
        <v>0</v>
      </c>
      <c r="AD61" s="166">
        <v>1</v>
      </c>
      <c r="AE61" s="213">
        <v>43707</v>
      </c>
      <c r="AF61" s="64">
        <v>135</v>
      </c>
      <c r="AG61" s="64" t="s">
        <v>401</v>
      </c>
      <c r="AH61" s="64">
        <v>1</v>
      </c>
      <c r="AI61" s="64">
        <v>0</v>
      </c>
      <c r="AJ61" s="64">
        <v>75</v>
      </c>
      <c r="AK61" s="64">
        <v>54</v>
      </c>
      <c r="AL61" s="64">
        <v>24</v>
      </c>
      <c r="AM61" s="64">
        <v>50</v>
      </c>
      <c r="AN61" s="64">
        <v>64.956993568626416</v>
      </c>
      <c r="AO61" s="64">
        <v>64.956993568626416</v>
      </c>
      <c r="AP61" s="77">
        <v>1.2991398713725284</v>
      </c>
      <c r="AQ61" s="64">
        <v>14.956993568626416</v>
      </c>
      <c r="AR61" s="64">
        <v>68.333332999999996</v>
      </c>
      <c r="AS61" s="65">
        <v>0.20290728830789659</v>
      </c>
      <c r="AT61" s="65">
        <v>0</v>
      </c>
      <c r="AU61" s="64">
        <v>0</v>
      </c>
      <c r="AV61" s="140">
        <v>64.956993568626416</v>
      </c>
      <c r="AW61" s="140">
        <v>6</v>
      </c>
      <c r="AX61" s="140">
        <v>24</v>
      </c>
      <c r="AY61" s="140">
        <v>1</v>
      </c>
      <c r="AZ61" s="140">
        <v>4</v>
      </c>
      <c r="BA61" s="140">
        <v>1</v>
      </c>
      <c r="BB61" s="140">
        <v>3</v>
      </c>
      <c r="BC61" s="140">
        <v>1</v>
      </c>
      <c r="BD61" s="140">
        <v>9</v>
      </c>
      <c r="BE61" s="140">
        <v>1</v>
      </c>
      <c r="BF61" s="65">
        <v>0.16669999999999999</v>
      </c>
      <c r="BG61" s="140">
        <v>0</v>
      </c>
      <c r="BH61" s="140">
        <v>0</v>
      </c>
      <c r="BI61" s="140">
        <v>0</v>
      </c>
      <c r="BJ61" s="140">
        <v>1</v>
      </c>
      <c r="BK61" s="140">
        <v>13</v>
      </c>
      <c r="BL61" s="140">
        <v>0</v>
      </c>
      <c r="BM61" s="65">
        <v>0.70830000000000004</v>
      </c>
      <c r="BN61" s="64">
        <v>13</v>
      </c>
      <c r="BO61" s="201">
        <v>0.25</v>
      </c>
      <c r="BP61" s="140">
        <v>8</v>
      </c>
      <c r="BQ61" s="147">
        <v>77</v>
      </c>
      <c r="BR61" s="147">
        <v>0</v>
      </c>
      <c r="BS61" s="147">
        <v>8</v>
      </c>
      <c r="BT61" s="147">
        <v>9</v>
      </c>
      <c r="BU61" s="147">
        <v>1</v>
      </c>
      <c r="BV61" s="154">
        <v>6</v>
      </c>
      <c r="BW61" s="159">
        <v>3.2083333333333299</v>
      </c>
      <c r="BX61" s="146">
        <v>0</v>
      </c>
      <c r="BY61" s="146">
        <v>0.33333333333332998</v>
      </c>
      <c r="BZ61" s="146">
        <v>0.375</v>
      </c>
      <c r="CA61" s="146">
        <v>4.1666666666660003E-2</v>
      </c>
      <c r="CB61" s="156">
        <v>0.25</v>
      </c>
      <c r="CC61" s="155">
        <v>11</v>
      </c>
      <c r="CD61" s="77">
        <v>0.45833333333332998</v>
      </c>
      <c r="CE61" s="64">
        <v>3</v>
      </c>
      <c r="CF61" s="77">
        <v>0.23076923076923</v>
      </c>
      <c r="CG61" s="64">
        <v>14</v>
      </c>
      <c r="CH61" s="77">
        <v>0.37837837837837002</v>
      </c>
      <c r="CI61" s="124">
        <v>0</v>
      </c>
      <c r="CJ61" s="124">
        <v>24</v>
      </c>
      <c r="CK61" s="77">
        <v>0</v>
      </c>
      <c r="CL61" s="124">
        <v>0</v>
      </c>
      <c r="CM61" s="77">
        <v>0</v>
      </c>
      <c r="CN61" s="124">
        <v>0</v>
      </c>
      <c r="CO61" s="77">
        <v>0</v>
      </c>
      <c r="CP61" s="116">
        <v>1865</v>
      </c>
      <c r="CQ61" s="116">
        <v>77.708333333333329</v>
      </c>
      <c r="CR61" s="116">
        <v>0</v>
      </c>
      <c r="CS61" s="116">
        <v>0</v>
      </c>
      <c r="CT61" s="116">
        <v>77</v>
      </c>
      <c r="CU61" s="116">
        <v>3.2083333333333335</v>
      </c>
      <c r="CV61" s="116">
        <v>0</v>
      </c>
      <c r="CW61" s="116">
        <v>0</v>
      </c>
      <c r="CX61" s="116">
        <v>80.916666666666657</v>
      </c>
      <c r="CY61" s="64">
        <v>75</v>
      </c>
      <c r="CZ61" s="64">
        <v>59</v>
      </c>
      <c r="DA61" s="64">
        <v>80</v>
      </c>
      <c r="DB61" s="64">
        <v>63</v>
      </c>
      <c r="DC61" s="64">
        <v>66</v>
      </c>
      <c r="DD61" s="64">
        <v>41</v>
      </c>
      <c r="DE61" s="141">
        <v>0.78666666666665996</v>
      </c>
      <c r="DF61" s="141">
        <v>0.78749999999999998</v>
      </c>
      <c r="DG61" s="141">
        <v>0.62121212121211999</v>
      </c>
      <c r="DH61" s="64">
        <v>0</v>
      </c>
      <c r="DI61" s="176">
        <v>0</v>
      </c>
      <c r="DJ61" s="175">
        <v>0.964247032692645</v>
      </c>
      <c r="DK61" s="141">
        <v>0</v>
      </c>
      <c r="DL61" s="141">
        <v>0</v>
      </c>
      <c r="DM61" s="141">
        <v>0</v>
      </c>
      <c r="DN61" s="141">
        <v>0.62121212121211999</v>
      </c>
      <c r="DO61" s="64">
        <v>13</v>
      </c>
      <c r="DP61" s="77">
        <v>0.35135135135134998</v>
      </c>
      <c r="DQ61" s="64">
        <v>21</v>
      </c>
      <c r="DR61" s="77">
        <v>0.875</v>
      </c>
      <c r="DS61" s="64">
        <v>0</v>
      </c>
      <c r="DT61" s="77">
        <v>0</v>
      </c>
      <c r="DU61" s="64">
        <v>54</v>
      </c>
      <c r="DV61" s="64">
        <v>153</v>
      </c>
      <c r="DW61" s="77">
        <v>0.35294117647057999</v>
      </c>
      <c r="DX61" s="64">
        <v>23</v>
      </c>
      <c r="DY61" s="64">
        <v>52</v>
      </c>
      <c r="DZ61" s="201">
        <v>0.44230769230769001</v>
      </c>
      <c r="EA61" s="64"/>
      <c r="EB61" s="64">
        <v>8</v>
      </c>
      <c r="EC61" s="64">
        <v>1</v>
      </c>
      <c r="ED61" s="77">
        <v>0.125</v>
      </c>
      <c r="EE61" s="64">
        <v>0</v>
      </c>
      <c r="EF61" s="64">
        <v>0</v>
      </c>
      <c r="EG61" s="64">
        <v>0</v>
      </c>
      <c r="EH61" s="77">
        <v>0</v>
      </c>
      <c r="EI61" s="64">
        <v>0</v>
      </c>
      <c r="EJ61" s="138">
        <v>0</v>
      </c>
      <c r="EK61" s="64">
        <v>0</v>
      </c>
      <c r="EL61" s="64">
        <v>0</v>
      </c>
      <c r="EM61" s="138"/>
      <c r="EN61" s="178">
        <v>0</v>
      </c>
      <c r="EO61" s="178">
        <v>0</v>
      </c>
      <c r="EP61" s="178">
        <v>0</v>
      </c>
      <c r="EQ61" s="178">
        <v>0</v>
      </c>
      <c r="ER61" s="179">
        <v>0</v>
      </c>
    </row>
    <row r="62" spans="2:148" ht="14.1" customHeight="1" x14ac:dyDescent="0.2">
      <c r="B62" s="62" t="s">
        <v>761</v>
      </c>
      <c r="C62" s="63" t="s">
        <v>383</v>
      </c>
      <c r="D62" s="63" t="s">
        <v>384</v>
      </c>
      <c r="E62" s="63" t="s">
        <v>713</v>
      </c>
      <c r="F62" s="63"/>
      <c r="G62" s="63"/>
      <c r="H62" s="63" t="s">
        <v>714</v>
      </c>
      <c r="I62" s="63" t="s">
        <v>715</v>
      </c>
      <c r="J62" s="158" t="b">
        <v>0</v>
      </c>
      <c r="K62" s="132" t="s">
        <v>762</v>
      </c>
      <c r="L62" s="63" t="s">
        <v>763</v>
      </c>
      <c r="M62" s="62"/>
      <c r="N62" s="63" t="s">
        <v>764</v>
      </c>
      <c r="O62" s="63" t="s">
        <v>765</v>
      </c>
      <c r="P62" s="63" t="s">
        <v>720</v>
      </c>
      <c r="Q62" s="63">
        <v>2145</v>
      </c>
      <c r="R62" s="63" t="s">
        <v>766</v>
      </c>
      <c r="S62" s="218" t="s">
        <v>767</v>
      </c>
      <c r="T62" s="132" t="s">
        <v>768</v>
      </c>
      <c r="U62" s="166" t="s">
        <v>397</v>
      </c>
      <c r="V62" s="219" t="s">
        <v>398</v>
      </c>
      <c r="W62" s="219" t="s">
        <v>494</v>
      </c>
      <c r="X62" s="219" t="s">
        <v>495</v>
      </c>
      <c r="Y62" s="132" t="s">
        <v>333</v>
      </c>
      <c r="Z62" s="166"/>
      <c r="AA62" s="166">
        <v>0</v>
      </c>
      <c r="AB62" s="166">
        <v>0</v>
      </c>
      <c r="AC62" s="166">
        <v>0</v>
      </c>
      <c r="AD62" s="166">
        <v>1</v>
      </c>
      <c r="AE62" s="213">
        <v>43631</v>
      </c>
      <c r="AF62" s="64">
        <v>211</v>
      </c>
      <c r="AG62" s="64" t="s">
        <v>401</v>
      </c>
      <c r="AH62" s="64">
        <v>1</v>
      </c>
      <c r="AI62" s="64">
        <v>0</v>
      </c>
      <c r="AJ62" s="64">
        <v>2</v>
      </c>
      <c r="AK62" s="64">
        <v>1</v>
      </c>
      <c r="AL62" s="64">
        <v>0</v>
      </c>
      <c r="AM62" s="64">
        <v>50</v>
      </c>
      <c r="AN62" s="64">
        <v>0</v>
      </c>
      <c r="AO62" s="64">
        <v>0</v>
      </c>
      <c r="AP62" s="77">
        <v>0</v>
      </c>
      <c r="AQ62" s="64">
        <v>-50</v>
      </c>
      <c r="AR62" s="64">
        <v>1</v>
      </c>
      <c r="AS62" s="65">
        <v>-1</v>
      </c>
      <c r="AT62" s="65">
        <v>0</v>
      </c>
      <c r="AU62" s="64">
        <v>0</v>
      </c>
      <c r="AV62" s="140">
        <v>0</v>
      </c>
      <c r="AW62" s="140">
        <v>0</v>
      </c>
      <c r="AX62" s="140">
        <v>0</v>
      </c>
      <c r="AY62" s="140">
        <v>0</v>
      </c>
      <c r="AZ62" s="140">
        <v>0</v>
      </c>
      <c r="BA62" s="140">
        <v>0</v>
      </c>
      <c r="BB62" s="140">
        <v>0</v>
      </c>
      <c r="BC62" s="140">
        <v>0</v>
      </c>
      <c r="BD62" s="140">
        <v>0</v>
      </c>
      <c r="BE62" s="140">
        <v>0</v>
      </c>
      <c r="BF62" s="65">
        <v>0</v>
      </c>
      <c r="BG62" s="140">
        <v>0</v>
      </c>
      <c r="BH62" s="140">
        <v>0</v>
      </c>
      <c r="BI62" s="140">
        <v>0</v>
      </c>
      <c r="BJ62" s="140">
        <v>0</v>
      </c>
      <c r="BK62" s="140">
        <v>0</v>
      </c>
      <c r="BL62" s="140">
        <v>0</v>
      </c>
      <c r="BM62" s="65">
        <v>0</v>
      </c>
      <c r="BN62" s="64">
        <v>0</v>
      </c>
      <c r="BO62" s="201">
        <v>0</v>
      </c>
      <c r="BP62" s="140">
        <v>0</v>
      </c>
      <c r="BQ62" s="147">
        <v>0</v>
      </c>
      <c r="BR62" s="147">
        <v>0</v>
      </c>
      <c r="BS62" s="147">
        <v>0</v>
      </c>
      <c r="BT62" s="147">
        <v>0</v>
      </c>
      <c r="BU62" s="147">
        <v>0</v>
      </c>
      <c r="BV62" s="154">
        <v>0</v>
      </c>
      <c r="BW62" s="159">
        <v>0</v>
      </c>
      <c r="BX62" s="146">
        <v>0</v>
      </c>
      <c r="BY62" s="146">
        <v>0</v>
      </c>
      <c r="BZ62" s="146">
        <v>0</v>
      </c>
      <c r="CA62" s="146">
        <v>0</v>
      </c>
      <c r="CB62" s="156">
        <v>0</v>
      </c>
      <c r="CC62" s="155">
        <v>0</v>
      </c>
      <c r="CD62" s="77">
        <v>0</v>
      </c>
      <c r="CE62" s="64">
        <v>0</v>
      </c>
      <c r="CF62" s="77">
        <v>0</v>
      </c>
      <c r="CG62" s="64">
        <v>0</v>
      </c>
      <c r="CH62" s="77">
        <v>0</v>
      </c>
      <c r="CI62" s="124">
        <v>0</v>
      </c>
      <c r="CJ62" s="124">
        <v>0</v>
      </c>
      <c r="CK62" s="77">
        <v>0</v>
      </c>
      <c r="CL62" s="124">
        <v>0</v>
      </c>
      <c r="CM62" s="77">
        <v>0</v>
      </c>
      <c r="CN62" s="124">
        <v>0</v>
      </c>
      <c r="CO62" s="77">
        <v>0</v>
      </c>
      <c r="CP62" s="116">
        <v>0</v>
      </c>
      <c r="CQ62" s="116">
        <v>0</v>
      </c>
      <c r="CR62" s="116">
        <v>0</v>
      </c>
      <c r="CS62" s="116">
        <v>0</v>
      </c>
      <c r="CT62" s="116">
        <v>0</v>
      </c>
      <c r="CU62" s="116">
        <v>0</v>
      </c>
      <c r="CV62" s="116">
        <v>0</v>
      </c>
      <c r="CW62" s="116">
        <v>0</v>
      </c>
      <c r="CX62" s="116">
        <v>0</v>
      </c>
      <c r="CY62" s="64">
        <v>2</v>
      </c>
      <c r="CZ62" s="64">
        <v>2</v>
      </c>
      <c r="DA62" s="64">
        <v>1</v>
      </c>
      <c r="DB62" s="64">
        <v>1</v>
      </c>
      <c r="DC62" s="64">
        <v>0</v>
      </c>
      <c r="DD62" s="64">
        <v>0</v>
      </c>
      <c r="DE62" s="141">
        <v>1</v>
      </c>
      <c r="DF62" s="141">
        <v>1</v>
      </c>
      <c r="DG62" s="141">
        <v>0</v>
      </c>
      <c r="DH62" s="64">
        <v>0</v>
      </c>
      <c r="DI62" s="176">
        <v>0</v>
      </c>
      <c r="DJ62" s="175">
        <v>0.964247032692645</v>
      </c>
      <c r="DK62" s="141">
        <v>0</v>
      </c>
      <c r="DL62" s="141">
        <v>0</v>
      </c>
      <c r="DM62" s="141">
        <v>0</v>
      </c>
      <c r="DN62" s="141">
        <v>0</v>
      </c>
      <c r="DO62" s="64">
        <v>0</v>
      </c>
      <c r="DP62" s="77">
        <v>0</v>
      </c>
      <c r="DQ62" s="64">
        <v>0</v>
      </c>
      <c r="DR62" s="77">
        <v>0</v>
      </c>
      <c r="DS62" s="64">
        <v>0</v>
      </c>
      <c r="DT62" s="77">
        <v>0</v>
      </c>
      <c r="DU62" s="64">
        <v>1</v>
      </c>
      <c r="DV62" s="64">
        <v>9</v>
      </c>
      <c r="DW62" s="77">
        <v>0.11111111111110999</v>
      </c>
      <c r="DX62" s="64">
        <v>0</v>
      </c>
      <c r="DY62" s="64">
        <v>6</v>
      </c>
      <c r="DZ62" s="201">
        <v>0</v>
      </c>
      <c r="EA62" s="64">
        <v>1.8</v>
      </c>
      <c r="EB62" s="64">
        <v>0</v>
      </c>
      <c r="EC62" s="64">
        <v>0</v>
      </c>
      <c r="ED62" s="77">
        <v>0</v>
      </c>
      <c r="EE62" s="64">
        <v>0</v>
      </c>
      <c r="EF62" s="64">
        <v>0</v>
      </c>
      <c r="EG62" s="64">
        <v>0</v>
      </c>
      <c r="EH62" s="77">
        <v>0</v>
      </c>
      <c r="EI62" s="64">
        <v>0</v>
      </c>
      <c r="EJ62" s="138">
        <v>0</v>
      </c>
      <c r="EK62" s="64">
        <v>0</v>
      </c>
      <c r="EL62" s="64">
        <v>0</v>
      </c>
      <c r="EM62" s="138"/>
      <c r="EN62" s="178">
        <v>0</v>
      </c>
      <c r="EO62" s="178">
        <v>0</v>
      </c>
      <c r="EP62" s="178">
        <v>0</v>
      </c>
      <c r="EQ62" s="178">
        <v>0</v>
      </c>
      <c r="ER62" s="179">
        <v>0</v>
      </c>
    </row>
    <row r="63" spans="2:148" ht="14.1" customHeight="1" x14ac:dyDescent="0.2">
      <c r="B63" s="62" t="s">
        <v>769</v>
      </c>
      <c r="C63" s="63" t="s">
        <v>383</v>
      </c>
      <c r="D63" s="63" t="s">
        <v>384</v>
      </c>
      <c r="E63" s="63" t="s">
        <v>770</v>
      </c>
      <c r="F63" s="63"/>
      <c r="G63" s="63"/>
      <c r="H63" s="63" t="s">
        <v>714</v>
      </c>
      <c r="I63" s="63" t="s">
        <v>771</v>
      </c>
      <c r="J63" s="158" t="b">
        <v>0</v>
      </c>
      <c r="K63" s="132" t="s">
        <v>772</v>
      </c>
      <c r="L63" s="63" t="s">
        <v>773</v>
      </c>
      <c r="M63" s="62"/>
      <c r="N63" s="63" t="s">
        <v>774</v>
      </c>
      <c r="O63" s="63" t="s">
        <v>775</v>
      </c>
      <c r="P63" s="63" t="s">
        <v>776</v>
      </c>
      <c r="Q63" s="63">
        <v>4073</v>
      </c>
      <c r="R63" s="63" t="s">
        <v>777</v>
      </c>
      <c r="S63" s="218" t="s">
        <v>778</v>
      </c>
      <c r="T63" s="132" t="s">
        <v>779</v>
      </c>
      <c r="U63" s="166" t="s">
        <v>397</v>
      </c>
      <c r="V63" s="219" t="s">
        <v>398</v>
      </c>
      <c r="W63" s="219" t="s">
        <v>494</v>
      </c>
      <c r="X63" s="219" t="s">
        <v>495</v>
      </c>
      <c r="Y63" s="132" t="s">
        <v>333</v>
      </c>
      <c r="Z63" s="166"/>
      <c r="AA63" s="166">
        <v>0</v>
      </c>
      <c r="AB63" s="166">
        <v>0</v>
      </c>
      <c r="AC63" s="166">
        <v>0</v>
      </c>
      <c r="AD63" s="166">
        <v>0</v>
      </c>
      <c r="AE63" s="213">
        <v>42306</v>
      </c>
      <c r="AF63" s="64">
        <v>1536</v>
      </c>
      <c r="AG63" s="64" t="s">
        <v>401</v>
      </c>
      <c r="AH63" s="64">
        <v>1</v>
      </c>
      <c r="AI63" s="64">
        <v>16</v>
      </c>
      <c r="AJ63" s="64">
        <v>80</v>
      </c>
      <c r="AK63" s="64">
        <v>94</v>
      </c>
      <c r="AL63" s="64">
        <v>10</v>
      </c>
      <c r="AM63" s="64">
        <v>50</v>
      </c>
      <c r="AN63" s="64">
        <v>27.065413986927673</v>
      </c>
      <c r="AO63" s="64">
        <v>11.065413986927673</v>
      </c>
      <c r="AP63" s="77">
        <v>0.54130827973855344</v>
      </c>
      <c r="AQ63" s="64">
        <v>-22.934586013072327</v>
      </c>
      <c r="AR63" s="64">
        <v>76.666666000000006</v>
      </c>
      <c r="AS63" s="65">
        <v>-0.71207006396885464</v>
      </c>
      <c r="AT63" s="65">
        <v>0.69158837418297958</v>
      </c>
      <c r="AU63" s="64">
        <v>16</v>
      </c>
      <c r="AV63" s="140">
        <v>27.065413986927673</v>
      </c>
      <c r="AW63" s="140">
        <v>1</v>
      </c>
      <c r="AX63" s="140">
        <v>10</v>
      </c>
      <c r="AY63" s="140">
        <v>0</v>
      </c>
      <c r="AZ63" s="140">
        <v>1</v>
      </c>
      <c r="BA63" s="140">
        <v>1</v>
      </c>
      <c r="BB63" s="140">
        <v>3</v>
      </c>
      <c r="BC63" s="140">
        <v>0</v>
      </c>
      <c r="BD63" s="140">
        <v>5</v>
      </c>
      <c r="BE63" s="140">
        <v>0</v>
      </c>
      <c r="BF63" s="65">
        <v>0</v>
      </c>
      <c r="BG63" s="140">
        <v>0</v>
      </c>
      <c r="BH63" s="140">
        <v>0</v>
      </c>
      <c r="BI63" s="140">
        <v>0</v>
      </c>
      <c r="BJ63" s="140">
        <v>0</v>
      </c>
      <c r="BK63" s="140">
        <v>5</v>
      </c>
      <c r="BL63" s="140">
        <v>0</v>
      </c>
      <c r="BM63" s="65">
        <v>0.9</v>
      </c>
      <c r="BN63" s="64">
        <v>7</v>
      </c>
      <c r="BO63" s="201">
        <v>0.13725490196078</v>
      </c>
      <c r="BP63" s="140">
        <v>2</v>
      </c>
      <c r="BQ63" s="147">
        <v>31</v>
      </c>
      <c r="BR63" s="147">
        <v>0</v>
      </c>
      <c r="BS63" s="147">
        <v>3</v>
      </c>
      <c r="BT63" s="147">
        <v>5</v>
      </c>
      <c r="BU63" s="147">
        <v>0</v>
      </c>
      <c r="BV63" s="154">
        <v>2</v>
      </c>
      <c r="BW63" s="159">
        <v>3.1</v>
      </c>
      <c r="BX63" s="146">
        <v>0</v>
      </c>
      <c r="BY63" s="146">
        <v>0.3</v>
      </c>
      <c r="BZ63" s="146">
        <v>0.5</v>
      </c>
      <c r="CA63" s="146">
        <v>0</v>
      </c>
      <c r="CB63" s="156">
        <v>0.2</v>
      </c>
      <c r="CC63" s="155">
        <v>1</v>
      </c>
      <c r="CD63" s="77">
        <v>0.1</v>
      </c>
      <c r="CE63" s="64">
        <v>0</v>
      </c>
      <c r="CF63" s="77">
        <v>0</v>
      </c>
      <c r="CG63" s="64">
        <v>1</v>
      </c>
      <c r="CH63" s="77">
        <v>7.1428571428569995E-2</v>
      </c>
      <c r="CI63" s="124">
        <v>0</v>
      </c>
      <c r="CJ63" s="124">
        <v>10</v>
      </c>
      <c r="CK63" s="77">
        <v>0</v>
      </c>
      <c r="CL63" s="124">
        <v>0</v>
      </c>
      <c r="CM63" s="77">
        <v>0</v>
      </c>
      <c r="CN63" s="124">
        <v>0</v>
      </c>
      <c r="CO63" s="77">
        <v>0</v>
      </c>
      <c r="CP63" s="116">
        <v>770</v>
      </c>
      <c r="CQ63" s="116">
        <v>77</v>
      </c>
      <c r="CR63" s="116">
        <v>0</v>
      </c>
      <c r="CS63" s="116">
        <v>0</v>
      </c>
      <c r="CT63" s="116">
        <v>7</v>
      </c>
      <c r="CU63" s="116">
        <v>0.7</v>
      </c>
      <c r="CV63" s="116">
        <v>0</v>
      </c>
      <c r="CW63" s="116">
        <v>0</v>
      </c>
      <c r="CX63" s="116">
        <v>77.7</v>
      </c>
      <c r="CY63" s="64">
        <v>80</v>
      </c>
      <c r="CZ63" s="64">
        <v>64</v>
      </c>
      <c r="DA63" s="64">
        <v>34</v>
      </c>
      <c r="DB63" s="64">
        <v>22</v>
      </c>
      <c r="DC63" s="64">
        <v>54</v>
      </c>
      <c r="DD63" s="64">
        <v>32</v>
      </c>
      <c r="DE63" s="141">
        <v>0.8</v>
      </c>
      <c r="DF63" s="141">
        <v>0.64705882352941002</v>
      </c>
      <c r="DG63" s="141">
        <v>0.59259259259259001</v>
      </c>
      <c r="DH63" s="64">
        <v>56</v>
      </c>
      <c r="DI63" s="176">
        <v>38</v>
      </c>
      <c r="DJ63" s="175">
        <v>0.964247032692645</v>
      </c>
      <c r="DK63" s="141">
        <v>0.6785714285714286</v>
      </c>
      <c r="DL63" s="141">
        <v>0.65431048647000911</v>
      </c>
      <c r="DM63" s="141">
        <v>0.90567491251686061</v>
      </c>
      <c r="DN63" s="141">
        <v>-6.1717893877419105E-2</v>
      </c>
      <c r="DO63" s="64">
        <v>4</v>
      </c>
      <c r="DP63" s="77">
        <v>0.28571428571427998</v>
      </c>
      <c r="DQ63" s="64">
        <v>8</v>
      </c>
      <c r="DR63" s="77">
        <v>0.8</v>
      </c>
      <c r="DS63" s="64">
        <v>1</v>
      </c>
      <c r="DT63" s="77">
        <v>0.1</v>
      </c>
      <c r="DU63" s="64">
        <v>94</v>
      </c>
      <c r="DV63" s="64">
        <v>117</v>
      </c>
      <c r="DW63" s="77">
        <v>0.80341880341880001</v>
      </c>
      <c r="DX63" s="64">
        <v>10</v>
      </c>
      <c r="DY63" s="64">
        <v>51</v>
      </c>
      <c r="DZ63" s="201">
        <v>0.19607843137254</v>
      </c>
      <c r="EA63" s="64">
        <v>5.3000000000004999</v>
      </c>
      <c r="EB63" s="64">
        <v>0</v>
      </c>
      <c r="EC63" s="64">
        <v>0</v>
      </c>
      <c r="ED63" s="77">
        <v>0</v>
      </c>
      <c r="EE63" s="64">
        <v>0</v>
      </c>
      <c r="EF63" s="64">
        <v>0</v>
      </c>
      <c r="EG63" s="64">
        <v>0</v>
      </c>
      <c r="EH63" s="77">
        <v>0</v>
      </c>
      <c r="EI63" s="64">
        <v>0</v>
      </c>
      <c r="EJ63" s="138">
        <v>0</v>
      </c>
      <c r="EK63" s="64">
        <v>0</v>
      </c>
      <c r="EL63" s="64">
        <v>0</v>
      </c>
      <c r="EM63" s="138"/>
      <c r="EN63" s="178">
        <v>0</v>
      </c>
      <c r="EO63" s="178">
        <v>0</v>
      </c>
      <c r="EP63" s="178">
        <v>0</v>
      </c>
      <c r="EQ63" s="178">
        <v>0</v>
      </c>
      <c r="ER63" s="179">
        <v>0</v>
      </c>
    </row>
    <row r="64" spans="2:148" ht="14.1" customHeight="1" x14ac:dyDescent="0.2">
      <c r="B64" s="62" t="s">
        <v>780</v>
      </c>
      <c r="C64" s="63" t="s">
        <v>383</v>
      </c>
      <c r="D64" s="63" t="s">
        <v>384</v>
      </c>
      <c r="E64" s="63" t="s">
        <v>770</v>
      </c>
      <c r="F64" s="63"/>
      <c r="G64" s="63"/>
      <c r="H64" s="63" t="s">
        <v>714</v>
      </c>
      <c r="I64" s="63" t="s">
        <v>771</v>
      </c>
      <c r="J64" s="158" t="b">
        <v>0</v>
      </c>
      <c r="K64" s="132" t="s">
        <v>781</v>
      </c>
      <c r="L64" s="63" t="s">
        <v>782</v>
      </c>
      <c r="M64" s="62"/>
      <c r="N64" s="63" t="s">
        <v>783</v>
      </c>
      <c r="O64" s="63" t="s">
        <v>784</v>
      </c>
      <c r="P64" s="63" t="s">
        <v>776</v>
      </c>
      <c r="Q64" s="63">
        <v>4106</v>
      </c>
      <c r="R64" s="63" t="s">
        <v>785</v>
      </c>
      <c r="S64" s="218" t="s">
        <v>786</v>
      </c>
      <c r="T64" s="132" t="s">
        <v>779</v>
      </c>
      <c r="U64" s="166" t="s">
        <v>397</v>
      </c>
      <c r="V64" s="219" t="s">
        <v>398</v>
      </c>
      <c r="W64" s="219" t="s">
        <v>494</v>
      </c>
      <c r="X64" s="219" t="s">
        <v>495</v>
      </c>
      <c r="Y64" s="132" t="s">
        <v>333</v>
      </c>
      <c r="Z64" s="166"/>
      <c r="AA64" s="166">
        <v>0</v>
      </c>
      <c r="AB64" s="166">
        <v>0</v>
      </c>
      <c r="AC64" s="166">
        <v>0</v>
      </c>
      <c r="AD64" s="166">
        <v>0</v>
      </c>
      <c r="AE64" s="213">
        <v>42292</v>
      </c>
      <c r="AF64" s="64">
        <v>1550</v>
      </c>
      <c r="AG64" s="64" t="s">
        <v>401</v>
      </c>
      <c r="AH64" s="64">
        <v>1</v>
      </c>
      <c r="AI64" s="64">
        <v>2</v>
      </c>
      <c r="AJ64" s="64">
        <v>2</v>
      </c>
      <c r="AK64" s="64">
        <v>2</v>
      </c>
      <c r="AL64" s="64">
        <v>3</v>
      </c>
      <c r="AM64" s="64">
        <v>50</v>
      </c>
      <c r="AN64" s="64">
        <v>8.119624196078302</v>
      </c>
      <c r="AO64" s="64">
        <v>6.119624196078302</v>
      </c>
      <c r="AP64" s="77">
        <v>0.16239248392156605</v>
      </c>
      <c r="AQ64" s="64">
        <v>-41.880375803921694</v>
      </c>
      <c r="AR64" s="64">
        <v>4</v>
      </c>
      <c r="AS64" s="65">
        <v>3.059812098039151</v>
      </c>
      <c r="AT64" s="65">
        <v>3.059812098039151</v>
      </c>
      <c r="AU64" s="64">
        <v>2</v>
      </c>
      <c r="AV64" s="140">
        <v>8.119624196078302</v>
      </c>
      <c r="AW64" s="140">
        <v>2</v>
      </c>
      <c r="AX64" s="140">
        <v>3</v>
      </c>
      <c r="AY64" s="140">
        <v>0</v>
      </c>
      <c r="AZ64" s="140">
        <v>2</v>
      </c>
      <c r="BA64" s="140">
        <v>0</v>
      </c>
      <c r="BB64" s="140">
        <v>1</v>
      </c>
      <c r="BC64" s="140">
        <v>0</v>
      </c>
      <c r="BD64" s="140">
        <v>3</v>
      </c>
      <c r="BE64" s="140">
        <v>0</v>
      </c>
      <c r="BF64" s="65">
        <v>0</v>
      </c>
      <c r="BG64" s="140">
        <v>0</v>
      </c>
      <c r="BH64" s="140">
        <v>0</v>
      </c>
      <c r="BI64" s="140">
        <v>0</v>
      </c>
      <c r="BJ64" s="140">
        <v>0</v>
      </c>
      <c r="BK64" s="140">
        <v>0</v>
      </c>
      <c r="BL64" s="140">
        <v>0</v>
      </c>
      <c r="BM64" s="65">
        <v>0.33329999999999999</v>
      </c>
      <c r="BN64" s="64">
        <v>1</v>
      </c>
      <c r="BO64" s="201">
        <v>7.1428571428569995E-2</v>
      </c>
      <c r="BP64" s="140">
        <v>2</v>
      </c>
      <c r="BQ64" s="147">
        <v>9</v>
      </c>
      <c r="BR64" s="147">
        <v>1</v>
      </c>
      <c r="BS64" s="147">
        <v>0</v>
      </c>
      <c r="BT64" s="147">
        <v>1</v>
      </c>
      <c r="BU64" s="147">
        <v>0</v>
      </c>
      <c r="BV64" s="154">
        <v>1</v>
      </c>
      <c r="BW64" s="159">
        <v>3</v>
      </c>
      <c r="BX64" s="146">
        <v>0.33333333333332998</v>
      </c>
      <c r="BY64" s="146">
        <v>0</v>
      </c>
      <c r="BZ64" s="146">
        <v>0.33333333333332998</v>
      </c>
      <c r="CA64" s="146">
        <v>0</v>
      </c>
      <c r="CB64" s="156">
        <v>0.33333333333332998</v>
      </c>
      <c r="CC64" s="155">
        <v>1</v>
      </c>
      <c r="CD64" s="77">
        <v>0.33333333333332998</v>
      </c>
      <c r="CE64" s="64">
        <v>0</v>
      </c>
      <c r="CF64" s="77">
        <v>0</v>
      </c>
      <c r="CG64" s="64">
        <v>1</v>
      </c>
      <c r="CH64" s="77">
        <v>0.2</v>
      </c>
      <c r="CI64" s="124">
        <v>0</v>
      </c>
      <c r="CJ64" s="124">
        <v>3</v>
      </c>
      <c r="CK64" s="77">
        <v>0</v>
      </c>
      <c r="CL64" s="124">
        <v>0</v>
      </c>
      <c r="CM64" s="77">
        <v>0</v>
      </c>
      <c r="CN64" s="124">
        <v>0</v>
      </c>
      <c r="CO64" s="77">
        <v>0</v>
      </c>
      <c r="CP64" s="116">
        <v>150</v>
      </c>
      <c r="CQ64" s="116">
        <v>50</v>
      </c>
      <c r="CR64" s="116">
        <v>0</v>
      </c>
      <c r="CS64" s="116">
        <v>0</v>
      </c>
      <c r="CT64" s="116">
        <v>7</v>
      </c>
      <c r="CU64" s="116">
        <v>2.3333333333333335</v>
      </c>
      <c r="CV64" s="116">
        <v>0</v>
      </c>
      <c r="CW64" s="116">
        <v>0</v>
      </c>
      <c r="CX64" s="116">
        <v>52.333333333333336</v>
      </c>
      <c r="CY64" s="64">
        <v>2</v>
      </c>
      <c r="CZ64" s="64">
        <v>1</v>
      </c>
      <c r="DA64" s="64">
        <v>2</v>
      </c>
      <c r="DB64" s="64">
        <v>2</v>
      </c>
      <c r="DC64" s="64">
        <v>8</v>
      </c>
      <c r="DD64" s="64">
        <v>5</v>
      </c>
      <c r="DE64" s="141">
        <v>0.5</v>
      </c>
      <c r="DF64" s="141">
        <v>1</v>
      </c>
      <c r="DG64" s="141">
        <v>0.625</v>
      </c>
      <c r="DH64" s="64">
        <v>8</v>
      </c>
      <c r="DI64" s="176">
        <v>6</v>
      </c>
      <c r="DJ64" s="175">
        <v>0.964247032692645</v>
      </c>
      <c r="DK64" s="141">
        <v>0.75</v>
      </c>
      <c r="DL64" s="141">
        <v>0.72318527451948378</v>
      </c>
      <c r="DM64" s="141">
        <v>0.8642321988860705</v>
      </c>
      <c r="DN64" s="141">
        <v>-9.8185274519483778E-2</v>
      </c>
      <c r="DO64" s="64">
        <v>2</v>
      </c>
      <c r="DP64" s="77">
        <v>0.4</v>
      </c>
      <c r="DQ64" s="64">
        <v>1</v>
      </c>
      <c r="DR64" s="77">
        <v>0.33333333333332998</v>
      </c>
      <c r="DS64" s="64">
        <v>0</v>
      </c>
      <c r="DT64" s="77">
        <v>0</v>
      </c>
      <c r="DU64" s="64">
        <v>2</v>
      </c>
      <c r="DV64" s="64">
        <v>18</v>
      </c>
      <c r="DW64" s="77">
        <v>0.11111111111110999</v>
      </c>
      <c r="DX64" s="64">
        <v>3</v>
      </c>
      <c r="DY64" s="64">
        <v>14</v>
      </c>
      <c r="DZ64" s="201">
        <v>0.21428571428571</v>
      </c>
      <c r="EA64" s="64">
        <v>1.2000000000001001</v>
      </c>
      <c r="EB64" s="64">
        <v>0</v>
      </c>
      <c r="EC64" s="64">
        <v>0</v>
      </c>
      <c r="ED64" s="77">
        <v>0</v>
      </c>
      <c r="EE64" s="64">
        <v>0</v>
      </c>
      <c r="EF64" s="64">
        <v>0</v>
      </c>
      <c r="EG64" s="64">
        <v>0</v>
      </c>
      <c r="EH64" s="77">
        <v>0</v>
      </c>
      <c r="EI64" s="64">
        <v>0</v>
      </c>
      <c r="EJ64" s="138">
        <v>0</v>
      </c>
      <c r="EK64" s="64">
        <v>0</v>
      </c>
      <c r="EL64" s="64">
        <v>0</v>
      </c>
      <c r="EM64" s="138"/>
      <c r="EN64" s="178">
        <v>0</v>
      </c>
      <c r="EO64" s="178">
        <v>0</v>
      </c>
      <c r="EP64" s="178">
        <v>0</v>
      </c>
      <c r="EQ64" s="178">
        <v>0</v>
      </c>
      <c r="ER64" s="179">
        <v>0</v>
      </c>
    </row>
    <row r="65" spans="2:148" ht="14.1" customHeight="1" x14ac:dyDescent="0.2">
      <c r="B65" s="62" t="s">
        <v>787</v>
      </c>
      <c r="C65" s="63" t="s">
        <v>383</v>
      </c>
      <c r="D65" s="63" t="s">
        <v>384</v>
      </c>
      <c r="E65" s="63" t="s">
        <v>770</v>
      </c>
      <c r="F65" s="63"/>
      <c r="G65" s="63"/>
      <c r="H65" s="63" t="s">
        <v>714</v>
      </c>
      <c r="I65" s="63" t="s">
        <v>771</v>
      </c>
      <c r="J65" s="158" t="b">
        <v>0</v>
      </c>
      <c r="K65" s="132" t="s">
        <v>788</v>
      </c>
      <c r="L65" s="63" t="s">
        <v>782</v>
      </c>
      <c r="M65" s="62"/>
      <c r="N65" s="63" t="s">
        <v>789</v>
      </c>
      <c r="O65" s="63" t="s">
        <v>790</v>
      </c>
      <c r="P65" s="63" t="s">
        <v>776</v>
      </c>
      <c r="Q65" s="63">
        <v>4102</v>
      </c>
      <c r="R65" s="63" t="s">
        <v>791</v>
      </c>
      <c r="S65" s="218" t="s">
        <v>792</v>
      </c>
      <c r="T65" s="132" t="s">
        <v>779</v>
      </c>
      <c r="U65" s="166" t="s">
        <v>397</v>
      </c>
      <c r="V65" s="219" t="s">
        <v>398</v>
      </c>
      <c r="W65" s="219" t="s">
        <v>494</v>
      </c>
      <c r="X65" s="219" t="s">
        <v>495</v>
      </c>
      <c r="Y65" s="132" t="s">
        <v>333</v>
      </c>
      <c r="Z65" s="166"/>
      <c r="AA65" s="166">
        <v>0</v>
      </c>
      <c r="AB65" s="166">
        <v>0</v>
      </c>
      <c r="AC65" s="166">
        <v>0</v>
      </c>
      <c r="AD65" s="166">
        <v>0</v>
      </c>
      <c r="AE65" s="213">
        <v>42292</v>
      </c>
      <c r="AF65" s="64">
        <v>1550</v>
      </c>
      <c r="AG65" s="64" t="s">
        <v>401</v>
      </c>
      <c r="AH65" s="64">
        <v>1</v>
      </c>
      <c r="AI65" s="64">
        <v>10</v>
      </c>
      <c r="AJ65" s="64">
        <v>7</v>
      </c>
      <c r="AK65" s="64">
        <v>9</v>
      </c>
      <c r="AL65" s="64">
        <v>3</v>
      </c>
      <c r="AM65" s="64">
        <v>50</v>
      </c>
      <c r="AN65" s="64">
        <v>8.119624196078302</v>
      </c>
      <c r="AO65" s="64">
        <v>-1.880375803921698</v>
      </c>
      <c r="AP65" s="77">
        <v>0.16239248392156605</v>
      </c>
      <c r="AQ65" s="64">
        <v>-41.880375803921694</v>
      </c>
      <c r="AR65" s="64">
        <v>6.6666660000000002</v>
      </c>
      <c r="AS65" s="65">
        <v>-9.7819533769077552E-2</v>
      </c>
      <c r="AT65" s="65">
        <v>-0.18803758039216981</v>
      </c>
      <c r="AU65" s="64">
        <v>10</v>
      </c>
      <c r="AV65" s="140">
        <v>8.119624196078302</v>
      </c>
      <c r="AW65" s="140">
        <v>1</v>
      </c>
      <c r="AX65" s="140">
        <v>3</v>
      </c>
      <c r="AY65" s="140">
        <v>0</v>
      </c>
      <c r="AZ65" s="140">
        <v>1</v>
      </c>
      <c r="BA65" s="140">
        <v>1</v>
      </c>
      <c r="BB65" s="140">
        <v>1</v>
      </c>
      <c r="BC65" s="140">
        <v>0</v>
      </c>
      <c r="BD65" s="140">
        <v>3</v>
      </c>
      <c r="BE65" s="140">
        <v>0</v>
      </c>
      <c r="BF65" s="65">
        <v>0</v>
      </c>
      <c r="BG65" s="140">
        <v>0</v>
      </c>
      <c r="BH65" s="140">
        <v>0</v>
      </c>
      <c r="BI65" s="140">
        <v>0</v>
      </c>
      <c r="BJ65" s="140">
        <v>0</v>
      </c>
      <c r="BK65" s="140">
        <v>0</v>
      </c>
      <c r="BL65" s="140">
        <v>0</v>
      </c>
      <c r="BM65" s="65">
        <v>0.66669999999999996</v>
      </c>
      <c r="BN65" s="64">
        <v>1</v>
      </c>
      <c r="BO65" s="201">
        <v>4.1666666666660003E-2</v>
      </c>
      <c r="BP65" s="140">
        <v>0</v>
      </c>
      <c r="BQ65" s="147">
        <v>5</v>
      </c>
      <c r="BR65" s="147">
        <v>1</v>
      </c>
      <c r="BS65" s="147">
        <v>2</v>
      </c>
      <c r="BT65" s="147">
        <v>0</v>
      </c>
      <c r="BU65" s="147">
        <v>0</v>
      </c>
      <c r="BV65" s="154">
        <v>0</v>
      </c>
      <c r="BW65" s="159">
        <v>1.6666666666666601</v>
      </c>
      <c r="BX65" s="146">
        <v>0.33333333333332998</v>
      </c>
      <c r="BY65" s="146">
        <v>0.66666666666665997</v>
      </c>
      <c r="BZ65" s="146">
        <v>0</v>
      </c>
      <c r="CA65" s="146">
        <v>0</v>
      </c>
      <c r="CB65" s="156">
        <v>0</v>
      </c>
      <c r="CC65" s="155">
        <v>0</v>
      </c>
      <c r="CD65" s="77">
        <v>0</v>
      </c>
      <c r="CE65" s="64">
        <v>0</v>
      </c>
      <c r="CF65" s="77">
        <v>0</v>
      </c>
      <c r="CG65" s="64">
        <v>0</v>
      </c>
      <c r="CH65" s="77">
        <v>0</v>
      </c>
      <c r="CI65" s="124">
        <v>0</v>
      </c>
      <c r="CJ65" s="124">
        <v>3</v>
      </c>
      <c r="CK65" s="77">
        <v>0</v>
      </c>
      <c r="CL65" s="124">
        <v>0</v>
      </c>
      <c r="CM65" s="77">
        <v>0</v>
      </c>
      <c r="CN65" s="124">
        <v>0</v>
      </c>
      <c r="CO65" s="77">
        <v>0</v>
      </c>
      <c r="CP65" s="116">
        <v>150</v>
      </c>
      <c r="CQ65" s="116">
        <v>50</v>
      </c>
      <c r="CR65" s="116">
        <v>0</v>
      </c>
      <c r="CS65" s="116">
        <v>0</v>
      </c>
      <c r="CT65" s="116">
        <v>0</v>
      </c>
      <c r="CU65" s="116">
        <v>0</v>
      </c>
      <c r="CV65" s="116">
        <v>0</v>
      </c>
      <c r="CW65" s="116">
        <v>0</v>
      </c>
      <c r="CX65" s="116">
        <v>50</v>
      </c>
      <c r="CY65" s="64">
        <v>7</v>
      </c>
      <c r="CZ65" s="64">
        <v>5</v>
      </c>
      <c r="DA65" s="64">
        <v>7</v>
      </c>
      <c r="DB65" s="64">
        <v>4</v>
      </c>
      <c r="DC65" s="64">
        <v>4</v>
      </c>
      <c r="DD65" s="64">
        <v>2</v>
      </c>
      <c r="DE65" s="141">
        <v>0.71428571428570997</v>
      </c>
      <c r="DF65" s="141">
        <v>0.57142857142856995</v>
      </c>
      <c r="DG65" s="141">
        <v>0.5</v>
      </c>
      <c r="DH65" s="64">
        <v>4</v>
      </c>
      <c r="DI65" s="176">
        <v>3</v>
      </c>
      <c r="DJ65" s="175">
        <v>0.964247032692645</v>
      </c>
      <c r="DK65" s="141">
        <v>0.75</v>
      </c>
      <c r="DL65" s="141">
        <v>0.72318527451948378</v>
      </c>
      <c r="DM65" s="141">
        <v>0.69138575910885636</v>
      </c>
      <c r="DN65" s="141">
        <v>-0.22318527451948378</v>
      </c>
      <c r="DO65" s="64">
        <v>1</v>
      </c>
      <c r="DP65" s="77">
        <v>0.25</v>
      </c>
      <c r="DQ65" s="64">
        <v>0</v>
      </c>
      <c r="DR65" s="77">
        <v>0</v>
      </c>
      <c r="DS65" s="64">
        <v>0</v>
      </c>
      <c r="DT65" s="77">
        <v>0</v>
      </c>
      <c r="DU65" s="64">
        <v>9</v>
      </c>
      <c r="DV65" s="64">
        <v>39</v>
      </c>
      <c r="DW65" s="77">
        <v>0.23076923076923</v>
      </c>
      <c r="DX65" s="64">
        <v>3</v>
      </c>
      <c r="DY65" s="64">
        <v>24</v>
      </c>
      <c r="DZ65" s="201">
        <v>0.125</v>
      </c>
      <c r="EA65" s="64">
        <v>4.2</v>
      </c>
      <c r="EB65" s="64">
        <v>0</v>
      </c>
      <c r="EC65" s="64">
        <v>0</v>
      </c>
      <c r="ED65" s="77">
        <v>0</v>
      </c>
      <c r="EE65" s="64">
        <v>0</v>
      </c>
      <c r="EF65" s="64">
        <v>0</v>
      </c>
      <c r="EG65" s="64">
        <v>0</v>
      </c>
      <c r="EH65" s="77">
        <v>0</v>
      </c>
      <c r="EI65" s="64">
        <v>0</v>
      </c>
      <c r="EJ65" s="138">
        <v>0</v>
      </c>
      <c r="EK65" s="64">
        <v>0</v>
      </c>
      <c r="EL65" s="64">
        <v>0</v>
      </c>
      <c r="EM65" s="138"/>
      <c r="EN65" s="178">
        <v>0</v>
      </c>
      <c r="EO65" s="178">
        <v>0</v>
      </c>
      <c r="EP65" s="178">
        <v>0</v>
      </c>
      <c r="EQ65" s="178">
        <v>0</v>
      </c>
      <c r="ER65" s="179">
        <v>0</v>
      </c>
    </row>
    <row r="66" spans="2:148" ht="14.1" customHeight="1" x14ac:dyDescent="0.2">
      <c r="B66" s="62" t="s">
        <v>793</v>
      </c>
      <c r="C66" s="63" t="s">
        <v>383</v>
      </c>
      <c r="D66" s="63" t="s">
        <v>384</v>
      </c>
      <c r="E66" s="63" t="s">
        <v>770</v>
      </c>
      <c r="F66" s="63"/>
      <c r="G66" s="63"/>
      <c r="H66" s="63" t="s">
        <v>714</v>
      </c>
      <c r="I66" s="63" t="s">
        <v>771</v>
      </c>
      <c r="J66" s="158" t="b">
        <v>0</v>
      </c>
      <c r="K66" s="132" t="s">
        <v>794</v>
      </c>
      <c r="L66" s="63" t="s">
        <v>782</v>
      </c>
      <c r="M66" s="62"/>
      <c r="N66" s="63" t="s">
        <v>795</v>
      </c>
      <c r="O66" s="63" t="s">
        <v>796</v>
      </c>
      <c r="P66" s="63" t="s">
        <v>776</v>
      </c>
      <c r="Q66" s="63">
        <v>4240</v>
      </c>
      <c r="R66" s="63" t="s">
        <v>797</v>
      </c>
      <c r="S66" s="218" t="s">
        <v>778</v>
      </c>
      <c r="T66" s="132" t="s">
        <v>779</v>
      </c>
      <c r="U66" s="166" t="s">
        <v>397</v>
      </c>
      <c r="V66" s="219" t="s">
        <v>398</v>
      </c>
      <c r="W66" s="219" t="s">
        <v>494</v>
      </c>
      <c r="X66" s="219" t="s">
        <v>495</v>
      </c>
      <c r="Y66" s="132" t="s">
        <v>333</v>
      </c>
      <c r="Z66" s="166"/>
      <c r="AA66" s="166">
        <v>0</v>
      </c>
      <c r="AB66" s="166">
        <v>0</v>
      </c>
      <c r="AC66" s="166">
        <v>0</v>
      </c>
      <c r="AD66" s="166">
        <v>0</v>
      </c>
      <c r="AE66" s="213">
        <v>42298</v>
      </c>
      <c r="AF66" s="64">
        <v>1544</v>
      </c>
      <c r="AG66" s="64" t="s">
        <v>401</v>
      </c>
      <c r="AH66" s="64">
        <v>0</v>
      </c>
      <c r="AI66" s="64">
        <v>10</v>
      </c>
      <c r="AJ66" s="64">
        <v>19</v>
      </c>
      <c r="AK66" s="64">
        <v>10</v>
      </c>
      <c r="AL66" s="64">
        <v>6</v>
      </c>
      <c r="AM66" s="64">
        <v>50</v>
      </c>
      <c r="AN66" s="64">
        <v>16.239248392156604</v>
      </c>
      <c r="AO66" s="64">
        <v>6.239248392156604</v>
      </c>
      <c r="AP66" s="77">
        <v>0.3247849678431321</v>
      </c>
      <c r="AQ66" s="64">
        <v>-33.760751607843396</v>
      </c>
      <c r="AR66" s="64">
        <v>14</v>
      </c>
      <c r="AS66" s="65">
        <v>0.62392483921566044</v>
      </c>
      <c r="AT66" s="65">
        <v>0.62392483921566044</v>
      </c>
      <c r="AU66" s="64">
        <v>10</v>
      </c>
      <c r="AV66" s="140">
        <v>16.239248392156604</v>
      </c>
      <c r="AW66" s="140">
        <v>1</v>
      </c>
      <c r="AX66" s="140">
        <v>6</v>
      </c>
      <c r="AY66" s="140">
        <v>0</v>
      </c>
      <c r="AZ66" s="140">
        <v>1</v>
      </c>
      <c r="BA66" s="140">
        <v>0</v>
      </c>
      <c r="BB66" s="140">
        <v>1</v>
      </c>
      <c r="BC66" s="140">
        <v>0</v>
      </c>
      <c r="BD66" s="140">
        <v>2</v>
      </c>
      <c r="BE66" s="140">
        <v>0</v>
      </c>
      <c r="BF66" s="65">
        <v>0</v>
      </c>
      <c r="BG66" s="140">
        <v>0</v>
      </c>
      <c r="BH66" s="140">
        <v>0</v>
      </c>
      <c r="BI66" s="140">
        <v>0</v>
      </c>
      <c r="BJ66" s="140">
        <v>0</v>
      </c>
      <c r="BK66" s="140">
        <v>4</v>
      </c>
      <c r="BL66" s="140">
        <v>0</v>
      </c>
      <c r="BM66" s="65">
        <v>0.83330000000000004</v>
      </c>
      <c r="BN66" s="64">
        <v>4</v>
      </c>
      <c r="BO66" s="201">
        <v>0.18181818181817999</v>
      </c>
      <c r="BP66" s="140">
        <v>2</v>
      </c>
      <c r="BQ66" s="147">
        <v>17</v>
      </c>
      <c r="BR66" s="147">
        <v>1</v>
      </c>
      <c r="BS66" s="147">
        <v>3</v>
      </c>
      <c r="BT66" s="147">
        <v>0</v>
      </c>
      <c r="BU66" s="147">
        <v>0</v>
      </c>
      <c r="BV66" s="154">
        <v>2</v>
      </c>
      <c r="BW66" s="159">
        <v>2.8333333333333299</v>
      </c>
      <c r="BX66" s="146">
        <v>0.16666666666666</v>
      </c>
      <c r="BY66" s="146">
        <v>0.5</v>
      </c>
      <c r="BZ66" s="146">
        <v>0</v>
      </c>
      <c r="CA66" s="146">
        <v>0</v>
      </c>
      <c r="CB66" s="156">
        <v>0.33333333333332998</v>
      </c>
      <c r="CC66" s="155">
        <v>1</v>
      </c>
      <c r="CD66" s="77">
        <v>0.16666666666666</v>
      </c>
      <c r="CE66" s="64">
        <v>1</v>
      </c>
      <c r="CF66" s="77">
        <v>1</v>
      </c>
      <c r="CG66" s="64">
        <v>2</v>
      </c>
      <c r="CH66" s="77">
        <v>0.28571428571427998</v>
      </c>
      <c r="CI66" s="124">
        <v>0</v>
      </c>
      <c r="CJ66" s="124">
        <v>6</v>
      </c>
      <c r="CK66" s="77">
        <v>0</v>
      </c>
      <c r="CL66" s="124">
        <v>0</v>
      </c>
      <c r="CM66" s="77">
        <v>0</v>
      </c>
      <c r="CN66" s="124">
        <v>0</v>
      </c>
      <c r="CO66" s="77">
        <v>0</v>
      </c>
      <c r="CP66" s="116">
        <v>500</v>
      </c>
      <c r="CQ66" s="116">
        <v>83.333333333333329</v>
      </c>
      <c r="CR66" s="116">
        <v>0</v>
      </c>
      <c r="CS66" s="116">
        <v>0</v>
      </c>
      <c r="CT66" s="116">
        <v>7</v>
      </c>
      <c r="CU66" s="116">
        <v>1.1666666666666667</v>
      </c>
      <c r="CV66" s="116">
        <v>0</v>
      </c>
      <c r="CW66" s="116">
        <v>0</v>
      </c>
      <c r="CX66" s="116">
        <v>84.5</v>
      </c>
      <c r="CY66" s="64">
        <v>18</v>
      </c>
      <c r="CZ66" s="64">
        <v>13</v>
      </c>
      <c r="DA66" s="64">
        <v>14</v>
      </c>
      <c r="DB66" s="64">
        <v>7</v>
      </c>
      <c r="DC66" s="64">
        <v>13</v>
      </c>
      <c r="DD66" s="64">
        <v>10</v>
      </c>
      <c r="DE66" s="141">
        <v>0.72222222222221999</v>
      </c>
      <c r="DF66" s="141">
        <v>0.5</v>
      </c>
      <c r="DG66" s="141">
        <v>0.76923076923075995</v>
      </c>
      <c r="DH66" s="64">
        <v>13</v>
      </c>
      <c r="DI66" s="176">
        <v>9</v>
      </c>
      <c r="DJ66" s="175">
        <v>0.964247032692645</v>
      </c>
      <c r="DK66" s="141">
        <v>0.69230769230769229</v>
      </c>
      <c r="DL66" s="141">
        <v>0.66755563801798501</v>
      </c>
      <c r="DM66" s="141">
        <v>1.1523095985147469</v>
      </c>
      <c r="DN66" s="141">
        <v>0.10167513121277494</v>
      </c>
      <c r="DO66" s="64">
        <v>1</v>
      </c>
      <c r="DP66" s="77">
        <v>0.14285714285713999</v>
      </c>
      <c r="DQ66" s="64">
        <v>2</v>
      </c>
      <c r="DR66" s="77">
        <v>0.33333333333332998</v>
      </c>
      <c r="DS66" s="64">
        <v>0</v>
      </c>
      <c r="DT66" s="77">
        <v>0</v>
      </c>
      <c r="DU66" s="64">
        <v>10</v>
      </c>
      <c r="DV66" s="64">
        <v>47</v>
      </c>
      <c r="DW66" s="77">
        <v>0.21276595744679999</v>
      </c>
      <c r="DX66" s="64">
        <v>6</v>
      </c>
      <c r="DY66" s="64">
        <v>22</v>
      </c>
      <c r="DZ66" s="201">
        <v>0.27272727272726999</v>
      </c>
      <c r="EA66" s="64">
        <v>0.60000000000010001</v>
      </c>
      <c r="EB66" s="64">
        <v>0</v>
      </c>
      <c r="EC66" s="64">
        <v>0</v>
      </c>
      <c r="ED66" s="77">
        <v>0</v>
      </c>
      <c r="EE66" s="64">
        <v>0</v>
      </c>
      <c r="EF66" s="64">
        <v>0</v>
      </c>
      <c r="EG66" s="64">
        <v>0</v>
      </c>
      <c r="EH66" s="77">
        <v>0</v>
      </c>
      <c r="EI66" s="64">
        <v>0</v>
      </c>
      <c r="EJ66" s="138">
        <v>0</v>
      </c>
      <c r="EK66" s="64">
        <v>0</v>
      </c>
      <c r="EL66" s="64">
        <v>0</v>
      </c>
      <c r="EM66" s="138"/>
      <c r="EN66" s="178">
        <v>0</v>
      </c>
      <c r="EO66" s="178">
        <v>0</v>
      </c>
      <c r="EP66" s="178">
        <v>0</v>
      </c>
      <c r="EQ66" s="178">
        <v>0</v>
      </c>
      <c r="ER66" s="179">
        <v>0</v>
      </c>
    </row>
    <row r="67" spans="2:148" ht="14.1" customHeight="1" x14ac:dyDescent="0.2">
      <c r="B67" s="62" t="s">
        <v>798</v>
      </c>
      <c r="C67" s="63" t="s">
        <v>383</v>
      </c>
      <c r="D67" s="63" t="s">
        <v>384</v>
      </c>
      <c r="E67" s="63" t="s">
        <v>770</v>
      </c>
      <c r="F67" s="63"/>
      <c r="G67" s="63"/>
      <c r="H67" s="63" t="s">
        <v>714</v>
      </c>
      <c r="I67" s="63" t="s">
        <v>771</v>
      </c>
      <c r="J67" s="158" t="b">
        <v>0</v>
      </c>
      <c r="K67" s="132" t="s">
        <v>799</v>
      </c>
      <c r="L67" s="63" t="s">
        <v>782</v>
      </c>
      <c r="M67" s="62"/>
      <c r="N67" s="63" t="s">
        <v>800</v>
      </c>
      <c r="O67" s="63" t="s">
        <v>801</v>
      </c>
      <c r="P67" s="63" t="s">
        <v>776</v>
      </c>
      <c r="Q67" s="63">
        <v>4005</v>
      </c>
      <c r="R67" s="63" t="s">
        <v>802</v>
      </c>
      <c r="S67" s="218" t="s">
        <v>778</v>
      </c>
      <c r="T67" s="132" t="s">
        <v>779</v>
      </c>
      <c r="U67" s="166" t="s">
        <v>397</v>
      </c>
      <c r="V67" s="219" t="s">
        <v>398</v>
      </c>
      <c r="W67" s="219" t="s">
        <v>494</v>
      </c>
      <c r="X67" s="219" t="s">
        <v>495</v>
      </c>
      <c r="Y67" s="132" t="s">
        <v>333</v>
      </c>
      <c r="Z67" s="166"/>
      <c r="AA67" s="166">
        <v>0</v>
      </c>
      <c r="AB67" s="166">
        <v>0</v>
      </c>
      <c r="AC67" s="166">
        <v>0</v>
      </c>
      <c r="AD67" s="166">
        <v>0</v>
      </c>
      <c r="AE67" s="213">
        <v>42298</v>
      </c>
      <c r="AF67" s="64">
        <v>1544</v>
      </c>
      <c r="AG67" s="64" t="s">
        <v>401</v>
      </c>
      <c r="AH67" s="64">
        <v>1</v>
      </c>
      <c r="AI67" s="64">
        <v>10</v>
      </c>
      <c r="AJ67" s="64">
        <v>22</v>
      </c>
      <c r="AK67" s="64">
        <v>18</v>
      </c>
      <c r="AL67" s="64">
        <v>2</v>
      </c>
      <c r="AM67" s="64">
        <v>50</v>
      </c>
      <c r="AN67" s="64">
        <v>5.4130827973855347</v>
      </c>
      <c r="AO67" s="64">
        <v>-4.5869172026144653</v>
      </c>
      <c r="AP67" s="77">
        <v>0.1082616559477107</v>
      </c>
      <c r="AQ67" s="64">
        <v>-44.586917202614465</v>
      </c>
      <c r="AR67" s="64">
        <v>15.333333</v>
      </c>
      <c r="AS67" s="65">
        <v>-0.6992731779230259</v>
      </c>
      <c r="AT67" s="65">
        <v>-0.45869172026144656</v>
      </c>
      <c r="AU67" s="64">
        <v>10</v>
      </c>
      <c r="AV67" s="140">
        <v>5.4130827973855347</v>
      </c>
      <c r="AW67" s="140">
        <v>0</v>
      </c>
      <c r="AX67" s="140">
        <v>2</v>
      </c>
      <c r="AY67" s="140">
        <v>1</v>
      </c>
      <c r="AZ67" s="140">
        <v>0</v>
      </c>
      <c r="BA67" s="140">
        <v>0</v>
      </c>
      <c r="BB67" s="140">
        <v>1</v>
      </c>
      <c r="BC67" s="140">
        <v>0</v>
      </c>
      <c r="BD67" s="140">
        <v>1</v>
      </c>
      <c r="BE67" s="140">
        <v>0</v>
      </c>
      <c r="BF67" s="65">
        <v>0</v>
      </c>
      <c r="BG67" s="140">
        <v>0</v>
      </c>
      <c r="BH67" s="140">
        <v>0</v>
      </c>
      <c r="BI67" s="140">
        <v>0</v>
      </c>
      <c r="BJ67" s="140">
        <v>0</v>
      </c>
      <c r="BK67" s="140">
        <v>0</v>
      </c>
      <c r="BL67" s="140">
        <v>0</v>
      </c>
      <c r="BM67" s="65">
        <v>0.5</v>
      </c>
      <c r="BN67" s="64">
        <v>2</v>
      </c>
      <c r="BO67" s="201">
        <v>8.3333333333329998E-2</v>
      </c>
      <c r="BP67" s="140">
        <v>1</v>
      </c>
      <c r="BQ67" s="147">
        <v>7</v>
      </c>
      <c r="BR67" s="147">
        <v>0</v>
      </c>
      <c r="BS67" s="147">
        <v>1</v>
      </c>
      <c r="BT67" s="147">
        <v>0</v>
      </c>
      <c r="BU67" s="147">
        <v>0</v>
      </c>
      <c r="BV67" s="154">
        <v>1</v>
      </c>
      <c r="BW67" s="159">
        <v>3.5</v>
      </c>
      <c r="BX67" s="146">
        <v>0</v>
      </c>
      <c r="BY67" s="146">
        <v>0.5</v>
      </c>
      <c r="BZ67" s="146">
        <v>0</v>
      </c>
      <c r="CA67" s="146">
        <v>0</v>
      </c>
      <c r="CB67" s="156">
        <v>0.5</v>
      </c>
      <c r="CC67" s="155">
        <v>0</v>
      </c>
      <c r="CD67" s="77">
        <v>0</v>
      </c>
      <c r="CE67" s="64">
        <v>0</v>
      </c>
      <c r="CF67" s="77">
        <v>0</v>
      </c>
      <c r="CG67" s="64">
        <v>0</v>
      </c>
      <c r="CH67" s="77">
        <v>0</v>
      </c>
      <c r="CI67" s="124">
        <v>0</v>
      </c>
      <c r="CJ67" s="124">
        <v>2</v>
      </c>
      <c r="CK67" s="77">
        <v>0</v>
      </c>
      <c r="CL67" s="124">
        <v>0</v>
      </c>
      <c r="CM67" s="77">
        <v>0</v>
      </c>
      <c r="CN67" s="124">
        <v>0</v>
      </c>
      <c r="CO67" s="77">
        <v>0</v>
      </c>
      <c r="CP67" s="116">
        <v>85</v>
      </c>
      <c r="CQ67" s="116">
        <v>42.5</v>
      </c>
      <c r="CR67" s="116">
        <v>0</v>
      </c>
      <c r="CS67" s="116">
        <v>0</v>
      </c>
      <c r="CT67" s="116">
        <v>0</v>
      </c>
      <c r="CU67" s="116">
        <v>0</v>
      </c>
      <c r="CV67" s="116">
        <v>0</v>
      </c>
      <c r="CW67" s="116">
        <v>0</v>
      </c>
      <c r="CX67" s="116">
        <v>42.5</v>
      </c>
      <c r="CY67" s="64">
        <v>22</v>
      </c>
      <c r="CZ67" s="64">
        <v>21</v>
      </c>
      <c r="DA67" s="64">
        <v>12</v>
      </c>
      <c r="DB67" s="64">
        <v>7</v>
      </c>
      <c r="DC67" s="64">
        <v>6</v>
      </c>
      <c r="DD67" s="64">
        <v>4</v>
      </c>
      <c r="DE67" s="141">
        <v>0.95454545454545003</v>
      </c>
      <c r="DF67" s="141">
        <v>0.58333333333333004</v>
      </c>
      <c r="DG67" s="141">
        <v>0.66666666666665997</v>
      </c>
      <c r="DH67" s="64">
        <v>6</v>
      </c>
      <c r="DI67" s="176">
        <v>4</v>
      </c>
      <c r="DJ67" s="175">
        <v>0.964247032692645</v>
      </c>
      <c r="DK67" s="141">
        <v>0.66666666666666663</v>
      </c>
      <c r="DL67" s="141">
        <v>0.64283135512842993</v>
      </c>
      <c r="DM67" s="141">
        <v>1.0370786386632744</v>
      </c>
      <c r="DN67" s="141">
        <v>2.3835311538230042E-2</v>
      </c>
      <c r="DO67" s="64">
        <v>3</v>
      </c>
      <c r="DP67" s="77">
        <v>0.6</v>
      </c>
      <c r="DQ67" s="64">
        <v>1</v>
      </c>
      <c r="DR67" s="77">
        <v>0.5</v>
      </c>
      <c r="DS67" s="64">
        <v>0</v>
      </c>
      <c r="DT67" s="77">
        <v>0</v>
      </c>
      <c r="DU67" s="64">
        <v>18</v>
      </c>
      <c r="DV67" s="64">
        <v>54</v>
      </c>
      <c r="DW67" s="77">
        <v>0.33333333333332998</v>
      </c>
      <c r="DX67" s="64">
        <v>2</v>
      </c>
      <c r="DY67" s="64">
        <v>24</v>
      </c>
      <c r="DZ67" s="201">
        <v>8.3333333333329998E-2</v>
      </c>
      <c r="EA67" s="64">
        <v>5.2000000000000997</v>
      </c>
      <c r="EB67" s="64">
        <v>0</v>
      </c>
      <c r="EC67" s="64">
        <v>0</v>
      </c>
      <c r="ED67" s="77">
        <v>0</v>
      </c>
      <c r="EE67" s="64">
        <v>0</v>
      </c>
      <c r="EF67" s="64">
        <v>0</v>
      </c>
      <c r="EG67" s="64">
        <v>0</v>
      </c>
      <c r="EH67" s="77">
        <v>0</v>
      </c>
      <c r="EI67" s="64">
        <v>0</v>
      </c>
      <c r="EJ67" s="138">
        <v>0</v>
      </c>
      <c r="EK67" s="64">
        <v>0</v>
      </c>
      <c r="EL67" s="64">
        <v>0</v>
      </c>
      <c r="EM67" s="138"/>
      <c r="EN67" s="178">
        <v>0</v>
      </c>
      <c r="EO67" s="178">
        <v>0</v>
      </c>
      <c r="EP67" s="178">
        <v>0</v>
      </c>
      <c r="EQ67" s="178">
        <v>0</v>
      </c>
      <c r="ER67" s="179">
        <v>0</v>
      </c>
    </row>
    <row r="68" spans="2:148" ht="14.1" customHeight="1" x14ac:dyDescent="0.2">
      <c r="B68" s="62" t="s">
        <v>803</v>
      </c>
      <c r="C68" s="63" t="s">
        <v>383</v>
      </c>
      <c r="D68" s="63" t="s">
        <v>384</v>
      </c>
      <c r="E68" s="63" t="s">
        <v>770</v>
      </c>
      <c r="F68" s="63"/>
      <c r="G68" s="63"/>
      <c r="H68" s="63" t="s">
        <v>714</v>
      </c>
      <c r="I68" s="63" t="s">
        <v>771</v>
      </c>
      <c r="J68" s="158" t="b">
        <v>0</v>
      </c>
      <c r="K68" s="132" t="s">
        <v>804</v>
      </c>
      <c r="L68" s="63" t="s">
        <v>805</v>
      </c>
      <c r="M68" s="62"/>
      <c r="N68" s="63" t="s">
        <v>806</v>
      </c>
      <c r="O68" s="63" t="s">
        <v>790</v>
      </c>
      <c r="P68" s="63" t="s">
        <v>776</v>
      </c>
      <c r="Q68" s="63">
        <v>4102</v>
      </c>
      <c r="R68" s="63" t="s">
        <v>807</v>
      </c>
      <c r="S68" s="218" t="s">
        <v>778</v>
      </c>
      <c r="T68" s="132" t="s">
        <v>779</v>
      </c>
      <c r="U68" s="166" t="s">
        <v>397</v>
      </c>
      <c r="V68" s="219" t="s">
        <v>398</v>
      </c>
      <c r="W68" s="219" t="s">
        <v>494</v>
      </c>
      <c r="X68" s="219" t="s">
        <v>495</v>
      </c>
      <c r="Y68" s="132" t="s">
        <v>335</v>
      </c>
      <c r="Z68" s="166"/>
      <c r="AA68" s="166">
        <v>0</v>
      </c>
      <c r="AB68" s="166">
        <v>0</v>
      </c>
      <c r="AC68" s="166">
        <v>1</v>
      </c>
      <c r="AD68" s="166">
        <v>0</v>
      </c>
      <c r="AE68" s="213">
        <v>42298</v>
      </c>
      <c r="AF68" s="64">
        <v>1544</v>
      </c>
      <c r="AG68" s="64" t="s">
        <v>401</v>
      </c>
      <c r="AH68" s="64">
        <v>1</v>
      </c>
      <c r="AI68" s="64">
        <v>20</v>
      </c>
      <c r="AJ68" s="64">
        <v>72</v>
      </c>
      <c r="AK68" s="64">
        <v>54</v>
      </c>
      <c r="AL68" s="64">
        <v>17</v>
      </c>
      <c r="AM68" s="64">
        <v>50</v>
      </c>
      <c r="AN68" s="64">
        <v>46.011203777777041</v>
      </c>
      <c r="AO68" s="64">
        <v>26.011203777777041</v>
      </c>
      <c r="AP68" s="77">
        <v>0.92022407555554087</v>
      </c>
      <c r="AQ68" s="64">
        <v>-3.9887962222229589</v>
      </c>
      <c r="AR68" s="64">
        <v>61.333333000000003</v>
      </c>
      <c r="AS68" s="65">
        <v>-0.14794067078190665</v>
      </c>
      <c r="AT68" s="65">
        <v>1.3005601888888521</v>
      </c>
      <c r="AU68" s="64">
        <v>20</v>
      </c>
      <c r="AV68" s="140">
        <v>46.011203777777041</v>
      </c>
      <c r="AW68" s="140">
        <v>10</v>
      </c>
      <c r="AX68" s="140">
        <v>17</v>
      </c>
      <c r="AY68" s="140">
        <v>0</v>
      </c>
      <c r="AZ68" s="140">
        <v>9</v>
      </c>
      <c r="BA68" s="140">
        <v>1</v>
      </c>
      <c r="BB68" s="140">
        <v>2</v>
      </c>
      <c r="BC68" s="140">
        <v>0</v>
      </c>
      <c r="BD68" s="140">
        <v>12</v>
      </c>
      <c r="BE68" s="140">
        <v>1</v>
      </c>
      <c r="BF68" s="65">
        <v>0.1</v>
      </c>
      <c r="BG68" s="140">
        <v>0</v>
      </c>
      <c r="BH68" s="140">
        <v>0</v>
      </c>
      <c r="BI68" s="140">
        <v>0</v>
      </c>
      <c r="BJ68" s="140">
        <v>1</v>
      </c>
      <c r="BK68" s="140">
        <v>4</v>
      </c>
      <c r="BL68" s="140">
        <v>0</v>
      </c>
      <c r="BM68" s="65">
        <v>0.4118</v>
      </c>
      <c r="BN68" s="64">
        <v>5</v>
      </c>
      <c r="BO68" s="201">
        <v>9.6153846153839997E-2</v>
      </c>
      <c r="BP68" s="140">
        <v>9</v>
      </c>
      <c r="BQ68" s="147">
        <v>50</v>
      </c>
      <c r="BR68" s="147">
        <v>2</v>
      </c>
      <c r="BS68" s="147">
        <v>6</v>
      </c>
      <c r="BT68" s="147">
        <v>2</v>
      </c>
      <c r="BU68" s="147">
        <v>5</v>
      </c>
      <c r="BV68" s="154">
        <v>2</v>
      </c>
      <c r="BW68" s="159">
        <v>2.9411764705882302</v>
      </c>
      <c r="BX68" s="146">
        <v>0.11764705882352</v>
      </c>
      <c r="BY68" s="146">
        <v>0.35294117647057999</v>
      </c>
      <c r="BZ68" s="146">
        <v>0.11764705882352</v>
      </c>
      <c r="CA68" s="146">
        <v>0.29411764705881999</v>
      </c>
      <c r="CB68" s="156">
        <v>0.11764705882352</v>
      </c>
      <c r="CC68" s="155">
        <v>1</v>
      </c>
      <c r="CD68" s="77">
        <v>5.882352941176E-2</v>
      </c>
      <c r="CE68" s="64">
        <v>0</v>
      </c>
      <c r="CF68" s="77">
        <v>0</v>
      </c>
      <c r="CG68" s="64">
        <v>1</v>
      </c>
      <c r="CH68" s="77">
        <v>4.1666666666660003E-2</v>
      </c>
      <c r="CI68" s="124">
        <v>0</v>
      </c>
      <c r="CJ68" s="124">
        <v>17</v>
      </c>
      <c r="CK68" s="77">
        <v>0</v>
      </c>
      <c r="CL68" s="124">
        <v>0</v>
      </c>
      <c r="CM68" s="77">
        <v>0</v>
      </c>
      <c r="CN68" s="124">
        <v>0</v>
      </c>
      <c r="CO68" s="77">
        <v>0</v>
      </c>
      <c r="CP68" s="116">
        <v>1060</v>
      </c>
      <c r="CQ68" s="116">
        <v>62.352941176470587</v>
      </c>
      <c r="CR68" s="116">
        <v>0</v>
      </c>
      <c r="CS68" s="116">
        <v>0</v>
      </c>
      <c r="CT68" s="116">
        <v>7</v>
      </c>
      <c r="CU68" s="116">
        <v>0.41176470588235292</v>
      </c>
      <c r="CV68" s="116">
        <v>0</v>
      </c>
      <c r="CW68" s="116">
        <v>0</v>
      </c>
      <c r="CX68" s="116">
        <v>62.764705882352942</v>
      </c>
      <c r="CY68" s="64">
        <v>69</v>
      </c>
      <c r="CZ68" s="64">
        <v>47</v>
      </c>
      <c r="DA68" s="64">
        <v>33</v>
      </c>
      <c r="DB68" s="64">
        <v>21</v>
      </c>
      <c r="DC68" s="64">
        <v>58</v>
      </c>
      <c r="DD68" s="64">
        <v>31</v>
      </c>
      <c r="DE68" s="141">
        <v>0.68115942028984999</v>
      </c>
      <c r="DF68" s="141">
        <v>0.63636363636363003</v>
      </c>
      <c r="DG68" s="141">
        <v>0.53448275862067995</v>
      </c>
      <c r="DH68" s="64">
        <v>58</v>
      </c>
      <c r="DI68" s="176">
        <v>39</v>
      </c>
      <c r="DJ68" s="175">
        <v>0.964247032692645</v>
      </c>
      <c r="DK68" s="141">
        <v>0.67241379310344829</v>
      </c>
      <c r="DL68" s="141">
        <v>0.64837300474160608</v>
      </c>
      <c r="DM68" s="141">
        <v>0.82434455893746772</v>
      </c>
      <c r="DN68" s="141">
        <v>-0.11389024612092613</v>
      </c>
      <c r="DO68" s="64">
        <v>7</v>
      </c>
      <c r="DP68" s="77">
        <v>0.29166666666666002</v>
      </c>
      <c r="DQ68" s="64">
        <v>8</v>
      </c>
      <c r="DR68" s="77">
        <v>0.47058823529410998</v>
      </c>
      <c r="DS68" s="64">
        <v>0</v>
      </c>
      <c r="DT68" s="77">
        <v>0</v>
      </c>
      <c r="DU68" s="64">
        <v>54</v>
      </c>
      <c r="DV68" s="64">
        <v>115</v>
      </c>
      <c r="DW68" s="77">
        <v>0.46956521739130003</v>
      </c>
      <c r="DX68" s="64">
        <v>17</v>
      </c>
      <c r="DY68" s="64">
        <v>52</v>
      </c>
      <c r="DZ68" s="201">
        <v>0.32692307692306999</v>
      </c>
      <c r="EA68" s="64"/>
      <c r="EB68" s="64">
        <v>17</v>
      </c>
      <c r="EC68" s="64">
        <v>0</v>
      </c>
      <c r="ED68" s="77">
        <v>0</v>
      </c>
      <c r="EE68" s="64">
        <v>0</v>
      </c>
      <c r="EF68" s="64">
        <v>0</v>
      </c>
      <c r="EG68" s="64">
        <v>0</v>
      </c>
      <c r="EH68" s="77">
        <v>0</v>
      </c>
      <c r="EI68" s="64">
        <v>17</v>
      </c>
      <c r="EJ68" s="138">
        <v>0</v>
      </c>
      <c r="EK68" s="64">
        <v>0</v>
      </c>
      <c r="EL68" s="64">
        <v>0</v>
      </c>
      <c r="EM68" s="138"/>
      <c r="EN68" s="178">
        <v>0</v>
      </c>
      <c r="EO68" s="178">
        <v>0</v>
      </c>
      <c r="EP68" s="178">
        <v>0</v>
      </c>
      <c r="EQ68" s="178">
        <v>0</v>
      </c>
      <c r="ER68" s="179">
        <v>0</v>
      </c>
    </row>
    <row r="69" spans="2:148" ht="14.1" customHeight="1" x14ac:dyDescent="0.2">
      <c r="B69" s="62" t="s">
        <v>808</v>
      </c>
      <c r="C69" s="63" t="s">
        <v>383</v>
      </c>
      <c r="D69" s="63" t="s">
        <v>384</v>
      </c>
      <c r="E69" s="63" t="s">
        <v>809</v>
      </c>
      <c r="F69" s="63"/>
      <c r="G69" s="63" t="s">
        <v>386</v>
      </c>
      <c r="H69" s="63" t="s">
        <v>810</v>
      </c>
      <c r="I69" s="63" t="s">
        <v>811</v>
      </c>
      <c r="J69" s="158" t="b">
        <v>0</v>
      </c>
      <c r="K69" s="132" t="s">
        <v>812</v>
      </c>
      <c r="L69" s="63" t="s">
        <v>742</v>
      </c>
      <c r="M69" s="62"/>
      <c r="N69" s="63" t="s">
        <v>813</v>
      </c>
      <c r="O69" s="63" t="s">
        <v>814</v>
      </c>
      <c r="P69" s="63" t="s">
        <v>815</v>
      </c>
      <c r="Q69" s="63">
        <v>7206</v>
      </c>
      <c r="R69" s="63" t="s">
        <v>816</v>
      </c>
      <c r="S69" s="218" t="s">
        <v>746</v>
      </c>
      <c r="T69" s="132" t="s">
        <v>747</v>
      </c>
      <c r="U69" s="166" t="s">
        <v>397</v>
      </c>
      <c r="V69" s="219" t="s">
        <v>398</v>
      </c>
      <c r="W69" s="219" t="s">
        <v>445</v>
      </c>
      <c r="X69" s="219" t="s">
        <v>446</v>
      </c>
      <c r="Y69" s="132" t="s">
        <v>333</v>
      </c>
      <c r="Z69" s="166" t="s">
        <v>410</v>
      </c>
      <c r="AA69" s="166">
        <v>0</v>
      </c>
      <c r="AB69" s="166">
        <v>1</v>
      </c>
      <c r="AC69" s="166">
        <v>0</v>
      </c>
      <c r="AD69" s="166">
        <v>0</v>
      </c>
      <c r="AE69" s="213">
        <v>40203</v>
      </c>
      <c r="AF69" s="64">
        <v>3639</v>
      </c>
      <c r="AG69" s="64" t="s">
        <v>401</v>
      </c>
      <c r="AH69" s="64">
        <v>0</v>
      </c>
      <c r="AI69" s="64">
        <v>16</v>
      </c>
      <c r="AJ69" s="64">
        <v>36</v>
      </c>
      <c r="AK69" s="64">
        <v>94</v>
      </c>
      <c r="AL69" s="64">
        <v>12</v>
      </c>
      <c r="AM69" s="64">
        <v>50</v>
      </c>
      <c r="AN69" s="64">
        <v>32.478496784313208</v>
      </c>
      <c r="AO69" s="64">
        <v>16.478496784313208</v>
      </c>
      <c r="AP69" s="77">
        <v>0.6495699356862642</v>
      </c>
      <c r="AQ69" s="64">
        <v>-17.521503215686792</v>
      </c>
      <c r="AR69" s="64">
        <v>56</v>
      </c>
      <c r="AS69" s="65">
        <v>-0.65448407676262543</v>
      </c>
      <c r="AT69" s="65">
        <v>1.0299060490195755</v>
      </c>
      <c r="AU69" s="64">
        <v>16</v>
      </c>
      <c r="AV69" s="140">
        <v>32.478496784313208</v>
      </c>
      <c r="AW69" s="140">
        <v>11</v>
      </c>
      <c r="AX69" s="140">
        <v>12</v>
      </c>
      <c r="AY69" s="140">
        <v>0</v>
      </c>
      <c r="AZ69" s="140">
        <v>8</v>
      </c>
      <c r="BA69" s="140">
        <v>0</v>
      </c>
      <c r="BB69" s="140">
        <v>1</v>
      </c>
      <c r="BC69" s="140">
        <v>0</v>
      </c>
      <c r="BD69" s="140">
        <v>9</v>
      </c>
      <c r="BE69" s="140">
        <v>3</v>
      </c>
      <c r="BF69" s="65">
        <v>0.2727</v>
      </c>
      <c r="BG69" s="140">
        <v>0</v>
      </c>
      <c r="BH69" s="140">
        <v>0</v>
      </c>
      <c r="BI69" s="140">
        <v>0</v>
      </c>
      <c r="BJ69" s="140">
        <v>3</v>
      </c>
      <c r="BK69" s="140">
        <v>0</v>
      </c>
      <c r="BL69" s="140">
        <v>0</v>
      </c>
      <c r="BM69" s="65">
        <v>8.3299999999999999E-2</v>
      </c>
      <c r="BN69" s="64">
        <v>1</v>
      </c>
      <c r="BO69" s="201">
        <v>4.7619047618999997E-3</v>
      </c>
      <c r="BP69" s="140">
        <v>5</v>
      </c>
      <c r="BQ69" s="147">
        <v>31</v>
      </c>
      <c r="BR69" s="147">
        <v>2</v>
      </c>
      <c r="BS69" s="147">
        <v>5</v>
      </c>
      <c r="BT69" s="147">
        <v>1</v>
      </c>
      <c r="BU69" s="147">
        <v>4</v>
      </c>
      <c r="BV69" s="154">
        <v>0</v>
      </c>
      <c r="BW69" s="159">
        <v>2.5833333333333299</v>
      </c>
      <c r="BX69" s="146">
        <v>0.16666666666666</v>
      </c>
      <c r="BY69" s="146">
        <v>0.41666666666666002</v>
      </c>
      <c r="BZ69" s="146">
        <v>8.3333333333329998E-2</v>
      </c>
      <c r="CA69" s="146">
        <v>0.33333333333332998</v>
      </c>
      <c r="CB69" s="156">
        <v>0</v>
      </c>
      <c r="CC69" s="155">
        <v>5</v>
      </c>
      <c r="CD69" s="77">
        <v>0.41666666666666002</v>
      </c>
      <c r="CE69" s="64">
        <v>1</v>
      </c>
      <c r="CF69" s="77">
        <v>0.11111111111110999</v>
      </c>
      <c r="CG69" s="64">
        <v>6</v>
      </c>
      <c r="CH69" s="77">
        <v>0.28571428571427998</v>
      </c>
      <c r="CI69" s="124">
        <v>0</v>
      </c>
      <c r="CJ69" s="124">
        <v>12</v>
      </c>
      <c r="CK69" s="77">
        <v>0</v>
      </c>
      <c r="CL69" s="124">
        <v>0</v>
      </c>
      <c r="CM69" s="77">
        <v>0</v>
      </c>
      <c r="CN69" s="124">
        <v>0</v>
      </c>
      <c r="CO69" s="77">
        <v>0</v>
      </c>
      <c r="CP69" s="116">
        <v>630</v>
      </c>
      <c r="CQ69" s="116">
        <v>52.5</v>
      </c>
      <c r="CR69" s="116">
        <v>0</v>
      </c>
      <c r="CS69" s="116">
        <v>0</v>
      </c>
      <c r="CT69" s="116">
        <v>35</v>
      </c>
      <c r="CU69" s="116">
        <v>2.9166666666666665</v>
      </c>
      <c r="CV69" s="116">
        <v>0</v>
      </c>
      <c r="CW69" s="116">
        <v>0</v>
      </c>
      <c r="CX69" s="116">
        <v>55.416666666666664</v>
      </c>
      <c r="CY69" s="64">
        <v>35</v>
      </c>
      <c r="CZ69" s="64">
        <v>28</v>
      </c>
      <c r="DA69" s="64">
        <v>61</v>
      </c>
      <c r="DB69" s="64">
        <v>44</v>
      </c>
      <c r="DC69" s="64">
        <v>38</v>
      </c>
      <c r="DD69" s="64">
        <v>26</v>
      </c>
      <c r="DE69" s="141">
        <v>0.8</v>
      </c>
      <c r="DF69" s="141">
        <v>0.72131147540982998</v>
      </c>
      <c r="DG69" s="141">
        <v>0.68421052631578005</v>
      </c>
      <c r="DH69" s="64">
        <v>38</v>
      </c>
      <c r="DI69" s="176">
        <v>24</v>
      </c>
      <c r="DJ69" s="175">
        <v>0.964247032692645</v>
      </c>
      <c r="DK69" s="141">
        <v>0.63157894736842102</v>
      </c>
      <c r="DL69" s="141">
        <v>0.60899812591114422</v>
      </c>
      <c r="DM69" s="141">
        <v>1.1235018585518761</v>
      </c>
      <c r="DN69" s="141">
        <v>7.5212400404635837E-2</v>
      </c>
      <c r="DO69" s="64">
        <v>9</v>
      </c>
      <c r="DP69" s="77">
        <v>0.42857142857142</v>
      </c>
      <c r="DQ69" s="64">
        <v>8</v>
      </c>
      <c r="DR69" s="77">
        <v>0.66666666666665997</v>
      </c>
      <c r="DS69" s="64">
        <v>0</v>
      </c>
      <c r="DT69" s="77">
        <v>0</v>
      </c>
      <c r="DU69" s="64">
        <v>94</v>
      </c>
      <c r="DV69" s="64">
        <v>668</v>
      </c>
      <c r="DW69" s="77">
        <v>0.14071856287425</v>
      </c>
      <c r="DX69" s="64">
        <v>11</v>
      </c>
      <c r="DY69" s="64">
        <v>210</v>
      </c>
      <c r="DZ69" s="201">
        <v>5.2380952380950002E-2</v>
      </c>
      <c r="EA69" s="64">
        <v>52.000000000000497</v>
      </c>
      <c r="EB69" s="64">
        <v>0</v>
      </c>
      <c r="EC69" s="64">
        <v>0</v>
      </c>
      <c r="ED69" s="77">
        <v>0</v>
      </c>
      <c r="EE69" s="64">
        <v>0</v>
      </c>
      <c r="EF69" s="64">
        <v>0</v>
      </c>
      <c r="EG69" s="64">
        <v>0</v>
      </c>
      <c r="EH69" s="77">
        <v>0</v>
      </c>
      <c r="EI69" s="64">
        <v>0</v>
      </c>
      <c r="EJ69" s="138">
        <v>0</v>
      </c>
      <c r="EK69" s="64">
        <v>0</v>
      </c>
      <c r="EL69" s="64">
        <v>0</v>
      </c>
      <c r="EM69" s="138"/>
      <c r="EN69" s="178">
        <v>0</v>
      </c>
      <c r="EO69" s="178">
        <v>0</v>
      </c>
      <c r="EP69" s="178">
        <v>0</v>
      </c>
      <c r="EQ69" s="178">
        <v>0</v>
      </c>
      <c r="ER69" s="179">
        <v>0</v>
      </c>
    </row>
    <row r="70" spans="2:148" ht="14.1" customHeight="1" x14ac:dyDescent="0.2">
      <c r="B70" s="62" t="s">
        <v>817</v>
      </c>
      <c r="C70" s="63" t="s">
        <v>383</v>
      </c>
      <c r="D70" s="63" t="s">
        <v>384</v>
      </c>
      <c r="E70" s="63" t="s">
        <v>809</v>
      </c>
      <c r="F70" s="63"/>
      <c r="G70" s="63" t="s">
        <v>386</v>
      </c>
      <c r="H70" s="63" t="s">
        <v>810</v>
      </c>
      <c r="I70" s="63" t="s">
        <v>811</v>
      </c>
      <c r="J70" s="158" t="b">
        <v>0</v>
      </c>
      <c r="K70" s="132" t="s">
        <v>818</v>
      </c>
      <c r="L70" s="63" t="s">
        <v>742</v>
      </c>
      <c r="M70" s="62"/>
      <c r="N70" s="63" t="s">
        <v>819</v>
      </c>
      <c r="O70" s="63" t="s">
        <v>814</v>
      </c>
      <c r="P70" s="63" t="s">
        <v>815</v>
      </c>
      <c r="Q70" s="63">
        <v>7201</v>
      </c>
      <c r="R70" s="63" t="s">
        <v>820</v>
      </c>
      <c r="S70" s="218" t="s">
        <v>746</v>
      </c>
      <c r="T70" s="132" t="s">
        <v>747</v>
      </c>
      <c r="U70" s="166" t="s">
        <v>397</v>
      </c>
      <c r="V70" s="219" t="s">
        <v>398</v>
      </c>
      <c r="W70" s="219" t="s">
        <v>445</v>
      </c>
      <c r="X70" s="219" t="s">
        <v>446</v>
      </c>
      <c r="Y70" s="132" t="s">
        <v>336</v>
      </c>
      <c r="Z70" s="166"/>
      <c r="AA70" s="166">
        <v>1</v>
      </c>
      <c r="AB70" s="166">
        <v>1</v>
      </c>
      <c r="AC70" s="166">
        <v>0</v>
      </c>
      <c r="AD70" s="166">
        <v>0</v>
      </c>
      <c r="AE70" s="213">
        <v>40263</v>
      </c>
      <c r="AF70" s="64">
        <v>3579</v>
      </c>
      <c r="AG70" s="64" t="s">
        <v>401</v>
      </c>
      <c r="AH70" s="64">
        <v>0</v>
      </c>
      <c r="AI70" s="64">
        <v>35</v>
      </c>
      <c r="AJ70" s="64">
        <v>39</v>
      </c>
      <c r="AK70" s="64">
        <v>60</v>
      </c>
      <c r="AL70" s="64">
        <v>9</v>
      </c>
      <c r="AM70" s="64">
        <v>50</v>
      </c>
      <c r="AN70" s="64">
        <v>24.358872588234906</v>
      </c>
      <c r="AO70" s="64">
        <v>-10.641127411765094</v>
      </c>
      <c r="AP70" s="77">
        <v>0.48717745176469812</v>
      </c>
      <c r="AQ70" s="64">
        <v>-25.641127411765094</v>
      </c>
      <c r="AR70" s="64">
        <v>47.333333000000003</v>
      </c>
      <c r="AS70" s="65">
        <v>-0.59401879019608494</v>
      </c>
      <c r="AT70" s="65">
        <v>-0.30403221176471695</v>
      </c>
      <c r="AU70" s="64">
        <v>35</v>
      </c>
      <c r="AV70" s="140">
        <v>24.358872588234906</v>
      </c>
      <c r="AW70" s="140">
        <v>8</v>
      </c>
      <c r="AX70" s="140">
        <v>9</v>
      </c>
      <c r="AY70" s="140">
        <v>0</v>
      </c>
      <c r="AZ70" s="140">
        <v>8</v>
      </c>
      <c r="BA70" s="140">
        <v>0</v>
      </c>
      <c r="BB70" s="140">
        <v>1</v>
      </c>
      <c r="BC70" s="140">
        <v>0</v>
      </c>
      <c r="BD70" s="140">
        <v>9</v>
      </c>
      <c r="BE70" s="140">
        <v>0</v>
      </c>
      <c r="BF70" s="65">
        <v>0</v>
      </c>
      <c r="BG70" s="140">
        <v>0</v>
      </c>
      <c r="BH70" s="140">
        <v>0</v>
      </c>
      <c r="BI70" s="140">
        <v>0</v>
      </c>
      <c r="BJ70" s="140">
        <v>0</v>
      </c>
      <c r="BK70" s="140">
        <v>0</v>
      </c>
      <c r="BL70" s="140">
        <v>0</v>
      </c>
      <c r="BM70" s="65">
        <v>0.1111</v>
      </c>
      <c r="BN70" s="64">
        <v>1</v>
      </c>
      <c r="BO70" s="201">
        <v>6.7567567567500004E-3</v>
      </c>
      <c r="BP70" s="140">
        <v>7</v>
      </c>
      <c r="BQ70" s="147">
        <v>31</v>
      </c>
      <c r="BR70" s="147">
        <v>1</v>
      </c>
      <c r="BS70" s="147">
        <v>1</v>
      </c>
      <c r="BT70" s="147">
        <v>1</v>
      </c>
      <c r="BU70" s="147">
        <v>5</v>
      </c>
      <c r="BV70" s="154">
        <v>1</v>
      </c>
      <c r="BW70" s="159">
        <v>3.4444444444444402</v>
      </c>
      <c r="BX70" s="146">
        <v>0.11111111111110999</v>
      </c>
      <c r="BY70" s="146">
        <v>0.11111111111110999</v>
      </c>
      <c r="BZ70" s="146">
        <v>0.11111111111110999</v>
      </c>
      <c r="CA70" s="146">
        <v>0.55555555555555003</v>
      </c>
      <c r="CB70" s="156">
        <v>0.11111111111110999</v>
      </c>
      <c r="CC70" s="155">
        <v>8</v>
      </c>
      <c r="CD70" s="77">
        <v>0.88888888888887996</v>
      </c>
      <c r="CE70" s="64">
        <v>1</v>
      </c>
      <c r="CF70" s="77">
        <v>0.14285714285713999</v>
      </c>
      <c r="CG70" s="64">
        <v>9</v>
      </c>
      <c r="CH70" s="77">
        <v>0.5625</v>
      </c>
      <c r="CI70" s="124">
        <v>0</v>
      </c>
      <c r="CJ70" s="124">
        <v>9</v>
      </c>
      <c r="CK70" s="77">
        <v>0</v>
      </c>
      <c r="CL70" s="124">
        <v>0</v>
      </c>
      <c r="CM70" s="77">
        <v>0</v>
      </c>
      <c r="CN70" s="124">
        <v>0</v>
      </c>
      <c r="CO70" s="77">
        <v>0</v>
      </c>
      <c r="CP70" s="116">
        <v>450</v>
      </c>
      <c r="CQ70" s="116">
        <v>50</v>
      </c>
      <c r="CR70" s="116">
        <v>0</v>
      </c>
      <c r="CS70" s="116">
        <v>0</v>
      </c>
      <c r="CT70" s="116">
        <v>56</v>
      </c>
      <c r="CU70" s="116">
        <v>6.2222222222222223</v>
      </c>
      <c r="CV70" s="116">
        <v>0</v>
      </c>
      <c r="CW70" s="116">
        <v>0</v>
      </c>
      <c r="CX70" s="116">
        <v>56.222222222222221</v>
      </c>
      <c r="CY70" s="64">
        <v>39</v>
      </c>
      <c r="CZ70" s="64">
        <v>33</v>
      </c>
      <c r="DA70" s="64">
        <v>52</v>
      </c>
      <c r="DB70" s="64">
        <v>38</v>
      </c>
      <c r="DC70" s="64">
        <v>42</v>
      </c>
      <c r="DD70" s="64">
        <v>30</v>
      </c>
      <c r="DE70" s="141">
        <v>0.84615384615384004</v>
      </c>
      <c r="DF70" s="141">
        <v>0.73076923076922995</v>
      </c>
      <c r="DG70" s="141">
        <v>0.71428571428570997</v>
      </c>
      <c r="DH70" s="64">
        <v>43</v>
      </c>
      <c r="DI70" s="176">
        <v>33</v>
      </c>
      <c r="DJ70" s="175">
        <v>0.964247032692645</v>
      </c>
      <c r="DK70" s="141">
        <v>0.76744186046511631</v>
      </c>
      <c r="DL70" s="141">
        <v>0.74000353671761132</v>
      </c>
      <c r="DM70" s="141">
        <v>0.96524635200261832</v>
      </c>
      <c r="DN70" s="141">
        <v>-2.5717822431901349E-2</v>
      </c>
      <c r="DO70" s="64">
        <v>7</v>
      </c>
      <c r="DP70" s="77">
        <v>0.4375</v>
      </c>
      <c r="DQ70" s="64">
        <v>7</v>
      </c>
      <c r="DR70" s="77">
        <v>0.77777777777777002</v>
      </c>
      <c r="DS70" s="64">
        <v>0</v>
      </c>
      <c r="DT70" s="77">
        <v>0</v>
      </c>
      <c r="DU70" s="64">
        <v>60</v>
      </c>
      <c r="DV70" s="64">
        <v>457</v>
      </c>
      <c r="DW70" s="77">
        <v>0.13129102844637999</v>
      </c>
      <c r="DX70" s="64">
        <v>8</v>
      </c>
      <c r="DY70" s="64">
        <v>148</v>
      </c>
      <c r="DZ70" s="201">
        <v>5.4054054054049998E-2</v>
      </c>
      <c r="EA70" s="64">
        <v>36.400000000000603</v>
      </c>
      <c r="EB70" s="64">
        <v>46</v>
      </c>
      <c r="EC70" s="64">
        <v>2</v>
      </c>
      <c r="ED70" s="77">
        <v>4.3499999999999997E-2</v>
      </c>
      <c r="EE70" s="64">
        <v>0</v>
      </c>
      <c r="EF70" s="64">
        <v>0</v>
      </c>
      <c r="EG70" s="64">
        <v>0</v>
      </c>
      <c r="EH70" s="77">
        <v>0</v>
      </c>
      <c r="EI70" s="64">
        <v>0</v>
      </c>
      <c r="EJ70" s="138">
        <v>0</v>
      </c>
      <c r="EK70" s="64">
        <v>0</v>
      </c>
      <c r="EL70" s="64">
        <v>0</v>
      </c>
      <c r="EM70" s="138"/>
      <c r="EN70" s="178">
        <v>0</v>
      </c>
      <c r="EO70" s="178">
        <v>0</v>
      </c>
      <c r="EP70" s="178">
        <v>0</v>
      </c>
      <c r="EQ70" s="178">
        <v>0</v>
      </c>
      <c r="ER70" s="179">
        <v>0</v>
      </c>
    </row>
    <row r="71" spans="2:148" ht="14.1" customHeight="1" x14ac:dyDescent="0.2">
      <c r="B71" s="62" t="s">
        <v>821</v>
      </c>
      <c r="C71" s="63" t="s">
        <v>383</v>
      </c>
      <c r="D71" s="63" t="s">
        <v>384</v>
      </c>
      <c r="E71" s="63" t="s">
        <v>809</v>
      </c>
      <c r="F71" s="63"/>
      <c r="G71" s="63" t="s">
        <v>386</v>
      </c>
      <c r="H71" s="63" t="s">
        <v>810</v>
      </c>
      <c r="I71" s="63" t="s">
        <v>811</v>
      </c>
      <c r="J71" s="158" t="b">
        <v>0</v>
      </c>
      <c r="K71" s="132" t="s">
        <v>822</v>
      </c>
      <c r="L71" s="63" t="s">
        <v>742</v>
      </c>
      <c r="M71" s="62"/>
      <c r="N71" s="63" t="s">
        <v>823</v>
      </c>
      <c r="O71" s="63" t="s">
        <v>814</v>
      </c>
      <c r="P71" s="63" t="s">
        <v>815</v>
      </c>
      <c r="Q71" s="63">
        <v>7202</v>
      </c>
      <c r="R71" s="63" t="s">
        <v>824</v>
      </c>
      <c r="S71" s="218" t="s">
        <v>746</v>
      </c>
      <c r="T71" s="132" t="s">
        <v>747</v>
      </c>
      <c r="U71" s="166" t="s">
        <v>397</v>
      </c>
      <c r="V71" s="219" t="s">
        <v>398</v>
      </c>
      <c r="W71" s="219" t="s">
        <v>445</v>
      </c>
      <c r="X71" s="219" t="s">
        <v>446</v>
      </c>
      <c r="Y71" s="132" t="s">
        <v>336</v>
      </c>
      <c r="Z71" s="166"/>
      <c r="AA71" s="166">
        <v>1</v>
      </c>
      <c r="AB71" s="166">
        <v>1</v>
      </c>
      <c r="AC71" s="166">
        <v>0</v>
      </c>
      <c r="AD71" s="166">
        <v>0</v>
      </c>
      <c r="AE71" s="213">
        <v>40757</v>
      </c>
      <c r="AF71" s="64">
        <v>3085</v>
      </c>
      <c r="AG71" s="64" t="s">
        <v>401</v>
      </c>
      <c r="AH71" s="64">
        <v>0</v>
      </c>
      <c r="AI71" s="64">
        <v>59</v>
      </c>
      <c r="AJ71" s="64">
        <v>60</v>
      </c>
      <c r="AK71" s="64">
        <v>82</v>
      </c>
      <c r="AL71" s="64">
        <v>23</v>
      </c>
      <c r="AM71" s="64">
        <v>50</v>
      </c>
      <c r="AN71" s="64">
        <v>62.250452169933652</v>
      </c>
      <c r="AO71" s="64">
        <v>3.2504521699336522</v>
      </c>
      <c r="AP71" s="77">
        <v>1.2450090433986731</v>
      </c>
      <c r="AQ71" s="64">
        <v>12.250452169933652</v>
      </c>
      <c r="AR71" s="64">
        <v>63.666665999999999</v>
      </c>
      <c r="AS71" s="65">
        <v>-0.24084814426910181</v>
      </c>
      <c r="AT71" s="65">
        <v>5.5092409659892407E-2</v>
      </c>
      <c r="AU71" s="64">
        <v>59</v>
      </c>
      <c r="AV71" s="140">
        <v>62.250452169933652</v>
      </c>
      <c r="AW71" s="140">
        <v>13</v>
      </c>
      <c r="AX71" s="140">
        <v>23</v>
      </c>
      <c r="AY71" s="140">
        <v>1</v>
      </c>
      <c r="AZ71" s="140">
        <v>11</v>
      </c>
      <c r="BA71" s="140">
        <v>0</v>
      </c>
      <c r="BB71" s="140">
        <v>1</v>
      </c>
      <c r="BC71" s="140">
        <v>0</v>
      </c>
      <c r="BD71" s="140">
        <v>12</v>
      </c>
      <c r="BE71" s="140">
        <v>0</v>
      </c>
      <c r="BF71" s="65">
        <v>0</v>
      </c>
      <c r="BG71" s="140">
        <v>0</v>
      </c>
      <c r="BH71" s="140">
        <v>0</v>
      </c>
      <c r="BI71" s="140">
        <v>0</v>
      </c>
      <c r="BJ71" s="140">
        <v>0</v>
      </c>
      <c r="BK71" s="140">
        <v>9</v>
      </c>
      <c r="BL71" s="140">
        <v>1</v>
      </c>
      <c r="BM71" s="65">
        <v>0.43480000000000002</v>
      </c>
      <c r="BN71" s="64">
        <v>7</v>
      </c>
      <c r="BO71" s="201">
        <v>4.5161290322579997E-2</v>
      </c>
      <c r="BP71" s="140">
        <v>15</v>
      </c>
      <c r="BQ71" s="147">
        <v>81</v>
      </c>
      <c r="BR71" s="147">
        <v>1</v>
      </c>
      <c r="BS71" s="147">
        <v>3</v>
      </c>
      <c r="BT71" s="147">
        <v>7</v>
      </c>
      <c r="BU71" s="147">
        <v>7</v>
      </c>
      <c r="BV71" s="154">
        <v>5</v>
      </c>
      <c r="BW71" s="159">
        <v>3.52173913043478</v>
      </c>
      <c r="BX71" s="146">
        <v>4.3478260869559998E-2</v>
      </c>
      <c r="BY71" s="146">
        <v>0.13043478260868999</v>
      </c>
      <c r="BZ71" s="146">
        <v>0.30434782608694999</v>
      </c>
      <c r="CA71" s="146">
        <v>0.30434782608694999</v>
      </c>
      <c r="CB71" s="156">
        <v>0.21739130434782</v>
      </c>
      <c r="CC71" s="155">
        <v>3</v>
      </c>
      <c r="CD71" s="77">
        <v>0.13043478260868999</v>
      </c>
      <c r="CE71" s="64">
        <v>1</v>
      </c>
      <c r="CF71" s="77">
        <v>6.25E-2</v>
      </c>
      <c r="CG71" s="64">
        <v>4</v>
      </c>
      <c r="CH71" s="77">
        <v>0.10256410256409999</v>
      </c>
      <c r="CI71" s="124">
        <v>1</v>
      </c>
      <c r="CJ71" s="124">
        <v>23</v>
      </c>
      <c r="CK71" s="77">
        <v>4.3478260869559998E-2</v>
      </c>
      <c r="CL71" s="124">
        <v>1</v>
      </c>
      <c r="CM71" s="77">
        <v>4.3499999999999997E-2</v>
      </c>
      <c r="CN71" s="124">
        <v>0</v>
      </c>
      <c r="CO71" s="77">
        <v>0</v>
      </c>
      <c r="CP71" s="116">
        <v>1615</v>
      </c>
      <c r="CQ71" s="116">
        <v>70.217391304347828</v>
      </c>
      <c r="CR71" s="116">
        <v>0</v>
      </c>
      <c r="CS71" s="116">
        <v>0</v>
      </c>
      <c r="CT71" s="116">
        <v>21</v>
      </c>
      <c r="CU71" s="116">
        <v>0.91304347826086951</v>
      </c>
      <c r="CV71" s="116">
        <v>5</v>
      </c>
      <c r="CW71" s="116">
        <v>0.21739130434782608</v>
      </c>
      <c r="CX71" s="116">
        <v>71.34782608695653</v>
      </c>
      <c r="CY71" s="64">
        <v>59</v>
      </c>
      <c r="CZ71" s="64">
        <v>36</v>
      </c>
      <c r="DA71" s="64">
        <v>59</v>
      </c>
      <c r="DB71" s="64">
        <v>46</v>
      </c>
      <c r="DC71" s="64">
        <v>44</v>
      </c>
      <c r="DD71" s="64">
        <v>34</v>
      </c>
      <c r="DE71" s="141">
        <v>0.61016949152541999</v>
      </c>
      <c r="DF71" s="141">
        <v>0.77966101694915002</v>
      </c>
      <c r="DG71" s="141">
        <v>0.77272727272727004</v>
      </c>
      <c r="DH71" s="64">
        <v>49</v>
      </c>
      <c r="DI71" s="176">
        <v>38</v>
      </c>
      <c r="DJ71" s="175">
        <v>0.964247032692645</v>
      </c>
      <c r="DK71" s="141">
        <v>0.77551020408163263</v>
      </c>
      <c r="DL71" s="141">
        <v>0.74778341310858176</v>
      </c>
      <c r="DM71" s="141">
        <v>1.0333570646010923</v>
      </c>
      <c r="DN71" s="141">
        <v>2.494385961868828E-2</v>
      </c>
      <c r="DO71" s="64">
        <v>16</v>
      </c>
      <c r="DP71" s="77">
        <v>0.41025641025641002</v>
      </c>
      <c r="DQ71" s="64">
        <v>19</v>
      </c>
      <c r="DR71" s="77">
        <v>0.82608695652173003</v>
      </c>
      <c r="DS71" s="64">
        <v>1</v>
      </c>
      <c r="DT71" s="77">
        <v>4.3478260869559998E-2</v>
      </c>
      <c r="DU71" s="64">
        <v>82</v>
      </c>
      <c r="DV71" s="64">
        <v>475</v>
      </c>
      <c r="DW71" s="77">
        <v>0.17263157894736</v>
      </c>
      <c r="DX71" s="64">
        <v>20</v>
      </c>
      <c r="DY71" s="64">
        <v>155</v>
      </c>
      <c r="DZ71" s="201">
        <v>0.12903225806450999</v>
      </c>
      <c r="EA71" s="64">
        <v>26.500000000000998</v>
      </c>
      <c r="EB71" s="64">
        <v>52</v>
      </c>
      <c r="EC71" s="64">
        <v>4</v>
      </c>
      <c r="ED71" s="77">
        <v>7.6899999999999996E-2</v>
      </c>
      <c r="EE71" s="64">
        <v>0</v>
      </c>
      <c r="EF71" s="64">
        <v>0</v>
      </c>
      <c r="EG71" s="64">
        <v>0</v>
      </c>
      <c r="EH71" s="77">
        <v>0</v>
      </c>
      <c r="EI71" s="64">
        <v>0</v>
      </c>
      <c r="EJ71" s="138">
        <v>0</v>
      </c>
      <c r="EK71" s="64">
        <v>0</v>
      </c>
      <c r="EL71" s="64">
        <v>0</v>
      </c>
      <c r="EM71" s="138"/>
      <c r="EN71" s="178">
        <v>0</v>
      </c>
      <c r="EO71" s="178">
        <v>0</v>
      </c>
      <c r="EP71" s="178">
        <v>0</v>
      </c>
      <c r="EQ71" s="178">
        <v>0</v>
      </c>
      <c r="ER71" s="179">
        <v>0</v>
      </c>
    </row>
    <row r="72" spans="2:148" ht="14.1" customHeight="1" x14ac:dyDescent="0.2">
      <c r="B72" s="62" t="s">
        <v>825</v>
      </c>
      <c r="C72" s="63" t="s">
        <v>383</v>
      </c>
      <c r="D72" s="63" t="s">
        <v>384</v>
      </c>
      <c r="E72" s="63" t="s">
        <v>809</v>
      </c>
      <c r="F72" s="63"/>
      <c r="G72" s="63" t="s">
        <v>386</v>
      </c>
      <c r="H72" s="63" t="s">
        <v>810</v>
      </c>
      <c r="I72" s="63" t="s">
        <v>811</v>
      </c>
      <c r="J72" s="158" t="b">
        <v>0</v>
      </c>
      <c r="K72" s="132" t="s">
        <v>826</v>
      </c>
      <c r="L72" s="63" t="s">
        <v>827</v>
      </c>
      <c r="M72" s="62"/>
      <c r="N72" s="63" t="s">
        <v>828</v>
      </c>
      <c r="O72" s="63" t="s">
        <v>829</v>
      </c>
      <c r="P72" s="63" t="s">
        <v>815</v>
      </c>
      <c r="Q72" s="63">
        <v>7018</v>
      </c>
      <c r="R72" s="63" t="s">
        <v>830</v>
      </c>
      <c r="S72" s="218" t="s">
        <v>831</v>
      </c>
      <c r="T72" s="132" t="s">
        <v>832</v>
      </c>
      <c r="U72" s="166" t="s">
        <v>397</v>
      </c>
      <c r="V72" s="219" t="s">
        <v>398</v>
      </c>
      <c r="W72" s="219" t="s">
        <v>445</v>
      </c>
      <c r="X72" s="219" t="s">
        <v>446</v>
      </c>
      <c r="Y72" s="132" t="s">
        <v>336</v>
      </c>
      <c r="Z72" s="166"/>
      <c r="AA72" s="166">
        <v>1</v>
      </c>
      <c r="AB72" s="166">
        <v>1</v>
      </c>
      <c r="AC72" s="166">
        <v>0</v>
      </c>
      <c r="AD72" s="166">
        <v>1</v>
      </c>
      <c r="AE72" s="213">
        <v>42053</v>
      </c>
      <c r="AF72" s="64">
        <v>1789</v>
      </c>
      <c r="AG72" s="64" t="s">
        <v>401</v>
      </c>
      <c r="AH72" s="64">
        <v>0</v>
      </c>
      <c r="AI72" s="64">
        <v>74</v>
      </c>
      <c r="AJ72" s="64">
        <v>135</v>
      </c>
      <c r="AK72" s="64">
        <v>107</v>
      </c>
      <c r="AL72" s="64">
        <v>43</v>
      </c>
      <c r="AM72" s="64">
        <v>80</v>
      </c>
      <c r="AN72" s="64">
        <v>116.38128014378898</v>
      </c>
      <c r="AO72" s="64">
        <v>42.381280143788985</v>
      </c>
      <c r="AP72" s="77">
        <v>1.4547660017973623</v>
      </c>
      <c r="AQ72" s="64">
        <v>36.381280143788985</v>
      </c>
      <c r="AR72" s="64">
        <v>115</v>
      </c>
      <c r="AS72" s="65">
        <v>8.7675515362513876E-2</v>
      </c>
      <c r="AT72" s="65">
        <v>0.57272000194309436</v>
      </c>
      <c r="AU72" s="64">
        <v>74</v>
      </c>
      <c r="AV72" s="140">
        <v>116.38128014378898</v>
      </c>
      <c r="AW72" s="140">
        <v>12</v>
      </c>
      <c r="AX72" s="140">
        <v>43</v>
      </c>
      <c r="AY72" s="140">
        <v>0</v>
      </c>
      <c r="AZ72" s="140">
        <v>7</v>
      </c>
      <c r="BA72" s="140">
        <v>2</v>
      </c>
      <c r="BB72" s="140">
        <v>18</v>
      </c>
      <c r="BC72" s="140">
        <v>0</v>
      </c>
      <c r="BD72" s="140">
        <v>27</v>
      </c>
      <c r="BE72" s="140">
        <v>5</v>
      </c>
      <c r="BF72" s="65">
        <v>0.41670000000000001</v>
      </c>
      <c r="BG72" s="140">
        <v>2</v>
      </c>
      <c r="BH72" s="140">
        <v>1</v>
      </c>
      <c r="BI72" s="140">
        <v>0</v>
      </c>
      <c r="BJ72" s="140">
        <v>8</v>
      </c>
      <c r="BK72" s="140">
        <v>8</v>
      </c>
      <c r="BL72" s="140">
        <v>0</v>
      </c>
      <c r="BM72" s="65">
        <v>0.6512</v>
      </c>
      <c r="BN72" s="64">
        <v>25</v>
      </c>
      <c r="BO72" s="201">
        <v>9.4696969696959996E-2</v>
      </c>
      <c r="BP72" s="140">
        <v>23</v>
      </c>
      <c r="BQ72" s="147">
        <v>140</v>
      </c>
      <c r="BR72" s="147">
        <v>2</v>
      </c>
      <c r="BS72" s="147">
        <v>16</v>
      </c>
      <c r="BT72" s="147">
        <v>3</v>
      </c>
      <c r="BU72" s="147">
        <v>13</v>
      </c>
      <c r="BV72" s="154">
        <v>9</v>
      </c>
      <c r="BW72" s="159">
        <v>3.2558139534883699</v>
      </c>
      <c r="BX72" s="146">
        <v>4.6511627906969999E-2</v>
      </c>
      <c r="BY72" s="146">
        <v>0.37209302325581001</v>
      </c>
      <c r="BZ72" s="146">
        <v>6.9767441860459994E-2</v>
      </c>
      <c r="CA72" s="146">
        <v>0.30232558139533999</v>
      </c>
      <c r="CB72" s="156">
        <v>0.20930232558139</v>
      </c>
      <c r="CC72" s="155">
        <v>1</v>
      </c>
      <c r="CD72" s="77">
        <v>2.325581395348E-2</v>
      </c>
      <c r="CE72" s="64">
        <v>0</v>
      </c>
      <c r="CF72" s="77">
        <v>0</v>
      </c>
      <c r="CG72" s="64">
        <v>1</v>
      </c>
      <c r="CH72" s="77">
        <v>1.5625E-2</v>
      </c>
      <c r="CI72" s="124">
        <v>0</v>
      </c>
      <c r="CJ72" s="124">
        <v>43</v>
      </c>
      <c r="CK72" s="77">
        <v>0</v>
      </c>
      <c r="CL72" s="124">
        <v>0</v>
      </c>
      <c r="CM72" s="77">
        <v>0</v>
      </c>
      <c r="CN72" s="124">
        <v>0</v>
      </c>
      <c r="CO72" s="77">
        <v>0</v>
      </c>
      <c r="CP72" s="116">
        <v>2630</v>
      </c>
      <c r="CQ72" s="116">
        <v>61.162790697674417</v>
      </c>
      <c r="CR72" s="116">
        <v>0</v>
      </c>
      <c r="CS72" s="116">
        <v>0</v>
      </c>
      <c r="CT72" s="116">
        <v>7</v>
      </c>
      <c r="CU72" s="116">
        <v>0.16279069767441862</v>
      </c>
      <c r="CV72" s="116">
        <v>0</v>
      </c>
      <c r="CW72" s="116">
        <v>0</v>
      </c>
      <c r="CX72" s="116">
        <v>61.325581395348834</v>
      </c>
      <c r="CY72" s="64">
        <v>129</v>
      </c>
      <c r="CZ72" s="64">
        <v>109</v>
      </c>
      <c r="DA72" s="64">
        <v>75</v>
      </c>
      <c r="DB72" s="64">
        <v>54</v>
      </c>
      <c r="DC72" s="64">
        <v>102</v>
      </c>
      <c r="DD72" s="64">
        <v>83</v>
      </c>
      <c r="DE72" s="141">
        <v>0.84496124031007003</v>
      </c>
      <c r="DF72" s="141">
        <v>0.72</v>
      </c>
      <c r="DG72" s="141">
        <v>0.81372549019606999</v>
      </c>
      <c r="DH72" s="64">
        <v>103</v>
      </c>
      <c r="DI72" s="176">
        <v>78</v>
      </c>
      <c r="DJ72" s="175">
        <v>0.964247032692645</v>
      </c>
      <c r="DK72" s="141">
        <v>0.75728155339805825</v>
      </c>
      <c r="DL72" s="141">
        <v>0.73020649077695443</v>
      </c>
      <c r="DM72" s="141">
        <v>1.1143772350342294</v>
      </c>
      <c r="DN72" s="141">
        <v>8.3518999419115558E-2</v>
      </c>
      <c r="DO72" s="64">
        <v>21</v>
      </c>
      <c r="DP72" s="77">
        <v>0.328125</v>
      </c>
      <c r="DQ72" s="64">
        <v>20</v>
      </c>
      <c r="DR72" s="77">
        <v>0.46511627906976</v>
      </c>
      <c r="DS72" s="64">
        <v>0</v>
      </c>
      <c r="DT72" s="77">
        <v>0</v>
      </c>
      <c r="DU72" s="64">
        <v>107</v>
      </c>
      <c r="DV72" s="64">
        <v>630</v>
      </c>
      <c r="DW72" s="77">
        <v>0.16984126984126</v>
      </c>
      <c r="DX72" s="64">
        <v>43</v>
      </c>
      <c r="DY72" s="64">
        <v>264</v>
      </c>
      <c r="DZ72" s="201">
        <v>0.16287878787877999</v>
      </c>
      <c r="EA72" s="64">
        <v>36.200000000002099</v>
      </c>
      <c r="EB72" s="64">
        <v>89</v>
      </c>
      <c r="EC72" s="64">
        <v>3</v>
      </c>
      <c r="ED72" s="77">
        <v>3.3700000000000001E-2</v>
      </c>
      <c r="EE72" s="64">
        <v>0</v>
      </c>
      <c r="EF72" s="64">
        <v>0</v>
      </c>
      <c r="EG72" s="64">
        <v>0</v>
      </c>
      <c r="EH72" s="77">
        <v>0</v>
      </c>
      <c r="EI72" s="64">
        <v>0</v>
      </c>
      <c r="EJ72" s="138">
        <v>0</v>
      </c>
      <c r="EK72" s="64">
        <v>0</v>
      </c>
      <c r="EL72" s="64">
        <v>0</v>
      </c>
      <c r="EM72" s="138"/>
      <c r="EN72" s="178">
        <v>0</v>
      </c>
      <c r="EO72" s="178">
        <v>0</v>
      </c>
      <c r="EP72" s="178">
        <v>0</v>
      </c>
      <c r="EQ72" s="178">
        <v>0</v>
      </c>
      <c r="ER72" s="179">
        <v>0</v>
      </c>
    </row>
    <row r="73" spans="2:148" ht="14.1" customHeight="1" x14ac:dyDescent="0.2">
      <c r="B73" s="62" t="s">
        <v>833</v>
      </c>
      <c r="C73" s="63" t="s">
        <v>383</v>
      </c>
      <c r="D73" s="63" t="s">
        <v>384</v>
      </c>
      <c r="E73" s="63" t="s">
        <v>809</v>
      </c>
      <c r="F73" s="63"/>
      <c r="G73" s="63" t="s">
        <v>386</v>
      </c>
      <c r="H73" s="63" t="s">
        <v>810</v>
      </c>
      <c r="I73" s="63" t="s">
        <v>811</v>
      </c>
      <c r="J73" s="158" t="b">
        <v>0</v>
      </c>
      <c r="K73" s="132" t="s">
        <v>834</v>
      </c>
      <c r="L73" s="63" t="s">
        <v>742</v>
      </c>
      <c r="M73" s="62">
        <v>3</v>
      </c>
      <c r="N73" s="63" t="s">
        <v>835</v>
      </c>
      <c r="O73" s="63" t="s">
        <v>814</v>
      </c>
      <c r="P73" s="63" t="s">
        <v>815</v>
      </c>
      <c r="Q73" s="63">
        <v>7208</v>
      </c>
      <c r="R73" s="63" t="s">
        <v>836</v>
      </c>
      <c r="S73" s="218" t="s">
        <v>746</v>
      </c>
      <c r="T73" s="132" t="s">
        <v>747</v>
      </c>
      <c r="U73" s="166" t="s">
        <v>397</v>
      </c>
      <c r="V73" s="219" t="s">
        <v>398</v>
      </c>
      <c r="W73" s="219" t="s">
        <v>445</v>
      </c>
      <c r="X73" s="219" t="s">
        <v>446</v>
      </c>
      <c r="Y73" s="132" t="s">
        <v>336</v>
      </c>
      <c r="Z73" s="166" t="s">
        <v>410</v>
      </c>
      <c r="AA73" s="166">
        <v>1</v>
      </c>
      <c r="AB73" s="166">
        <v>1</v>
      </c>
      <c r="AC73" s="166">
        <v>0</v>
      </c>
      <c r="AD73" s="166">
        <v>0</v>
      </c>
      <c r="AE73" s="213">
        <v>42055</v>
      </c>
      <c r="AF73" s="64">
        <v>1787</v>
      </c>
      <c r="AG73" s="64" t="s">
        <v>401</v>
      </c>
      <c r="AH73" s="64">
        <v>1</v>
      </c>
      <c r="AI73" s="64">
        <v>41</v>
      </c>
      <c r="AJ73" s="64">
        <v>40</v>
      </c>
      <c r="AK73" s="64">
        <v>80</v>
      </c>
      <c r="AL73" s="64">
        <v>18</v>
      </c>
      <c r="AM73" s="64">
        <v>54</v>
      </c>
      <c r="AN73" s="64">
        <v>48.717745176469812</v>
      </c>
      <c r="AO73" s="64">
        <v>7.717745176469812</v>
      </c>
      <c r="AP73" s="77">
        <v>0.90218046623092241</v>
      </c>
      <c r="AQ73" s="64">
        <v>-5.282254823530188</v>
      </c>
      <c r="AR73" s="64">
        <v>59</v>
      </c>
      <c r="AS73" s="65">
        <v>-0.39102818529412736</v>
      </c>
      <c r="AT73" s="65">
        <v>0.18823768723097103</v>
      </c>
      <c r="AU73" s="64">
        <v>41</v>
      </c>
      <c r="AV73" s="140">
        <v>48.717745176469812</v>
      </c>
      <c r="AW73" s="140">
        <v>9</v>
      </c>
      <c r="AX73" s="140">
        <v>18</v>
      </c>
      <c r="AY73" s="140">
        <v>2</v>
      </c>
      <c r="AZ73" s="140">
        <v>6</v>
      </c>
      <c r="BA73" s="140">
        <v>1</v>
      </c>
      <c r="BB73" s="140">
        <v>5</v>
      </c>
      <c r="BC73" s="140">
        <v>0</v>
      </c>
      <c r="BD73" s="140">
        <v>12</v>
      </c>
      <c r="BE73" s="140">
        <v>1</v>
      </c>
      <c r="BF73" s="65">
        <v>0.1111</v>
      </c>
      <c r="BG73" s="140">
        <v>0</v>
      </c>
      <c r="BH73" s="140">
        <v>0</v>
      </c>
      <c r="BI73" s="140">
        <v>0</v>
      </c>
      <c r="BJ73" s="140">
        <v>1</v>
      </c>
      <c r="BK73" s="140">
        <v>3</v>
      </c>
      <c r="BL73" s="140">
        <v>0</v>
      </c>
      <c r="BM73" s="65">
        <v>0.5</v>
      </c>
      <c r="BN73" s="64">
        <v>7</v>
      </c>
      <c r="BO73" s="201">
        <v>3.7837837837829999E-2</v>
      </c>
      <c r="BP73" s="140">
        <v>12</v>
      </c>
      <c r="BQ73" s="147">
        <v>62</v>
      </c>
      <c r="BR73" s="147">
        <v>0</v>
      </c>
      <c r="BS73" s="147">
        <v>5</v>
      </c>
      <c r="BT73" s="147">
        <v>4</v>
      </c>
      <c r="BU73" s="147">
        <v>5</v>
      </c>
      <c r="BV73" s="154">
        <v>4</v>
      </c>
      <c r="BW73" s="159">
        <v>3.4444444444444402</v>
      </c>
      <c r="BX73" s="146">
        <v>0</v>
      </c>
      <c r="BY73" s="146">
        <v>0.27777777777777002</v>
      </c>
      <c r="BZ73" s="146">
        <v>0.22222222222221999</v>
      </c>
      <c r="CA73" s="146">
        <v>0.27777777777777002</v>
      </c>
      <c r="CB73" s="156">
        <v>0.22222222222221999</v>
      </c>
      <c r="CC73" s="155">
        <v>11</v>
      </c>
      <c r="CD73" s="77">
        <v>0.61111111111111005</v>
      </c>
      <c r="CE73" s="64">
        <v>1</v>
      </c>
      <c r="CF73" s="77">
        <v>9.0909090909089996E-2</v>
      </c>
      <c r="CG73" s="64">
        <v>12</v>
      </c>
      <c r="CH73" s="77">
        <v>0.41379310344827003</v>
      </c>
      <c r="CI73" s="124">
        <v>0</v>
      </c>
      <c r="CJ73" s="124">
        <v>18</v>
      </c>
      <c r="CK73" s="77">
        <v>0</v>
      </c>
      <c r="CL73" s="124">
        <v>0</v>
      </c>
      <c r="CM73" s="77">
        <v>0</v>
      </c>
      <c r="CN73" s="124">
        <v>0</v>
      </c>
      <c r="CO73" s="77">
        <v>0</v>
      </c>
      <c r="CP73" s="116">
        <v>1050</v>
      </c>
      <c r="CQ73" s="116">
        <v>58.333333333333336</v>
      </c>
      <c r="CR73" s="116">
        <v>0</v>
      </c>
      <c r="CS73" s="116">
        <v>0</v>
      </c>
      <c r="CT73" s="116">
        <v>77</v>
      </c>
      <c r="CU73" s="116">
        <v>4.2777777777777777</v>
      </c>
      <c r="CV73" s="116">
        <v>0</v>
      </c>
      <c r="CW73" s="116">
        <v>0</v>
      </c>
      <c r="CX73" s="116">
        <v>62.611111111111114</v>
      </c>
      <c r="CY73" s="64">
        <v>38</v>
      </c>
      <c r="CZ73" s="64">
        <v>30</v>
      </c>
      <c r="DA73" s="64">
        <v>67</v>
      </c>
      <c r="DB73" s="64">
        <v>53</v>
      </c>
      <c r="DC73" s="64">
        <v>56</v>
      </c>
      <c r="DD73" s="64">
        <v>35</v>
      </c>
      <c r="DE73" s="141">
        <v>0.78947368421052</v>
      </c>
      <c r="DF73" s="141">
        <v>0.79104477611940005</v>
      </c>
      <c r="DG73" s="141">
        <v>0.625</v>
      </c>
      <c r="DH73" s="64">
        <v>57</v>
      </c>
      <c r="DI73" s="176">
        <v>43</v>
      </c>
      <c r="DJ73" s="175">
        <v>0.964247032692645</v>
      </c>
      <c r="DK73" s="141">
        <v>0.75438596491228072</v>
      </c>
      <c r="DL73" s="141">
        <v>0.72741442817164448</v>
      </c>
      <c r="DM73" s="141">
        <v>0.8592075930785934</v>
      </c>
      <c r="DN73" s="141">
        <v>-0.10241442817164448</v>
      </c>
      <c r="DO73" s="64">
        <v>11</v>
      </c>
      <c r="DP73" s="77">
        <v>0.37931034482758003</v>
      </c>
      <c r="DQ73" s="64">
        <v>13</v>
      </c>
      <c r="DR73" s="77">
        <v>0.72222222222221999</v>
      </c>
      <c r="DS73" s="64">
        <v>1</v>
      </c>
      <c r="DT73" s="77">
        <v>5.5555555555550001E-2</v>
      </c>
      <c r="DU73" s="64">
        <v>80</v>
      </c>
      <c r="DV73" s="64">
        <v>465</v>
      </c>
      <c r="DW73" s="77">
        <v>0.17204301075268</v>
      </c>
      <c r="DX73" s="64">
        <v>17</v>
      </c>
      <c r="DY73" s="64">
        <v>185</v>
      </c>
      <c r="DZ73" s="201">
        <v>9.1891891891889996E-2</v>
      </c>
      <c r="EA73" s="64">
        <v>38.500000000000398</v>
      </c>
      <c r="EB73" s="64">
        <v>43</v>
      </c>
      <c r="EC73" s="64">
        <v>1</v>
      </c>
      <c r="ED73" s="77">
        <v>2.3300000000000001E-2</v>
      </c>
      <c r="EE73" s="64">
        <v>0</v>
      </c>
      <c r="EF73" s="64">
        <v>0</v>
      </c>
      <c r="EG73" s="64">
        <v>0</v>
      </c>
      <c r="EH73" s="77">
        <v>0</v>
      </c>
      <c r="EI73" s="64">
        <v>0</v>
      </c>
      <c r="EJ73" s="138">
        <v>0</v>
      </c>
      <c r="EK73" s="64">
        <v>0</v>
      </c>
      <c r="EL73" s="64">
        <v>0</v>
      </c>
      <c r="EM73" s="138"/>
      <c r="EN73" s="178">
        <v>0</v>
      </c>
      <c r="EO73" s="178">
        <v>0</v>
      </c>
      <c r="EP73" s="178">
        <v>0</v>
      </c>
      <c r="EQ73" s="178">
        <v>0</v>
      </c>
      <c r="ER73" s="179">
        <v>0</v>
      </c>
    </row>
    <row r="74" spans="2:148" ht="14.1" customHeight="1" x14ac:dyDescent="0.2">
      <c r="B74" s="62" t="s">
        <v>837</v>
      </c>
      <c r="C74" s="63" t="s">
        <v>383</v>
      </c>
      <c r="D74" s="63" t="s">
        <v>384</v>
      </c>
      <c r="E74" s="63" t="s">
        <v>809</v>
      </c>
      <c r="F74" s="63"/>
      <c r="G74" s="63" t="s">
        <v>386</v>
      </c>
      <c r="H74" s="63" t="s">
        <v>810</v>
      </c>
      <c r="I74" s="63" t="s">
        <v>811</v>
      </c>
      <c r="J74" s="158" t="b">
        <v>0</v>
      </c>
      <c r="K74" s="132" t="s">
        <v>838</v>
      </c>
      <c r="L74" s="63" t="s">
        <v>839</v>
      </c>
      <c r="M74" s="62"/>
      <c r="N74" s="63" t="s">
        <v>840</v>
      </c>
      <c r="O74" s="63" t="s">
        <v>829</v>
      </c>
      <c r="P74" s="63" t="s">
        <v>815</v>
      </c>
      <c r="Q74" s="63">
        <v>7018</v>
      </c>
      <c r="R74" s="63" t="s">
        <v>841</v>
      </c>
      <c r="S74" s="218" t="s">
        <v>831</v>
      </c>
      <c r="T74" s="132" t="s">
        <v>832</v>
      </c>
      <c r="U74" s="166" t="s">
        <v>397</v>
      </c>
      <c r="V74" s="219" t="s">
        <v>398</v>
      </c>
      <c r="W74" s="219" t="s">
        <v>445</v>
      </c>
      <c r="X74" s="219" t="s">
        <v>446</v>
      </c>
      <c r="Y74" s="132" t="s">
        <v>336</v>
      </c>
      <c r="Z74" s="166"/>
      <c r="AA74" s="166">
        <v>1</v>
      </c>
      <c r="AB74" s="166">
        <v>1</v>
      </c>
      <c r="AC74" s="166">
        <v>0</v>
      </c>
      <c r="AD74" s="166">
        <v>1</v>
      </c>
      <c r="AE74" s="213">
        <v>42094</v>
      </c>
      <c r="AF74" s="64">
        <v>1748</v>
      </c>
      <c r="AG74" s="64" t="s">
        <v>401</v>
      </c>
      <c r="AH74" s="64">
        <v>2</v>
      </c>
      <c r="AI74" s="64">
        <v>84</v>
      </c>
      <c r="AJ74" s="64">
        <v>110</v>
      </c>
      <c r="AK74" s="64">
        <v>117</v>
      </c>
      <c r="AL74" s="64">
        <v>22</v>
      </c>
      <c r="AM74" s="64">
        <v>86</v>
      </c>
      <c r="AN74" s="64">
        <v>59.543910771240881</v>
      </c>
      <c r="AO74" s="64">
        <v>-24.456089228759119</v>
      </c>
      <c r="AP74" s="77">
        <v>0.69237105547954514</v>
      </c>
      <c r="AQ74" s="64">
        <v>-26.456089228759119</v>
      </c>
      <c r="AR74" s="64">
        <v>98.333332999999996</v>
      </c>
      <c r="AS74" s="65">
        <v>-0.49107768571588989</v>
      </c>
      <c r="AT74" s="65">
        <v>-0.29114391938998951</v>
      </c>
      <c r="AU74" s="64">
        <v>84</v>
      </c>
      <c r="AV74" s="140">
        <v>59.543910771240881</v>
      </c>
      <c r="AW74" s="140">
        <v>6</v>
      </c>
      <c r="AX74" s="140">
        <v>22</v>
      </c>
      <c r="AY74" s="140">
        <v>0</v>
      </c>
      <c r="AZ74" s="140">
        <v>3</v>
      </c>
      <c r="BA74" s="140">
        <v>2</v>
      </c>
      <c r="BB74" s="140">
        <v>5</v>
      </c>
      <c r="BC74" s="140">
        <v>0</v>
      </c>
      <c r="BD74" s="140">
        <v>10</v>
      </c>
      <c r="BE74" s="140">
        <v>3</v>
      </c>
      <c r="BF74" s="65">
        <v>0.5</v>
      </c>
      <c r="BG74" s="140">
        <v>0</v>
      </c>
      <c r="BH74" s="140">
        <v>0</v>
      </c>
      <c r="BI74" s="140">
        <v>0</v>
      </c>
      <c r="BJ74" s="140">
        <v>3</v>
      </c>
      <c r="BK74" s="140">
        <v>9</v>
      </c>
      <c r="BL74" s="140">
        <v>0</v>
      </c>
      <c r="BM74" s="65">
        <v>0.72729999999999995</v>
      </c>
      <c r="BN74" s="64">
        <v>12</v>
      </c>
      <c r="BO74" s="201">
        <v>6.1538461538460001E-2</v>
      </c>
      <c r="BP74" s="140">
        <v>12</v>
      </c>
      <c r="BQ74" s="147">
        <v>74</v>
      </c>
      <c r="BR74" s="147">
        <v>0</v>
      </c>
      <c r="BS74" s="147">
        <v>8</v>
      </c>
      <c r="BT74" s="147">
        <v>2</v>
      </c>
      <c r="BU74" s="147">
        <v>8</v>
      </c>
      <c r="BV74" s="154">
        <v>4</v>
      </c>
      <c r="BW74" s="159">
        <v>3.3636363636363602</v>
      </c>
      <c r="BX74" s="146">
        <v>0</v>
      </c>
      <c r="BY74" s="146">
        <v>0.36363636363635998</v>
      </c>
      <c r="BZ74" s="146">
        <v>9.0909090909089996E-2</v>
      </c>
      <c r="CA74" s="146">
        <v>0.36363636363635998</v>
      </c>
      <c r="CB74" s="156">
        <v>0.18181818181817999</v>
      </c>
      <c r="CC74" s="155">
        <v>1</v>
      </c>
      <c r="CD74" s="77">
        <v>4.5454545454540002E-2</v>
      </c>
      <c r="CE74" s="64">
        <v>6</v>
      </c>
      <c r="CF74" s="77">
        <v>0.3</v>
      </c>
      <c r="CG74" s="64">
        <v>7</v>
      </c>
      <c r="CH74" s="77">
        <v>0.16666666666666</v>
      </c>
      <c r="CI74" s="124">
        <v>1</v>
      </c>
      <c r="CJ74" s="124">
        <v>22</v>
      </c>
      <c r="CK74" s="77">
        <v>4.5454545454540002E-2</v>
      </c>
      <c r="CL74" s="124">
        <v>1</v>
      </c>
      <c r="CM74" s="77">
        <v>4.5499999999999999E-2</v>
      </c>
      <c r="CN74" s="124">
        <v>0</v>
      </c>
      <c r="CO74" s="77">
        <v>0</v>
      </c>
      <c r="CP74" s="116">
        <v>1580</v>
      </c>
      <c r="CQ74" s="116">
        <v>71.818181818181813</v>
      </c>
      <c r="CR74" s="116">
        <v>0</v>
      </c>
      <c r="CS74" s="116">
        <v>0</v>
      </c>
      <c r="CT74" s="116">
        <v>7</v>
      </c>
      <c r="CU74" s="116">
        <v>0.31818181818181818</v>
      </c>
      <c r="CV74" s="116">
        <v>5</v>
      </c>
      <c r="CW74" s="116">
        <v>0.22727272727272727</v>
      </c>
      <c r="CX74" s="116">
        <v>72.36363636363636</v>
      </c>
      <c r="CY74" s="64">
        <v>110</v>
      </c>
      <c r="CZ74" s="64">
        <v>95</v>
      </c>
      <c r="DA74" s="64">
        <v>104</v>
      </c>
      <c r="DB74" s="64">
        <v>86</v>
      </c>
      <c r="DC74" s="64">
        <v>68</v>
      </c>
      <c r="DD74" s="64">
        <v>51</v>
      </c>
      <c r="DE74" s="141">
        <v>0.86363636363635998</v>
      </c>
      <c r="DF74" s="141">
        <v>0.82692307692306999</v>
      </c>
      <c r="DG74" s="141">
        <v>0.75</v>
      </c>
      <c r="DH74" s="64">
        <v>68</v>
      </c>
      <c r="DI74" s="176">
        <v>53</v>
      </c>
      <c r="DJ74" s="175">
        <v>0.964247032692645</v>
      </c>
      <c r="DK74" s="141">
        <v>0.77941176470588236</v>
      </c>
      <c r="DL74" s="141">
        <v>0.75154548136338506</v>
      </c>
      <c r="DM74" s="141">
        <v>0.9979435956948588</v>
      </c>
      <c r="DN74" s="141">
        <v>-1.5454813633850595E-3</v>
      </c>
      <c r="DO74" s="64">
        <v>20</v>
      </c>
      <c r="DP74" s="77">
        <v>0.47619047619047</v>
      </c>
      <c r="DQ74" s="64">
        <v>12</v>
      </c>
      <c r="DR74" s="77">
        <v>0.54545454545453997</v>
      </c>
      <c r="DS74" s="64">
        <v>1</v>
      </c>
      <c r="DT74" s="77">
        <v>4.5454545454540002E-2</v>
      </c>
      <c r="DU74" s="64">
        <v>117</v>
      </c>
      <c r="DV74" s="64">
        <v>458</v>
      </c>
      <c r="DW74" s="77">
        <v>0.25545851528384</v>
      </c>
      <c r="DX74" s="64">
        <v>22</v>
      </c>
      <c r="DY74" s="64">
        <v>195</v>
      </c>
      <c r="DZ74" s="201">
        <v>0.11282051282051</v>
      </c>
      <c r="EA74" s="64">
        <v>36.500000000000597</v>
      </c>
      <c r="EB74" s="64">
        <v>37</v>
      </c>
      <c r="EC74" s="64">
        <v>5</v>
      </c>
      <c r="ED74" s="77">
        <v>0.1351</v>
      </c>
      <c r="EE74" s="64">
        <v>0</v>
      </c>
      <c r="EF74" s="64">
        <v>0</v>
      </c>
      <c r="EG74" s="64">
        <v>0</v>
      </c>
      <c r="EH74" s="77">
        <v>0</v>
      </c>
      <c r="EI74" s="64">
        <v>0</v>
      </c>
      <c r="EJ74" s="138">
        <v>0</v>
      </c>
      <c r="EK74" s="64">
        <v>0</v>
      </c>
      <c r="EL74" s="64">
        <v>0</v>
      </c>
      <c r="EM74" s="138"/>
      <c r="EN74" s="178">
        <v>0</v>
      </c>
      <c r="EO74" s="178">
        <v>0</v>
      </c>
      <c r="EP74" s="178">
        <v>0</v>
      </c>
      <c r="EQ74" s="178">
        <v>0</v>
      </c>
      <c r="ER74" s="179">
        <v>0</v>
      </c>
    </row>
    <row r="75" spans="2:148" ht="14.1" customHeight="1" x14ac:dyDescent="0.2">
      <c r="B75" s="62" t="s">
        <v>842</v>
      </c>
      <c r="C75" s="63" t="s">
        <v>383</v>
      </c>
      <c r="D75" s="63" t="s">
        <v>384</v>
      </c>
      <c r="E75" s="63" t="s">
        <v>809</v>
      </c>
      <c r="F75" s="63"/>
      <c r="G75" s="63" t="s">
        <v>386</v>
      </c>
      <c r="H75" s="63" t="s">
        <v>810</v>
      </c>
      <c r="I75" s="63" t="s">
        <v>811</v>
      </c>
      <c r="J75" s="158" t="b">
        <v>0</v>
      </c>
      <c r="K75" s="132" t="s">
        <v>843</v>
      </c>
      <c r="L75" s="63" t="s">
        <v>742</v>
      </c>
      <c r="M75" s="62">
        <v>6</v>
      </c>
      <c r="N75" s="63" t="s">
        <v>844</v>
      </c>
      <c r="O75" s="63" t="s">
        <v>845</v>
      </c>
      <c r="P75" s="63" t="s">
        <v>815</v>
      </c>
      <c r="Q75" s="63">
        <v>7111</v>
      </c>
      <c r="R75" s="63" t="s">
        <v>846</v>
      </c>
      <c r="S75" s="218" t="s">
        <v>746</v>
      </c>
      <c r="T75" s="132" t="s">
        <v>747</v>
      </c>
      <c r="U75" s="166" t="s">
        <v>397</v>
      </c>
      <c r="V75" s="219" t="s">
        <v>398</v>
      </c>
      <c r="W75" s="219" t="s">
        <v>445</v>
      </c>
      <c r="X75" s="219" t="s">
        <v>446</v>
      </c>
      <c r="Y75" s="132" t="s">
        <v>336</v>
      </c>
      <c r="Z75" s="166" t="s">
        <v>410</v>
      </c>
      <c r="AA75" s="166">
        <v>1</v>
      </c>
      <c r="AB75" s="166">
        <v>1</v>
      </c>
      <c r="AC75" s="166">
        <v>0</v>
      </c>
      <c r="AD75" s="166">
        <v>1</v>
      </c>
      <c r="AE75" s="213">
        <v>42152</v>
      </c>
      <c r="AF75" s="64">
        <v>1690</v>
      </c>
      <c r="AG75" s="64" t="s">
        <v>401</v>
      </c>
      <c r="AH75" s="64">
        <v>2</v>
      </c>
      <c r="AI75" s="64">
        <v>57</v>
      </c>
      <c r="AJ75" s="64">
        <v>99</v>
      </c>
      <c r="AK75" s="64">
        <v>177</v>
      </c>
      <c r="AL75" s="64">
        <v>35</v>
      </c>
      <c r="AM75" s="64">
        <v>111</v>
      </c>
      <c r="AN75" s="64">
        <v>94.72894895424686</v>
      </c>
      <c r="AO75" s="64">
        <v>37.72894895424686</v>
      </c>
      <c r="AP75" s="77">
        <v>0.85341395454276447</v>
      </c>
      <c r="AQ75" s="64">
        <v>-16.27105104575314</v>
      </c>
      <c r="AR75" s="64">
        <v>128.66666599999999</v>
      </c>
      <c r="AS75" s="65">
        <v>-0.46480819799860529</v>
      </c>
      <c r="AT75" s="65">
        <v>0.66191138516222559</v>
      </c>
      <c r="AU75" s="64">
        <v>57</v>
      </c>
      <c r="AV75" s="140">
        <v>94.72894895424686</v>
      </c>
      <c r="AW75" s="140">
        <v>16</v>
      </c>
      <c r="AX75" s="140">
        <v>35</v>
      </c>
      <c r="AY75" s="140">
        <v>1</v>
      </c>
      <c r="AZ75" s="140">
        <v>11</v>
      </c>
      <c r="BA75" s="140">
        <v>3</v>
      </c>
      <c r="BB75" s="140">
        <v>6</v>
      </c>
      <c r="BC75" s="140">
        <v>1</v>
      </c>
      <c r="BD75" s="140">
        <v>21</v>
      </c>
      <c r="BE75" s="140">
        <v>4</v>
      </c>
      <c r="BF75" s="65">
        <v>0.25</v>
      </c>
      <c r="BG75" s="140">
        <v>2</v>
      </c>
      <c r="BH75" s="140">
        <v>3</v>
      </c>
      <c r="BI75" s="140">
        <v>0</v>
      </c>
      <c r="BJ75" s="140">
        <v>9</v>
      </c>
      <c r="BK75" s="140">
        <v>4</v>
      </c>
      <c r="BL75" s="140">
        <v>0</v>
      </c>
      <c r="BM75" s="65">
        <v>0.37140000000000001</v>
      </c>
      <c r="BN75" s="64">
        <v>13</v>
      </c>
      <c r="BO75" s="201">
        <v>4.4217687074820003E-2</v>
      </c>
      <c r="BP75" s="140">
        <v>24</v>
      </c>
      <c r="BQ75" s="147">
        <v>127</v>
      </c>
      <c r="BR75" s="147">
        <v>2</v>
      </c>
      <c r="BS75" s="147">
        <v>6</v>
      </c>
      <c r="BT75" s="147">
        <v>5</v>
      </c>
      <c r="BU75" s="147">
        <v>12</v>
      </c>
      <c r="BV75" s="154">
        <v>10</v>
      </c>
      <c r="BW75" s="159">
        <v>3.6285714285714201</v>
      </c>
      <c r="BX75" s="146">
        <v>5.7142857142850001E-2</v>
      </c>
      <c r="BY75" s="146">
        <v>0.17142857142856999</v>
      </c>
      <c r="BZ75" s="146">
        <v>0.14285714285713999</v>
      </c>
      <c r="CA75" s="146">
        <v>0.34285714285713997</v>
      </c>
      <c r="CB75" s="156">
        <v>0.28571428571427998</v>
      </c>
      <c r="CC75" s="155">
        <v>14</v>
      </c>
      <c r="CD75" s="77">
        <v>0.4</v>
      </c>
      <c r="CE75" s="64">
        <v>2</v>
      </c>
      <c r="CF75" s="77">
        <v>0.1</v>
      </c>
      <c r="CG75" s="64">
        <v>16</v>
      </c>
      <c r="CH75" s="77">
        <v>0.29090909090909001</v>
      </c>
      <c r="CI75" s="124">
        <v>3</v>
      </c>
      <c r="CJ75" s="124">
        <v>35</v>
      </c>
      <c r="CK75" s="77">
        <v>8.5714285714279997E-2</v>
      </c>
      <c r="CL75" s="124">
        <v>3</v>
      </c>
      <c r="CM75" s="77">
        <v>8.5699999999999998E-2</v>
      </c>
      <c r="CN75" s="124">
        <v>0</v>
      </c>
      <c r="CO75" s="77">
        <v>0</v>
      </c>
      <c r="CP75" s="116">
        <v>2025</v>
      </c>
      <c r="CQ75" s="116">
        <v>57.857142857142854</v>
      </c>
      <c r="CR75" s="116">
        <v>0</v>
      </c>
      <c r="CS75" s="116">
        <v>0</v>
      </c>
      <c r="CT75" s="116">
        <v>98</v>
      </c>
      <c r="CU75" s="116">
        <v>2.8</v>
      </c>
      <c r="CV75" s="116">
        <v>15</v>
      </c>
      <c r="CW75" s="116">
        <v>0.42857142857142855</v>
      </c>
      <c r="CX75" s="116">
        <v>61.085714285714282</v>
      </c>
      <c r="CY75" s="64">
        <v>98</v>
      </c>
      <c r="CZ75" s="64">
        <v>79</v>
      </c>
      <c r="DA75" s="64">
        <v>141</v>
      </c>
      <c r="DB75" s="64">
        <v>108</v>
      </c>
      <c r="DC75" s="64">
        <v>105</v>
      </c>
      <c r="DD75" s="64">
        <v>76</v>
      </c>
      <c r="DE75" s="141">
        <v>0.80612244897958996</v>
      </c>
      <c r="DF75" s="141">
        <v>0.76595744680850997</v>
      </c>
      <c r="DG75" s="141">
        <v>0.72380952380952002</v>
      </c>
      <c r="DH75" s="64">
        <v>110</v>
      </c>
      <c r="DI75" s="176">
        <v>86</v>
      </c>
      <c r="DJ75" s="175">
        <v>0.964247032692645</v>
      </c>
      <c r="DK75" s="141">
        <v>0.78181818181818186</v>
      </c>
      <c r="DL75" s="141">
        <v>0.75386586192334071</v>
      </c>
      <c r="DM75" s="141">
        <v>0.96013038972591513</v>
      </c>
      <c r="DN75" s="141">
        <v>-3.0056338113820691E-2</v>
      </c>
      <c r="DO75" s="64">
        <v>20</v>
      </c>
      <c r="DP75" s="77">
        <v>0.36363636363635998</v>
      </c>
      <c r="DQ75" s="64">
        <v>27</v>
      </c>
      <c r="DR75" s="77">
        <v>0.77142857142857002</v>
      </c>
      <c r="DS75" s="64">
        <v>0</v>
      </c>
      <c r="DT75" s="77">
        <v>0</v>
      </c>
      <c r="DU75" s="64">
        <v>177</v>
      </c>
      <c r="DV75" s="64">
        <v>866</v>
      </c>
      <c r="DW75" s="77">
        <v>0.20438799076212</v>
      </c>
      <c r="DX75" s="64">
        <v>34</v>
      </c>
      <c r="DY75" s="64">
        <v>294</v>
      </c>
      <c r="DZ75" s="201">
        <v>0.1156462585034</v>
      </c>
      <c r="EA75" s="64">
        <v>54.200000000000401</v>
      </c>
      <c r="EB75" s="64">
        <v>62</v>
      </c>
      <c r="EC75" s="64">
        <v>3</v>
      </c>
      <c r="ED75" s="77">
        <v>4.8399999999999999E-2</v>
      </c>
      <c r="EE75" s="64">
        <v>0</v>
      </c>
      <c r="EF75" s="64">
        <v>0</v>
      </c>
      <c r="EG75" s="64">
        <v>0</v>
      </c>
      <c r="EH75" s="77">
        <v>0</v>
      </c>
      <c r="EI75" s="64">
        <v>0</v>
      </c>
      <c r="EJ75" s="138">
        <v>0</v>
      </c>
      <c r="EK75" s="64">
        <v>0</v>
      </c>
      <c r="EL75" s="64">
        <v>0</v>
      </c>
      <c r="EM75" s="138"/>
      <c r="EN75" s="178">
        <v>0</v>
      </c>
      <c r="EO75" s="178">
        <v>0</v>
      </c>
      <c r="EP75" s="178">
        <v>0</v>
      </c>
      <c r="EQ75" s="178">
        <v>0</v>
      </c>
      <c r="ER75" s="179">
        <v>0</v>
      </c>
    </row>
    <row r="76" spans="2:148" ht="14.1" customHeight="1" x14ac:dyDescent="0.2">
      <c r="B76" s="62" t="s">
        <v>847</v>
      </c>
      <c r="C76" s="63" t="s">
        <v>383</v>
      </c>
      <c r="D76" s="63" t="s">
        <v>384</v>
      </c>
      <c r="E76" s="63" t="s">
        <v>809</v>
      </c>
      <c r="F76" s="63"/>
      <c r="G76" s="63" t="s">
        <v>386</v>
      </c>
      <c r="H76" s="63" t="s">
        <v>810</v>
      </c>
      <c r="I76" s="63" t="s">
        <v>811</v>
      </c>
      <c r="J76" s="158" t="b">
        <v>0</v>
      </c>
      <c r="K76" s="132" t="s">
        <v>848</v>
      </c>
      <c r="L76" s="63" t="s">
        <v>849</v>
      </c>
      <c r="M76" s="62"/>
      <c r="N76" s="63" t="s">
        <v>850</v>
      </c>
      <c r="O76" s="63" t="s">
        <v>851</v>
      </c>
      <c r="P76" s="63" t="s">
        <v>815</v>
      </c>
      <c r="Q76" s="63">
        <v>7306</v>
      </c>
      <c r="R76" s="63" t="s">
        <v>852</v>
      </c>
      <c r="S76" s="218" t="s">
        <v>831</v>
      </c>
      <c r="T76" s="132" t="s">
        <v>832</v>
      </c>
      <c r="U76" s="166" t="s">
        <v>397</v>
      </c>
      <c r="V76" s="219" t="s">
        <v>398</v>
      </c>
      <c r="W76" s="219" t="s">
        <v>445</v>
      </c>
      <c r="X76" s="219" t="s">
        <v>446</v>
      </c>
      <c r="Y76" s="132" t="s">
        <v>336</v>
      </c>
      <c r="Z76" s="166"/>
      <c r="AA76" s="166">
        <v>1</v>
      </c>
      <c r="AB76" s="166">
        <v>1</v>
      </c>
      <c r="AC76" s="166">
        <v>0</v>
      </c>
      <c r="AD76" s="166">
        <v>1</v>
      </c>
      <c r="AE76" s="213">
        <v>42156</v>
      </c>
      <c r="AF76" s="64">
        <v>1686</v>
      </c>
      <c r="AG76" s="64" t="s">
        <v>401</v>
      </c>
      <c r="AH76" s="64">
        <v>3</v>
      </c>
      <c r="AI76" s="64">
        <v>63</v>
      </c>
      <c r="AJ76" s="64">
        <v>96</v>
      </c>
      <c r="AK76" s="64">
        <v>146</v>
      </c>
      <c r="AL76" s="64">
        <v>41</v>
      </c>
      <c r="AM76" s="64">
        <v>64</v>
      </c>
      <c r="AN76" s="64">
        <v>110.96819734640347</v>
      </c>
      <c r="AO76" s="64">
        <v>47.968197346403471</v>
      </c>
      <c r="AP76" s="77">
        <v>1.7338780835375542</v>
      </c>
      <c r="AQ76" s="64">
        <v>46.968197346403471</v>
      </c>
      <c r="AR76" s="64">
        <v>103</v>
      </c>
      <c r="AS76" s="65">
        <v>-0.23994385379175703</v>
      </c>
      <c r="AT76" s="65">
        <v>0.76139995787942016</v>
      </c>
      <c r="AU76" s="64">
        <v>63</v>
      </c>
      <c r="AV76" s="140">
        <v>110.96819734640347</v>
      </c>
      <c r="AW76" s="140">
        <v>14</v>
      </c>
      <c r="AX76" s="140">
        <v>41</v>
      </c>
      <c r="AY76" s="140">
        <v>0</v>
      </c>
      <c r="AZ76" s="140">
        <v>7</v>
      </c>
      <c r="BA76" s="140">
        <v>5</v>
      </c>
      <c r="BB76" s="140">
        <v>12</v>
      </c>
      <c r="BC76" s="140">
        <v>0</v>
      </c>
      <c r="BD76" s="140">
        <v>24</v>
      </c>
      <c r="BE76" s="140">
        <v>7</v>
      </c>
      <c r="BF76" s="65">
        <v>0.5</v>
      </c>
      <c r="BG76" s="140">
        <v>0</v>
      </c>
      <c r="BH76" s="140">
        <v>1</v>
      </c>
      <c r="BI76" s="140">
        <v>1</v>
      </c>
      <c r="BJ76" s="140">
        <v>9</v>
      </c>
      <c r="BK76" s="140">
        <v>8</v>
      </c>
      <c r="BL76" s="140">
        <v>0</v>
      </c>
      <c r="BM76" s="65">
        <v>0.60980000000000001</v>
      </c>
      <c r="BN76" s="64">
        <v>19</v>
      </c>
      <c r="BO76" s="201">
        <v>9.4527363184069998E-2</v>
      </c>
      <c r="BP76" s="140">
        <v>17</v>
      </c>
      <c r="BQ76" s="147">
        <v>121</v>
      </c>
      <c r="BR76" s="147">
        <v>3</v>
      </c>
      <c r="BS76" s="147">
        <v>19</v>
      </c>
      <c r="BT76" s="147">
        <v>3</v>
      </c>
      <c r="BU76" s="147">
        <v>9</v>
      </c>
      <c r="BV76" s="154">
        <v>7</v>
      </c>
      <c r="BW76" s="159">
        <v>2.9512195121951201</v>
      </c>
      <c r="BX76" s="146">
        <v>7.3170731707310005E-2</v>
      </c>
      <c r="BY76" s="146">
        <v>0.46341463414633999</v>
      </c>
      <c r="BZ76" s="146">
        <v>7.3170731707310005E-2</v>
      </c>
      <c r="CA76" s="146">
        <v>0.21951219512195</v>
      </c>
      <c r="CB76" s="156">
        <v>0.17073170731706999</v>
      </c>
      <c r="CC76" s="155">
        <v>3</v>
      </c>
      <c r="CD76" s="77">
        <v>7.3170731707310005E-2</v>
      </c>
      <c r="CE76" s="64">
        <v>2</v>
      </c>
      <c r="CF76" s="77">
        <v>0.14285714285713999</v>
      </c>
      <c r="CG76" s="64">
        <v>5</v>
      </c>
      <c r="CH76" s="77">
        <v>9.0909090909089996E-2</v>
      </c>
      <c r="CI76" s="124">
        <v>0</v>
      </c>
      <c r="CJ76" s="124">
        <v>41</v>
      </c>
      <c r="CK76" s="77">
        <v>0</v>
      </c>
      <c r="CL76" s="124">
        <v>0</v>
      </c>
      <c r="CM76" s="77">
        <v>0</v>
      </c>
      <c r="CN76" s="124">
        <v>0</v>
      </c>
      <c r="CO76" s="77">
        <v>0</v>
      </c>
      <c r="CP76" s="116">
        <v>2540</v>
      </c>
      <c r="CQ76" s="116">
        <v>61.951219512195124</v>
      </c>
      <c r="CR76" s="116">
        <v>0</v>
      </c>
      <c r="CS76" s="116">
        <v>0</v>
      </c>
      <c r="CT76" s="116">
        <v>21</v>
      </c>
      <c r="CU76" s="116">
        <v>0.51219512195121952</v>
      </c>
      <c r="CV76" s="116">
        <v>0</v>
      </c>
      <c r="CW76" s="116">
        <v>0</v>
      </c>
      <c r="CX76" s="116">
        <v>62.463414634146346</v>
      </c>
      <c r="CY76" s="64">
        <v>95</v>
      </c>
      <c r="CZ76" s="64">
        <v>68</v>
      </c>
      <c r="DA76" s="64">
        <v>64</v>
      </c>
      <c r="DB76" s="64">
        <v>47</v>
      </c>
      <c r="DC76" s="64">
        <v>61</v>
      </c>
      <c r="DD76" s="64">
        <v>44</v>
      </c>
      <c r="DE76" s="141">
        <v>0.71578947368420998</v>
      </c>
      <c r="DF76" s="141">
        <v>0.734375</v>
      </c>
      <c r="DG76" s="141">
        <v>0.72131147540982998</v>
      </c>
      <c r="DH76" s="64">
        <v>67</v>
      </c>
      <c r="DI76" s="176">
        <v>50</v>
      </c>
      <c r="DJ76" s="175">
        <v>0.964247032692645</v>
      </c>
      <c r="DK76" s="141">
        <v>0.74626865671641796</v>
      </c>
      <c r="DL76" s="141">
        <v>0.71958733783033213</v>
      </c>
      <c r="DM76" s="141">
        <v>1.0023960087801105</v>
      </c>
      <c r="DN76" s="141">
        <v>1.7241375794978531E-3</v>
      </c>
      <c r="DO76" s="64">
        <v>14</v>
      </c>
      <c r="DP76" s="77">
        <v>0.25454545454545002</v>
      </c>
      <c r="DQ76" s="64">
        <v>20</v>
      </c>
      <c r="DR76" s="77">
        <v>0.48780487804877998</v>
      </c>
      <c r="DS76" s="64">
        <v>0</v>
      </c>
      <c r="DT76" s="77">
        <v>0</v>
      </c>
      <c r="DU76" s="64">
        <v>146</v>
      </c>
      <c r="DV76" s="64">
        <v>531</v>
      </c>
      <c r="DW76" s="77">
        <v>0.27495291902071001</v>
      </c>
      <c r="DX76" s="64">
        <v>41</v>
      </c>
      <c r="DY76" s="64">
        <v>201</v>
      </c>
      <c r="DZ76" s="201">
        <v>0.20398009950248</v>
      </c>
      <c r="EA76" s="64">
        <v>19.3000000000015</v>
      </c>
      <c r="EB76" s="64">
        <v>62</v>
      </c>
      <c r="EC76" s="64">
        <v>3</v>
      </c>
      <c r="ED76" s="77">
        <v>4.8399999999999999E-2</v>
      </c>
      <c r="EE76" s="64">
        <v>0</v>
      </c>
      <c r="EF76" s="64">
        <v>0</v>
      </c>
      <c r="EG76" s="64">
        <v>0</v>
      </c>
      <c r="EH76" s="77">
        <v>0</v>
      </c>
      <c r="EI76" s="64">
        <v>0</v>
      </c>
      <c r="EJ76" s="138">
        <v>0</v>
      </c>
      <c r="EK76" s="64">
        <v>0</v>
      </c>
      <c r="EL76" s="64">
        <v>0</v>
      </c>
      <c r="EM76" s="138"/>
      <c r="EN76" s="178">
        <v>0</v>
      </c>
      <c r="EO76" s="178">
        <v>0</v>
      </c>
      <c r="EP76" s="178">
        <v>0</v>
      </c>
      <c r="EQ76" s="178">
        <v>0</v>
      </c>
      <c r="ER76" s="179">
        <v>0</v>
      </c>
    </row>
    <row r="77" spans="2:148" ht="14.1" customHeight="1" x14ac:dyDescent="0.2">
      <c r="B77" s="62" t="s">
        <v>853</v>
      </c>
      <c r="C77" s="63" t="s">
        <v>383</v>
      </c>
      <c r="D77" s="63" t="s">
        <v>384</v>
      </c>
      <c r="E77" s="63" t="s">
        <v>809</v>
      </c>
      <c r="F77" s="63"/>
      <c r="G77" s="63" t="s">
        <v>386</v>
      </c>
      <c r="H77" s="63" t="s">
        <v>810</v>
      </c>
      <c r="I77" s="63" t="s">
        <v>811</v>
      </c>
      <c r="J77" s="158" t="b">
        <v>0</v>
      </c>
      <c r="K77" s="132" t="s">
        <v>854</v>
      </c>
      <c r="L77" s="63" t="s">
        <v>855</v>
      </c>
      <c r="M77" s="62"/>
      <c r="N77" s="63" t="s">
        <v>856</v>
      </c>
      <c r="O77" s="63" t="s">
        <v>851</v>
      </c>
      <c r="P77" s="63" t="s">
        <v>815</v>
      </c>
      <c r="Q77" s="63">
        <v>7307</v>
      </c>
      <c r="R77" s="63" t="s">
        <v>857</v>
      </c>
      <c r="S77" s="218" t="s">
        <v>831</v>
      </c>
      <c r="T77" s="132" t="s">
        <v>832</v>
      </c>
      <c r="U77" s="166" t="s">
        <v>397</v>
      </c>
      <c r="V77" s="219" t="s">
        <v>398</v>
      </c>
      <c r="W77" s="219" t="s">
        <v>445</v>
      </c>
      <c r="X77" s="219" t="s">
        <v>446</v>
      </c>
      <c r="Y77" s="132" t="s">
        <v>336</v>
      </c>
      <c r="Z77" s="166"/>
      <c r="AA77" s="166">
        <v>1</v>
      </c>
      <c r="AB77" s="166">
        <v>1</v>
      </c>
      <c r="AC77" s="166">
        <v>0</v>
      </c>
      <c r="AD77" s="166">
        <v>1</v>
      </c>
      <c r="AE77" s="213">
        <v>42245</v>
      </c>
      <c r="AF77" s="64">
        <v>1597</v>
      </c>
      <c r="AG77" s="64" t="s">
        <v>401</v>
      </c>
      <c r="AH77" s="64">
        <v>2</v>
      </c>
      <c r="AI77" s="64">
        <v>42</v>
      </c>
      <c r="AJ77" s="64">
        <v>35</v>
      </c>
      <c r="AK77" s="64">
        <v>45</v>
      </c>
      <c r="AL77" s="64">
        <v>18</v>
      </c>
      <c r="AM77" s="64">
        <v>50</v>
      </c>
      <c r="AN77" s="64">
        <v>48.717745176469812</v>
      </c>
      <c r="AO77" s="64">
        <v>6.717745176469812</v>
      </c>
      <c r="AP77" s="77">
        <v>0.97435490352939624</v>
      </c>
      <c r="AQ77" s="64">
        <v>-1.282254823530188</v>
      </c>
      <c r="AR77" s="64">
        <v>41</v>
      </c>
      <c r="AS77" s="65">
        <v>8.2616559477106929E-2</v>
      </c>
      <c r="AT77" s="65">
        <v>0.15994631372547172</v>
      </c>
      <c r="AU77" s="64">
        <v>42</v>
      </c>
      <c r="AV77" s="140">
        <v>48.717745176469812</v>
      </c>
      <c r="AW77" s="140">
        <v>12</v>
      </c>
      <c r="AX77" s="140">
        <v>18</v>
      </c>
      <c r="AY77" s="140">
        <v>0</v>
      </c>
      <c r="AZ77" s="140">
        <v>11</v>
      </c>
      <c r="BA77" s="140">
        <v>1</v>
      </c>
      <c r="BB77" s="140">
        <v>2</v>
      </c>
      <c r="BC77" s="140">
        <v>0</v>
      </c>
      <c r="BD77" s="140">
        <v>14</v>
      </c>
      <c r="BE77" s="140">
        <v>1</v>
      </c>
      <c r="BF77" s="65">
        <v>8.3299999999999999E-2</v>
      </c>
      <c r="BG77" s="140">
        <v>0</v>
      </c>
      <c r="BH77" s="140">
        <v>0</v>
      </c>
      <c r="BI77" s="140">
        <v>0</v>
      </c>
      <c r="BJ77" s="140">
        <v>1</v>
      </c>
      <c r="BK77" s="140">
        <v>3</v>
      </c>
      <c r="BL77" s="140">
        <v>0</v>
      </c>
      <c r="BM77" s="65">
        <v>0.33329999999999999</v>
      </c>
      <c r="BN77" s="64">
        <v>4</v>
      </c>
      <c r="BO77" s="201">
        <v>3.8461538461529998E-2</v>
      </c>
      <c r="BP77" s="140">
        <v>9</v>
      </c>
      <c r="BQ77" s="147">
        <v>54</v>
      </c>
      <c r="BR77" s="147">
        <v>3</v>
      </c>
      <c r="BS77" s="147">
        <v>5</v>
      </c>
      <c r="BT77" s="147">
        <v>2</v>
      </c>
      <c r="BU77" s="147">
        <v>5</v>
      </c>
      <c r="BV77" s="154">
        <v>3</v>
      </c>
      <c r="BW77" s="159">
        <v>3</v>
      </c>
      <c r="BX77" s="146">
        <v>0.16666666666666</v>
      </c>
      <c r="BY77" s="146">
        <v>0.27777777777777002</v>
      </c>
      <c r="BZ77" s="146">
        <v>0.11111111111110999</v>
      </c>
      <c r="CA77" s="146">
        <v>0.27777777777777002</v>
      </c>
      <c r="CB77" s="156">
        <v>0.16666666666666</v>
      </c>
      <c r="CC77" s="155">
        <v>15</v>
      </c>
      <c r="CD77" s="77">
        <v>0.83333333333333004</v>
      </c>
      <c r="CE77" s="64">
        <v>2</v>
      </c>
      <c r="CF77" s="77">
        <v>0.25</v>
      </c>
      <c r="CG77" s="64">
        <v>17</v>
      </c>
      <c r="CH77" s="77">
        <v>0.65384615384614997</v>
      </c>
      <c r="CI77" s="124">
        <v>2</v>
      </c>
      <c r="CJ77" s="124">
        <v>18</v>
      </c>
      <c r="CK77" s="77">
        <v>0.11111111111110999</v>
      </c>
      <c r="CL77" s="124">
        <v>2</v>
      </c>
      <c r="CM77" s="77">
        <v>0.1111</v>
      </c>
      <c r="CN77" s="124">
        <v>0</v>
      </c>
      <c r="CO77" s="77">
        <v>0</v>
      </c>
      <c r="CP77" s="116">
        <v>1060</v>
      </c>
      <c r="CQ77" s="116">
        <v>58.888888888888886</v>
      </c>
      <c r="CR77" s="116">
        <v>0</v>
      </c>
      <c r="CS77" s="116">
        <v>0</v>
      </c>
      <c r="CT77" s="116">
        <v>105</v>
      </c>
      <c r="CU77" s="116">
        <v>5.833333333333333</v>
      </c>
      <c r="CV77" s="116">
        <v>10</v>
      </c>
      <c r="CW77" s="116">
        <v>0.55555555555555558</v>
      </c>
      <c r="CX77" s="116">
        <v>65.277777777777771</v>
      </c>
      <c r="CY77" s="64">
        <v>35</v>
      </c>
      <c r="CZ77" s="64">
        <v>27</v>
      </c>
      <c r="DA77" s="64">
        <v>55</v>
      </c>
      <c r="DB77" s="64">
        <v>41</v>
      </c>
      <c r="DC77" s="64">
        <v>42</v>
      </c>
      <c r="DD77" s="64">
        <v>35</v>
      </c>
      <c r="DE77" s="141">
        <v>0.77142857142857002</v>
      </c>
      <c r="DF77" s="141">
        <v>0.74545454545454004</v>
      </c>
      <c r="DG77" s="141">
        <v>0.83333333333333004</v>
      </c>
      <c r="DH77" s="64">
        <v>43</v>
      </c>
      <c r="DI77" s="176">
        <v>33</v>
      </c>
      <c r="DJ77" s="175">
        <v>0.964247032692645</v>
      </c>
      <c r="DK77" s="141">
        <v>0.76744186046511631</v>
      </c>
      <c r="DL77" s="141">
        <v>0.74000353671761132</v>
      </c>
      <c r="DM77" s="141">
        <v>1.1261207440030572</v>
      </c>
      <c r="DN77" s="141">
        <v>9.3329796615718719E-2</v>
      </c>
      <c r="DO77" s="64">
        <v>8</v>
      </c>
      <c r="DP77" s="77">
        <v>0.30769230769229999</v>
      </c>
      <c r="DQ77" s="64">
        <v>12</v>
      </c>
      <c r="DR77" s="77">
        <v>0.66666666666665997</v>
      </c>
      <c r="DS77" s="64">
        <v>0</v>
      </c>
      <c r="DT77" s="77">
        <v>0</v>
      </c>
      <c r="DU77" s="64">
        <v>45</v>
      </c>
      <c r="DV77" s="64">
        <v>233</v>
      </c>
      <c r="DW77" s="77">
        <v>0.1931330472103</v>
      </c>
      <c r="DX77" s="64">
        <v>18</v>
      </c>
      <c r="DY77" s="64">
        <v>104</v>
      </c>
      <c r="DZ77" s="201">
        <v>0.17307692307691999</v>
      </c>
      <c r="EA77" s="64">
        <v>13.200000000000299</v>
      </c>
      <c r="EB77" s="64">
        <v>28</v>
      </c>
      <c r="EC77" s="64">
        <v>2</v>
      </c>
      <c r="ED77" s="77">
        <v>7.1400000000000005E-2</v>
      </c>
      <c r="EE77" s="64">
        <v>0</v>
      </c>
      <c r="EF77" s="64">
        <v>0</v>
      </c>
      <c r="EG77" s="64">
        <v>0</v>
      </c>
      <c r="EH77" s="77">
        <v>0</v>
      </c>
      <c r="EI77" s="64">
        <v>0</v>
      </c>
      <c r="EJ77" s="138">
        <v>0</v>
      </c>
      <c r="EK77" s="64">
        <v>0</v>
      </c>
      <c r="EL77" s="64">
        <v>0</v>
      </c>
      <c r="EM77" s="138"/>
      <c r="EN77" s="178">
        <v>0</v>
      </c>
      <c r="EO77" s="178">
        <v>0</v>
      </c>
      <c r="EP77" s="178">
        <v>0</v>
      </c>
      <c r="EQ77" s="178">
        <v>0</v>
      </c>
      <c r="ER77" s="179">
        <v>0</v>
      </c>
    </row>
    <row r="78" spans="2:148" ht="14.1" customHeight="1" x14ac:dyDescent="0.2">
      <c r="B78" s="62" t="s">
        <v>858</v>
      </c>
      <c r="C78" s="63" t="s">
        <v>383</v>
      </c>
      <c r="D78" s="63" t="s">
        <v>384</v>
      </c>
      <c r="E78" s="63" t="s">
        <v>809</v>
      </c>
      <c r="F78" s="63"/>
      <c r="G78" s="63" t="s">
        <v>386</v>
      </c>
      <c r="H78" s="63" t="s">
        <v>810</v>
      </c>
      <c r="I78" s="63" t="s">
        <v>811</v>
      </c>
      <c r="J78" s="158" t="b">
        <v>0</v>
      </c>
      <c r="K78" s="132" t="s">
        <v>859</v>
      </c>
      <c r="L78" s="63" t="s">
        <v>742</v>
      </c>
      <c r="M78" s="62">
        <v>7</v>
      </c>
      <c r="N78" s="63" t="s">
        <v>860</v>
      </c>
      <c r="O78" s="63" t="s">
        <v>814</v>
      </c>
      <c r="P78" s="63" t="s">
        <v>815</v>
      </c>
      <c r="Q78" s="63">
        <v>7206</v>
      </c>
      <c r="R78" s="63" t="s">
        <v>861</v>
      </c>
      <c r="S78" s="218" t="s">
        <v>746</v>
      </c>
      <c r="T78" s="132" t="s">
        <v>747</v>
      </c>
      <c r="U78" s="166" t="s">
        <v>397</v>
      </c>
      <c r="V78" s="219" t="s">
        <v>398</v>
      </c>
      <c r="W78" s="219" t="s">
        <v>445</v>
      </c>
      <c r="X78" s="219" t="s">
        <v>446</v>
      </c>
      <c r="Y78" s="132" t="s">
        <v>336</v>
      </c>
      <c r="Z78" s="166"/>
      <c r="AA78" s="166">
        <v>1</v>
      </c>
      <c r="AB78" s="166">
        <v>1</v>
      </c>
      <c r="AC78" s="166">
        <v>0</v>
      </c>
      <c r="AD78" s="166">
        <v>0</v>
      </c>
      <c r="AE78" s="213">
        <v>42251</v>
      </c>
      <c r="AF78" s="64">
        <v>1591</v>
      </c>
      <c r="AG78" s="64" t="s">
        <v>401</v>
      </c>
      <c r="AH78" s="64">
        <v>0</v>
      </c>
      <c r="AI78" s="64">
        <v>32</v>
      </c>
      <c r="AJ78" s="64">
        <v>65</v>
      </c>
      <c r="AK78" s="64">
        <v>52</v>
      </c>
      <c r="AL78" s="64">
        <v>25</v>
      </c>
      <c r="AM78" s="64">
        <v>50</v>
      </c>
      <c r="AN78" s="64">
        <v>67.66353496731918</v>
      </c>
      <c r="AO78" s="64">
        <v>35.66353496731918</v>
      </c>
      <c r="AP78" s="77">
        <v>1.3532706993463837</v>
      </c>
      <c r="AQ78" s="64">
        <v>17.66353496731918</v>
      </c>
      <c r="AR78" s="64">
        <v>56</v>
      </c>
      <c r="AS78" s="65">
        <v>0.30122182629459959</v>
      </c>
      <c r="AT78" s="65">
        <v>1.1144854677287244</v>
      </c>
      <c r="AU78" s="64">
        <v>32</v>
      </c>
      <c r="AV78" s="140">
        <v>67.66353496731918</v>
      </c>
      <c r="AW78" s="140">
        <v>14</v>
      </c>
      <c r="AX78" s="140">
        <v>25</v>
      </c>
      <c r="AY78" s="140">
        <v>0</v>
      </c>
      <c r="AZ78" s="140">
        <v>10</v>
      </c>
      <c r="BA78" s="140">
        <v>0</v>
      </c>
      <c r="BB78" s="140">
        <v>5</v>
      </c>
      <c r="BC78" s="140">
        <v>0</v>
      </c>
      <c r="BD78" s="140">
        <v>15</v>
      </c>
      <c r="BE78" s="140">
        <v>4</v>
      </c>
      <c r="BF78" s="65">
        <v>0.28570000000000001</v>
      </c>
      <c r="BG78" s="140">
        <v>0</v>
      </c>
      <c r="BH78" s="140">
        <v>0</v>
      </c>
      <c r="BI78" s="140">
        <v>0</v>
      </c>
      <c r="BJ78" s="140">
        <v>4</v>
      </c>
      <c r="BK78" s="140">
        <v>6</v>
      </c>
      <c r="BL78" s="140">
        <v>0</v>
      </c>
      <c r="BM78" s="65">
        <v>0.44</v>
      </c>
      <c r="BN78" s="64">
        <v>10</v>
      </c>
      <c r="BO78" s="201">
        <v>7.518796992481E-2</v>
      </c>
      <c r="BP78" s="140">
        <v>15</v>
      </c>
      <c r="BQ78" s="147">
        <v>85</v>
      </c>
      <c r="BR78" s="147">
        <v>1</v>
      </c>
      <c r="BS78" s="147">
        <v>9</v>
      </c>
      <c r="BT78" s="147">
        <v>1</v>
      </c>
      <c r="BU78" s="147">
        <v>7</v>
      </c>
      <c r="BV78" s="154">
        <v>7</v>
      </c>
      <c r="BW78" s="159">
        <v>3.4</v>
      </c>
      <c r="BX78" s="146">
        <v>0.04</v>
      </c>
      <c r="BY78" s="146">
        <v>0.36</v>
      </c>
      <c r="BZ78" s="146">
        <v>0.04</v>
      </c>
      <c r="CA78" s="146">
        <v>0.28000000000000003</v>
      </c>
      <c r="CB78" s="156">
        <v>0.28000000000000003</v>
      </c>
      <c r="CC78" s="155">
        <v>11</v>
      </c>
      <c r="CD78" s="77">
        <v>0.44</v>
      </c>
      <c r="CE78" s="64">
        <v>0</v>
      </c>
      <c r="CF78" s="77">
        <v>0</v>
      </c>
      <c r="CG78" s="64">
        <v>11</v>
      </c>
      <c r="CH78" s="77">
        <v>0.37931034482758003</v>
      </c>
      <c r="CI78" s="124">
        <v>0</v>
      </c>
      <c r="CJ78" s="124">
        <v>25</v>
      </c>
      <c r="CK78" s="77">
        <v>0</v>
      </c>
      <c r="CL78" s="124">
        <v>0</v>
      </c>
      <c r="CM78" s="77">
        <v>0</v>
      </c>
      <c r="CN78" s="124">
        <v>0</v>
      </c>
      <c r="CO78" s="77">
        <v>0</v>
      </c>
      <c r="CP78" s="116">
        <v>1610</v>
      </c>
      <c r="CQ78" s="116">
        <v>64.400000000000006</v>
      </c>
      <c r="CR78" s="116">
        <v>0</v>
      </c>
      <c r="CS78" s="116">
        <v>0</v>
      </c>
      <c r="CT78" s="116">
        <v>77</v>
      </c>
      <c r="CU78" s="116">
        <v>3.08</v>
      </c>
      <c r="CV78" s="116">
        <v>0</v>
      </c>
      <c r="CW78" s="116">
        <v>0</v>
      </c>
      <c r="CX78" s="116">
        <v>67.48</v>
      </c>
      <c r="CY78" s="64">
        <v>60</v>
      </c>
      <c r="CZ78" s="64">
        <v>49</v>
      </c>
      <c r="DA78" s="64">
        <v>56</v>
      </c>
      <c r="DB78" s="64">
        <v>42</v>
      </c>
      <c r="DC78" s="64">
        <v>49</v>
      </c>
      <c r="DD78" s="64">
        <v>26</v>
      </c>
      <c r="DE78" s="141">
        <v>0.81666666666665999</v>
      </c>
      <c r="DF78" s="141">
        <v>0.75</v>
      </c>
      <c r="DG78" s="141">
        <v>0.53061224489795</v>
      </c>
      <c r="DH78" s="64">
        <v>51</v>
      </c>
      <c r="DI78" s="176">
        <v>36</v>
      </c>
      <c r="DJ78" s="175">
        <v>0.964247032692645</v>
      </c>
      <c r="DK78" s="141">
        <v>0.70588235294117652</v>
      </c>
      <c r="DL78" s="141">
        <v>0.68064496425363186</v>
      </c>
      <c r="DM78" s="141">
        <v>0.77957271817884999</v>
      </c>
      <c r="DN78" s="141">
        <v>-0.15003271935568185</v>
      </c>
      <c r="DO78" s="64">
        <v>4</v>
      </c>
      <c r="DP78" s="77">
        <v>0.13793103448274999</v>
      </c>
      <c r="DQ78" s="64">
        <v>19</v>
      </c>
      <c r="DR78" s="77">
        <v>0.76</v>
      </c>
      <c r="DS78" s="64">
        <v>0</v>
      </c>
      <c r="DT78" s="77">
        <v>0</v>
      </c>
      <c r="DU78" s="64">
        <v>52</v>
      </c>
      <c r="DV78" s="64">
        <v>384</v>
      </c>
      <c r="DW78" s="77">
        <v>0.13541666666666</v>
      </c>
      <c r="DX78" s="64">
        <v>24</v>
      </c>
      <c r="DY78" s="64">
        <v>133</v>
      </c>
      <c r="DZ78" s="201">
        <v>0.18045112781954001</v>
      </c>
      <c r="EA78" s="64">
        <v>15.900000000001199</v>
      </c>
      <c r="EB78" s="64">
        <v>33</v>
      </c>
      <c r="EC78" s="64">
        <v>0</v>
      </c>
      <c r="ED78" s="77">
        <v>0</v>
      </c>
      <c r="EE78" s="64">
        <v>0</v>
      </c>
      <c r="EF78" s="64">
        <v>0</v>
      </c>
      <c r="EG78" s="64">
        <v>0</v>
      </c>
      <c r="EH78" s="77">
        <v>0</v>
      </c>
      <c r="EI78" s="64">
        <v>0</v>
      </c>
      <c r="EJ78" s="138">
        <v>0</v>
      </c>
      <c r="EK78" s="64">
        <v>0</v>
      </c>
      <c r="EL78" s="64">
        <v>0</v>
      </c>
      <c r="EM78" s="138"/>
      <c r="EN78" s="178">
        <v>0</v>
      </c>
      <c r="EO78" s="178">
        <v>0</v>
      </c>
      <c r="EP78" s="178">
        <v>0</v>
      </c>
      <c r="EQ78" s="178">
        <v>0</v>
      </c>
      <c r="ER78" s="179">
        <v>0</v>
      </c>
    </row>
    <row r="79" spans="2:148" ht="14.1" customHeight="1" x14ac:dyDescent="0.2">
      <c r="B79" s="62" t="s">
        <v>862</v>
      </c>
      <c r="C79" s="63" t="s">
        <v>383</v>
      </c>
      <c r="D79" s="63" t="s">
        <v>384</v>
      </c>
      <c r="E79" s="63" t="s">
        <v>809</v>
      </c>
      <c r="F79" s="63"/>
      <c r="G79" s="63" t="s">
        <v>386</v>
      </c>
      <c r="H79" s="63" t="s">
        <v>810</v>
      </c>
      <c r="I79" s="63" t="s">
        <v>811</v>
      </c>
      <c r="J79" s="158" t="b">
        <v>0</v>
      </c>
      <c r="K79" s="132" t="s">
        <v>863</v>
      </c>
      <c r="L79" s="63" t="s">
        <v>864</v>
      </c>
      <c r="M79" s="62"/>
      <c r="N79" s="63" t="s">
        <v>865</v>
      </c>
      <c r="O79" s="63" t="s">
        <v>829</v>
      </c>
      <c r="P79" s="63" t="s">
        <v>815</v>
      </c>
      <c r="Q79" s="63">
        <v>7018</v>
      </c>
      <c r="R79" s="63" t="s">
        <v>866</v>
      </c>
      <c r="S79" s="218" t="s">
        <v>831</v>
      </c>
      <c r="T79" s="132" t="s">
        <v>832</v>
      </c>
      <c r="U79" s="166" t="s">
        <v>397</v>
      </c>
      <c r="V79" s="219" t="s">
        <v>398</v>
      </c>
      <c r="W79" s="219" t="s">
        <v>445</v>
      </c>
      <c r="X79" s="219" t="s">
        <v>446</v>
      </c>
      <c r="Y79" s="132" t="s">
        <v>336</v>
      </c>
      <c r="Z79" s="166"/>
      <c r="AA79" s="166">
        <v>1</v>
      </c>
      <c r="AB79" s="166">
        <v>1</v>
      </c>
      <c r="AC79" s="166">
        <v>0</v>
      </c>
      <c r="AD79" s="166">
        <v>1</v>
      </c>
      <c r="AE79" s="213">
        <v>42353</v>
      </c>
      <c r="AF79" s="64">
        <v>1489</v>
      </c>
      <c r="AG79" s="64" t="s">
        <v>401</v>
      </c>
      <c r="AH79" s="64">
        <v>2</v>
      </c>
      <c r="AI79" s="64">
        <v>69</v>
      </c>
      <c r="AJ79" s="64">
        <v>90</v>
      </c>
      <c r="AK79" s="64">
        <v>96</v>
      </c>
      <c r="AL79" s="64">
        <v>20</v>
      </c>
      <c r="AM79" s="64">
        <v>69</v>
      </c>
      <c r="AN79" s="64">
        <v>54.130827973855347</v>
      </c>
      <c r="AO79" s="64">
        <v>-14.869172026144653</v>
      </c>
      <c r="AP79" s="77">
        <v>0.78450475324428037</v>
      </c>
      <c r="AQ79" s="64">
        <v>-14.869172026144653</v>
      </c>
      <c r="AR79" s="64">
        <v>90</v>
      </c>
      <c r="AS79" s="65">
        <v>-0.43613720860567345</v>
      </c>
      <c r="AT79" s="65">
        <v>-0.21549524675571963</v>
      </c>
      <c r="AU79" s="64">
        <v>69</v>
      </c>
      <c r="AV79" s="140">
        <v>54.130827973855347</v>
      </c>
      <c r="AW79" s="140">
        <v>9</v>
      </c>
      <c r="AX79" s="140">
        <v>20</v>
      </c>
      <c r="AY79" s="140">
        <v>0</v>
      </c>
      <c r="AZ79" s="140">
        <v>4</v>
      </c>
      <c r="BA79" s="140">
        <v>1</v>
      </c>
      <c r="BB79" s="140">
        <v>4</v>
      </c>
      <c r="BC79" s="140">
        <v>0</v>
      </c>
      <c r="BD79" s="140">
        <v>9</v>
      </c>
      <c r="BE79" s="140">
        <v>1</v>
      </c>
      <c r="BF79" s="65">
        <v>0.1111</v>
      </c>
      <c r="BG79" s="140">
        <v>0</v>
      </c>
      <c r="BH79" s="140">
        <v>1</v>
      </c>
      <c r="BI79" s="140">
        <v>0</v>
      </c>
      <c r="BJ79" s="140">
        <v>2</v>
      </c>
      <c r="BK79" s="140">
        <v>9</v>
      </c>
      <c r="BL79" s="140">
        <v>0</v>
      </c>
      <c r="BM79" s="65">
        <v>0.7</v>
      </c>
      <c r="BN79" s="64">
        <v>10</v>
      </c>
      <c r="BO79" s="201">
        <v>7.518796992481E-2</v>
      </c>
      <c r="BP79" s="140">
        <v>12</v>
      </c>
      <c r="BQ79" s="147">
        <v>65</v>
      </c>
      <c r="BR79" s="147">
        <v>1</v>
      </c>
      <c r="BS79" s="147">
        <v>7</v>
      </c>
      <c r="BT79" s="147">
        <v>2</v>
      </c>
      <c r="BU79" s="147">
        <v>6</v>
      </c>
      <c r="BV79" s="154">
        <v>4</v>
      </c>
      <c r="BW79" s="159">
        <v>3.25</v>
      </c>
      <c r="BX79" s="146">
        <v>0.05</v>
      </c>
      <c r="BY79" s="146">
        <v>0.35</v>
      </c>
      <c r="BZ79" s="146">
        <v>0.1</v>
      </c>
      <c r="CA79" s="146">
        <v>0.3</v>
      </c>
      <c r="CB79" s="156">
        <v>0.2</v>
      </c>
      <c r="CC79" s="155">
        <v>0</v>
      </c>
      <c r="CD79" s="77">
        <v>0</v>
      </c>
      <c r="CE79" s="64">
        <v>1</v>
      </c>
      <c r="CF79" s="77">
        <v>9.0909090909089996E-2</v>
      </c>
      <c r="CG79" s="64">
        <v>1</v>
      </c>
      <c r="CH79" s="77">
        <v>3.2258064516119997E-2</v>
      </c>
      <c r="CI79" s="124">
        <v>0</v>
      </c>
      <c r="CJ79" s="124">
        <v>20</v>
      </c>
      <c r="CK79" s="77">
        <v>0</v>
      </c>
      <c r="CL79" s="124">
        <v>0</v>
      </c>
      <c r="CM79" s="77">
        <v>0</v>
      </c>
      <c r="CN79" s="124">
        <v>0</v>
      </c>
      <c r="CO79" s="77">
        <v>0</v>
      </c>
      <c r="CP79" s="116">
        <v>1470</v>
      </c>
      <c r="CQ79" s="116">
        <v>73.5</v>
      </c>
      <c r="CR79" s="116">
        <v>0</v>
      </c>
      <c r="CS79" s="116">
        <v>0</v>
      </c>
      <c r="CT79" s="116">
        <v>0</v>
      </c>
      <c r="CU79" s="116">
        <v>0</v>
      </c>
      <c r="CV79" s="116">
        <v>0</v>
      </c>
      <c r="CW79" s="116">
        <v>0</v>
      </c>
      <c r="CX79" s="116">
        <v>73.5</v>
      </c>
      <c r="CY79" s="64">
        <v>87</v>
      </c>
      <c r="CZ79" s="64">
        <v>75</v>
      </c>
      <c r="DA79" s="64">
        <v>56</v>
      </c>
      <c r="DB79" s="64">
        <v>41</v>
      </c>
      <c r="DC79" s="64">
        <v>81</v>
      </c>
      <c r="DD79" s="64">
        <v>53</v>
      </c>
      <c r="DE79" s="141">
        <v>0.86206896551723999</v>
      </c>
      <c r="DF79" s="141">
        <v>0.73214285714284999</v>
      </c>
      <c r="DG79" s="141">
        <v>0.65432098765432001</v>
      </c>
      <c r="DH79" s="64">
        <v>84</v>
      </c>
      <c r="DI79" s="176">
        <v>67</v>
      </c>
      <c r="DJ79" s="175">
        <v>0.964247032692645</v>
      </c>
      <c r="DK79" s="141">
        <v>0.79761904761904767</v>
      </c>
      <c r="DL79" s="141">
        <v>0.76910179988580019</v>
      </c>
      <c r="DM79" s="141">
        <v>0.85075992248552357</v>
      </c>
      <c r="DN79" s="141">
        <v>-0.11478081223148018</v>
      </c>
      <c r="DO79" s="64">
        <v>11</v>
      </c>
      <c r="DP79" s="77">
        <v>0.35483870967740999</v>
      </c>
      <c r="DQ79" s="64">
        <v>10</v>
      </c>
      <c r="DR79" s="77">
        <v>0.5</v>
      </c>
      <c r="DS79" s="64">
        <v>0</v>
      </c>
      <c r="DT79" s="77">
        <v>0</v>
      </c>
      <c r="DU79" s="64">
        <v>96</v>
      </c>
      <c r="DV79" s="64">
        <v>356</v>
      </c>
      <c r="DW79" s="77">
        <v>0.26966292134830999</v>
      </c>
      <c r="DX79" s="64">
        <v>20</v>
      </c>
      <c r="DY79" s="64">
        <v>133</v>
      </c>
      <c r="DZ79" s="201">
        <v>0.15037593984962</v>
      </c>
      <c r="EA79" s="64">
        <v>19.9000000000005</v>
      </c>
      <c r="EB79" s="64">
        <v>32</v>
      </c>
      <c r="EC79" s="64">
        <v>2</v>
      </c>
      <c r="ED79" s="77">
        <v>6.25E-2</v>
      </c>
      <c r="EE79" s="64">
        <v>0</v>
      </c>
      <c r="EF79" s="64">
        <v>0</v>
      </c>
      <c r="EG79" s="64">
        <v>0</v>
      </c>
      <c r="EH79" s="77">
        <v>0</v>
      </c>
      <c r="EI79" s="64">
        <v>0</v>
      </c>
      <c r="EJ79" s="138">
        <v>0</v>
      </c>
      <c r="EK79" s="64">
        <v>0</v>
      </c>
      <c r="EL79" s="64">
        <v>0</v>
      </c>
      <c r="EM79" s="138"/>
      <c r="EN79" s="178">
        <v>0</v>
      </c>
      <c r="EO79" s="178">
        <v>0</v>
      </c>
      <c r="EP79" s="178">
        <v>0</v>
      </c>
      <c r="EQ79" s="178">
        <v>0</v>
      </c>
      <c r="ER79" s="179">
        <v>0</v>
      </c>
    </row>
    <row r="80" spans="2:148" ht="14.1" customHeight="1" x14ac:dyDescent="0.2">
      <c r="B80" s="62" t="s">
        <v>867</v>
      </c>
      <c r="C80" s="63" t="s">
        <v>383</v>
      </c>
      <c r="D80" s="63" t="s">
        <v>384</v>
      </c>
      <c r="E80" s="63" t="s">
        <v>809</v>
      </c>
      <c r="F80" s="63"/>
      <c r="G80" s="63" t="s">
        <v>386</v>
      </c>
      <c r="H80" s="63" t="s">
        <v>810</v>
      </c>
      <c r="I80" s="63" t="s">
        <v>811</v>
      </c>
      <c r="J80" s="158" t="b">
        <v>0</v>
      </c>
      <c r="K80" s="132" t="s">
        <v>868</v>
      </c>
      <c r="L80" s="63" t="s">
        <v>869</v>
      </c>
      <c r="M80" s="62"/>
      <c r="N80" s="63" t="s">
        <v>870</v>
      </c>
      <c r="O80" s="63" t="s">
        <v>871</v>
      </c>
      <c r="P80" s="63" t="s">
        <v>815</v>
      </c>
      <c r="Q80" s="63">
        <v>7018</v>
      </c>
      <c r="R80" s="63" t="s">
        <v>872</v>
      </c>
      <c r="S80" s="218" t="s">
        <v>831</v>
      </c>
      <c r="T80" s="132" t="s">
        <v>832</v>
      </c>
      <c r="U80" s="166" t="s">
        <v>397</v>
      </c>
      <c r="V80" s="219" t="s">
        <v>398</v>
      </c>
      <c r="W80" s="219" t="s">
        <v>445</v>
      </c>
      <c r="X80" s="219" t="s">
        <v>446</v>
      </c>
      <c r="Y80" s="132" t="s">
        <v>336</v>
      </c>
      <c r="Z80" s="166" t="s">
        <v>410</v>
      </c>
      <c r="AA80" s="166">
        <v>1</v>
      </c>
      <c r="AB80" s="166">
        <v>1</v>
      </c>
      <c r="AC80" s="166">
        <v>0</v>
      </c>
      <c r="AD80" s="166">
        <v>1</v>
      </c>
      <c r="AE80" s="213">
        <v>42781</v>
      </c>
      <c r="AF80" s="64">
        <v>1061</v>
      </c>
      <c r="AG80" s="64" t="s">
        <v>401</v>
      </c>
      <c r="AH80" s="64">
        <v>1</v>
      </c>
      <c r="AI80" s="64">
        <v>61</v>
      </c>
      <c r="AJ80" s="64">
        <v>77</v>
      </c>
      <c r="AK80" s="64">
        <v>80</v>
      </c>
      <c r="AL80" s="64">
        <v>17</v>
      </c>
      <c r="AM80" s="64">
        <v>52</v>
      </c>
      <c r="AN80" s="64">
        <v>46.011203777777048</v>
      </c>
      <c r="AO80" s="64">
        <v>-14.988796222222952</v>
      </c>
      <c r="AP80" s="77">
        <v>0.8848308418803279</v>
      </c>
      <c r="AQ80" s="64">
        <v>-5.9887962222229518</v>
      </c>
      <c r="AR80" s="64">
        <v>73</v>
      </c>
      <c r="AS80" s="65">
        <v>-0.42485995277778688</v>
      </c>
      <c r="AT80" s="65">
        <v>-0.24571797085611397</v>
      </c>
      <c r="AU80" s="64">
        <v>61</v>
      </c>
      <c r="AV80" s="140">
        <v>46.011203777777048</v>
      </c>
      <c r="AW80" s="140">
        <v>9</v>
      </c>
      <c r="AX80" s="140">
        <v>17</v>
      </c>
      <c r="AY80" s="140">
        <v>0</v>
      </c>
      <c r="AZ80" s="140">
        <v>0</v>
      </c>
      <c r="BA80" s="140">
        <v>2</v>
      </c>
      <c r="BB80" s="140">
        <v>2</v>
      </c>
      <c r="BC80" s="140">
        <v>0</v>
      </c>
      <c r="BD80" s="140">
        <v>4</v>
      </c>
      <c r="BE80" s="140">
        <v>6</v>
      </c>
      <c r="BF80" s="65">
        <v>0.66669999999999996</v>
      </c>
      <c r="BG80" s="140">
        <v>0</v>
      </c>
      <c r="BH80" s="140">
        <v>0</v>
      </c>
      <c r="BI80" s="140">
        <v>0</v>
      </c>
      <c r="BJ80" s="140">
        <v>6</v>
      </c>
      <c r="BK80" s="140">
        <v>7</v>
      </c>
      <c r="BL80" s="140">
        <v>0</v>
      </c>
      <c r="BM80" s="65">
        <v>0.64710000000000001</v>
      </c>
      <c r="BN80" s="64">
        <v>5</v>
      </c>
      <c r="BO80" s="201">
        <v>5.7471264367809999E-2</v>
      </c>
      <c r="BP80" s="140">
        <v>14</v>
      </c>
      <c r="BQ80" s="147">
        <v>66</v>
      </c>
      <c r="BR80" s="147">
        <v>1</v>
      </c>
      <c r="BS80" s="147">
        <v>1</v>
      </c>
      <c r="BT80" s="147">
        <v>2</v>
      </c>
      <c r="BU80" s="147">
        <v>8</v>
      </c>
      <c r="BV80" s="154">
        <v>5</v>
      </c>
      <c r="BW80" s="159">
        <v>3.8823529411764701</v>
      </c>
      <c r="BX80" s="146">
        <v>5.882352941176E-2</v>
      </c>
      <c r="BY80" s="146">
        <v>5.882352941176E-2</v>
      </c>
      <c r="BZ80" s="146">
        <v>0.11764705882352</v>
      </c>
      <c r="CA80" s="146">
        <v>0.47058823529410998</v>
      </c>
      <c r="CB80" s="156">
        <v>0.29411764705881999</v>
      </c>
      <c r="CC80" s="155">
        <v>0</v>
      </c>
      <c r="CD80" s="77">
        <v>0</v>
      </c>
      <c r="CE80" s="64">
        <v>0</v>
      </c>
      <c r="CF80" s="77">
        <v>0</v>
      </c>
      <c r="CG80" s="64">
        <v>0</v>
      </c>
      <c r="CH80" s="77">
        <v>0</v>
      </c>
      <c r="CI80" s="124">
        <v>0</v>
      </c>
      <c r="CJ80" s="124">
        <v>17</v>
      </c>
      <c r="CK80" s="77">
        <v>0</v>
      </c>
      <c r="CL80" s="124">
        <v>0</v>
      </c>
      <c r="CM80" s="77">
        <v>0</v>
      </c>
      <c r="CN80" s="124">
        <v>0</v>
      </c>
      <c r="CO80" s="77">
        <v>0</v>
      </c>
      <c r="CP80" s="116">
        <v>1260</v>
      </c>
      <c r="CQ80" s="116">
        <v>74.117647058823536</v>
      </c>
      <c r="CR80" s="116">
        <v>0</v>
      </c>
      <c r="CS80" s="116">
        <v>0</v>
      </c>
      <c r="CT80" s="116">
        <v>0</v>
      </c>
      <c r="CU80" s="116">
        <v>0</v>
      </c>
      <c r="CV80" s="116">
        <v>0</v>
      </c>
      <c r="CW80" s="116">
        <v>0</v>
      </c>
      <c r="CX80" s="116">
        <v>74.117647058823536</v>
      </c>
      <c r="CY80" s="64">
        <v>75</v>
      </c>
      <c r="CZ80" s="64">
        <v>63</v>
      </c>
      <c r="DA80" s="64">
        <v>50</v>
      </c>
      <c r="DB80" s="64">
        <v>36</v>
      </c>
      <c r="DC80" s="64">
        <v>58</v>
      </c>
      <c r="DD80" s="64">
        <v>31</v>
      </c>
      <c r="DE80" s="141">
        <v>0.84</v>
      </c>
      <c r="DF80" s="141">
        <v>0.72</v>
      </c>
      <c r="DG80" s="141">
        <v>0.53448275862067995</v>
      </c>
      <c r="DH80" s="64">
        <v>62</v>
      </c>
      <c r="DI80" s="176">
        <v>49</v>
      </c>
      <c r="DJ80" s="175">
        <v>0.964247032692645</v>
      </c>
      <c r="DK80" s="141">
        <v>0.79032258064516125</v>
      </c>
      <c r="DL80" s="141">
        <v>0.7620662032570904</v>
      </c>
      <c r="DM80" s="141">
        <v>0.70136000827262379</v>
      </c>
      <c r="DN80" s="141">
        <v>-0.22758344463641045</v>
      </c>
      <c r="DO80" s="64">
        <v>6</v>
      </c>
      <c r="DP80" s="77">
        <v>0.26086956521739002</v>
      </c>
      <c r="DQ80" s="64">
        <v>13</v>
      </c>
      <c r="DR80" s="77">
        <v>0.76470588235294001</v>
      </c>
      <c r="DS80" s="64">
        <v>0</v>
      </c>
      <c r="DT80" s="77">
        <v>0</v>
      </c>
      <c r="DU80" s="64">
        <v>80</v>
      </c>
      <c r="DV80" s="64">
        <v>234</v>
      </c>
      <c r="DW80" s="77">
        <v>0.34188034188034</v>
      </c>
      <c r="DX80" s="64">
        <v>17</v>
      </c>
      <c r="DY80" s="64">
        <v>87</v>
      </c>
      <c r="DZ80" s="201">
        <v>0.19540229885057001</v>
      </c>
      <c r="EA80" s="64">
        <v>9.1000000000003993</v>
      </c>
      <c r="EB80" s="64">
        <v>24</v>
      </c>
      <c r="EC80" s="64">
        <v>2</v>
      </c>
      <c r="ED80" s="77">
        <v>8.3299999999999999E-2</v>
      </c>
      <c r="EE80" s="64">
        <v>0</v>
      </c>
      <c r="EF80" s="64">
        <v>0</v>
      </c>
      <c r="EG80" s="64">
        <v>0</v>
      </c>
      <c r="EH80" s="77">
        <v>0</v>
      </c>
      <c r="EI80" s="64">
        <v>0</v>
      </c>
      <c r="EJ80" s="138">
        <v>0</v>
      </c>
      <c r="EK80" s="64">
        <v>0</v>
      </c>
      <c r="EL80" s="64">
        <v>0</v>
      </c>
      <c r="EM80" s="138"/>
      <c r="EN80" s="178">
        <v>0</v>
      </c>
      <c r="EO80" s="178">
        <v>0</v>
      </c>
      <c r="EP80" s="178">
        <v>0</v>
      </c>
      <c r="EQ80" s="178">
        <v>0</v>
      </c>
      <c r="ER80" s="179">
        <v>0</v>
      </c>
    </row>
    <row r="81" spans="2:148" ht="14.1" customHeight="1" x14ac:dyDescent="0.2">
      <c r="B81" s="62" t="s">
        <v>873</v>
      </c>
      <c r="C81" s="63" t="s">
        <v>383</v>
      </c>
      <c r="D81" s="63" t="s">
        <v>384</v>
      </c>
      <c r="E81" s="63" t="s">
        <v>809</v>
      </c>
      <c r="F81" s="63" t="s">
        <v>403</v>
      </c>
      <c r="G81" s="63" t="s">
        <v>386</v>
      </c>
      <c r="H81" s="63" t="s">
        <v>810</v>
      </c>
      <c r="I81" s="63" t="s">
        <v>811</v>
      </c>
      <c r="J81" s="158" t="b">
        <v>0</v>
      </c>
      <c r="K81" s="132" t="s">
        <v>874</v>
      </c>
      <c r="L81" s="63" t="s">
        <v>449</v>
      </c>
      <c r="M81" s="62"/>
      <c r="N81" s="63" t="s">
        <v>875</v>
      </c>
      <c r="O81" s="63" t="s">
        <v>851</v>
      </c>
      <c r="P81" s="63" t="s">
        <v>815</v>
      </c>
      <c r="Q81" s="63">
        <v>7310</v>
      </c>
      <c r="R81" s="63" t="s">
        <v>876</v>
      </c>
      <c r="S81" s="218" t="s">
        <v>453</v>
      </c>
      <c r="T81" s="132" t="s">
        <v>454</v>
      </c>
      <c r="U81" s="166" t="s">
        <v>397</v>
      </c>
      <c r="V81" s="219" t="s">
        <v>398</v>
      </c>
      <c r="W81" s="219" t="s">
        <v>445</v>
      </c>
      <c r="X81" s="219" t="s">
        <v>446</v>
      </c>
      <c r="Y81" s="132" t="s">
        <v>336</v>
      </c>
      <c r="Z81" s="166"/>
      <c r="AA81" s="166">
        <v>1</v>
      </c>
      <c r="AB81" s="166">
        <v>1</v>
      </c>
      <c r="AC81" s="166">
        <v>0</v>
      </c>
      <c r="AD81" s="166">
        <v>1</v>
      </c>
      <c r="AE81" s="213">
        <v>43001</v>
      </c>
      <c r="AF81" s="64">
        <v>841</v>
      </c>
      <c r="AG81" s="64" t="s">
        <v>401</v>
      </c>
      <c r="AH81" s="64">
        <v>2</v>
      </c>
      <c r="AI81" s="64">
        <v>61</v>
      </c>
      <c r="AJ81" s="64">
        <v>64</v>
      </c>
      <c r="AK81" s="64">
        <v>91</v>
      </c>
      <c r="AL81" s="64">
        <v>18</v>
      </c>
      <c r="AM81" s="64">
        <v>52</v>
      </c>
      <c r="AN81" s="64">
        <v>48.717745176469819</v>
      </c>
      <c r="AO81" s="64">
        <v>-12.282254823530181</v>
      </c>
      <c r="AP81" s="77">
        <v>0.93687971493211186</v>
      </c>
      <c r="AQ81" s="64">
        <v>-3.2822548235301809</v>
      </c>
      <c r="AR81" s="64">
        <v>65</v>
      </c>
      <c r="AS81" s="65">
        <v>-0.46464016289593607</v>
      </c>
      <c r="AT81" s="65">
        <v>-0.20134843973000296</v>
      </c>
      <c r="AU81" s="64">
        <v>61</v>
      </c>
      <c r="AV81" s="140">
        <v>48.717745176469819</v>
      </c>
      <c r="AW81" s="140">
        <v>9</v>
      </c>
      <c r="AX81" s="140">
        <v>18</v>
      </c>
      <c r="AY81" s="140">
        <v>0</v>
      </c>
      <c r="AZ81" s="140">
        <v>8</v>
      </c>
      <c r="BA81" s="140">
        <v>4</v>
      </c>
      <c r="BB81" s="140">
        <v>5</v>
      </c>
      <c r="BC81" s="140">
        <v>0</v>
      </c>
      <c r="BD81" s="140">
        <v>17</v>
      </c>
      <c r="BE81" s="140">
        <v>1</v>
      </c>
      <c r="BF81" s="65">
        <v>0.1111</v>
      </c>
      <c r="BG81" s="140">
        <v>0</v>
      </c>
      <c r="BH81" s="140">
        <v>0</v>
      </c>
      <c r="BI81" s="140">
        <v>0</v>
      </c>
      <c r="BJ81" s="140">
        <v>1</v>
      </c>
      <c r="BK81" s="140">
        <v>0</v>
      </c>
      <c r="BL81" s="140">
        <v>0</v>
      </c>
      <c r="BM81" s="65">
        <v>0.5</v>
      </c>
      <c r="BN81" s="64">
        <v>5</v>
      </c>
      <c r="BO81" s="201">
        <v>0.10416666666666</v>
      </c>
      <c r="BP81" s="140">
        <v>9</v>
      </c>
      <c r="BQ81" s="147">
        <v>58</v>
      </c>
      <c r="BR81" s="147">
        <v>1</v>
      </c>
      <c r="BS81" s="147">
        <v>5</v>
      </c>
      <c r="BT81" s="147">
        <v>3</v>
      </c>
      <c r="BU81" s="147">
        <v>7</v>
      </c>
      <c r="BV81" s="154">
        <v>2</v>
      </c>
      <c r="BW81" s="159">
        <v>3.2222222222222201</v>
      </c>
      <c r="BX81" s="146">
        <v>5.5555555555550001E-2</v>
      </c>
      <c r="BY81" s="146">
        <v>0.27777777777777002</v>
      </c>
      <c r="BZ81" s="146">
        <v>0.16666666666666</v>
      </c>
      <c r="CA81" s="146">
        <v>0.38888888888888001</v>
      </c>
      <c r="CB81" s="156">
        <v>0.11111111111110999</v>
      </c>
      <c r="CC81" s="155">
        <v>6</v>
      </c>
      <c r="CD81" s="77">
        <v>0.33333333333332998</v>
      </c>
      <c r="CE81" s="64">
        <v>0</v>
      </c>
      <c r="CF81" s="77">
        <v>0</v>
      </c>
      <c r="CG81" s="64">
        <v>6</v>
      </c>
      <c r="CH81" s="77">
        <v>0.31578947368421001</v>
      </c>
      <c r="CI81" s="124">
        <v>0</v>
      </c>
      <c r="CJ81" s="124">
        <v>18</v>
      </c>
      <c r="CK81" s="77">
        <v>0</v>
      </c>
      <c r="CL81" s="124">
        <v>0</v>
      </c>
      <c r="CM81" s="77">
        <v>0</v>
      </c>
      <c r="CN81" s="124">
        <v>0</v>
      </c>
      <c r="CO81" s="77">
        <v>0</v>
      </c>
      <c r="CP81" s="116">
        <v>910</v>
      </c>
      <c r="CQ81" s="116">
        <v>50.555555555555557</v>
      </c>
      <c r="CR81" s="116">
        <v>0</v>
      </c>
      <c r="CS81" s="116">
        <v>0</v>
      </c>
      <c r="CT81" s="116">
        <v>42</v>
      </c>
      <c r="CU81" s="116">
        <v>2.3333333333333335</v>
      </c>
      <c r="CV81" s="116">
        <v>0</v>
      </c>
      <c r="CW81" s="116">
        <v>0</v>
      </c>
      <c r="CX81" s="116">
        <v>52.888888888888893</v>
      </c>
      <c r="CY81" s="64">
        <v>64</v>
      </c>
      <c r="CZ81" s="64">
        <v>50</v>
      </c>
      <c r="DA81" s="64">
        <v>40</v>
      </c>
      <c r="DB81" s="64">
        <v>31</v>
      </c>
      <c r="DC81" s="64">
        <v>39</v>
      </c>
      <c r="DD81" s="64">
        <v>32</v>
      </c>
      <c r="DE81" s="141">
        <v>0.78125</v>
      </c>
      <c r="DF81" s="141">
        <v>0.77500000000000002</v>
      </c>
      <c r="DG81" s="141">
        <v>0.82051282051282004</v>
      </c>
      <c r="DH81" s="64">
        <v>40</v>
      </c>
      <c r="DI81" s="176">
        <v>25</v>
      </c>
      <c r="DJ81" s="175">
        <v>0.964247032692645</v>
      </c>
      <c r="DK81" s="141">
        <v>0.625</v>
      </c>
      <c r="DL81" s="141">
        <v>0.60265439543290311</v>
      </c>
      <c r="DM81" s="141">
        <v>1.361498110245132</v>
      </c>
      <c r="DN81" s="141">
        <v>0.21785842507991693</v>
      </c>
      <c r="DO81" s="64">
        <v>1</v>
      </c>
      <c r="DP81" s="77">
        <v>5.2631578947360001E-2</v>
      </c>
      <c r="DQ81" s="64">
        <v>13</v>
      </c>
      <c r="DR81" s="77">
        <v>0.72222222222221999</v>
      </c>
      <c r="DS81" s="64">
        <v>0</v>
      </c>
      <c r="DT81" s="77">
        <v>0</v>
      </c>
      <c r="DU81" s="64">
        <v>91</v>
      </c>
      <c r="DV81" s="64">
        <v>145</v>
      </c>
      <c r="DW81" s="77">
        <v>0.62758620689654998</v>
      </c>
      <c r="DX81" s="64">
        <v>18</v>
      </c>
      <c r="DY81" s="64">
        <v>48</v>
      </c>
      <c r="DZ81" s="201">
        <v>0.375</v>
      </c>
      <c r="EA81" s="64"/>
      <c r="EB81" s="64">
        <v>10</v>
      </c>
      <c r="EC81" s="64">
        <v>0</v>
      </c>
      <c r="ED81" s="77">
        <v>0</v>
      </c>
      <c r="EE81" s="64">
        <v>0</v>
      </c>
      <c r="EF81" s="64">
        <v>0</v>
      </c>
      <c r="EG81" s="64">
        <v>0</v>
      </c>
      <c r="EH81" s="77">
        <v>0</v>
      </c>
      <c r="EI81" s="64">
        <v>0</v>
      </c>
      <c r="EJ81" s="138">
        <v>0</v>
      </c>
      <c r="EK81" s="64">
        <v>0</v>
      </c>
      <c r="EL81" s="64">
        <v>0</v>
      </c>
      <c r="EM81" s="138"/>
      <c r="EN81" s="178">
        <v>0</v>
      </c>
      <c r="EO81" s="178">
        <v>0</v>
      </c>
      <c r="EP81" s="178">
        <v>0</v>
      </c>
      <c r="EQ81" s="178">
        <v>0</v>
      </c>
      <c r="ER81" s="179">
        <v>0</v>
      </c>
    </row>
    <row r="82" spans="2:148" ht="14.1" customHeight="1" x14ac:dyDescent="0.2">
      <c r="B82" s="62" t="s">
        <v>877</v>
      </c>
      <c r="C82" s="63" t="s">
        <v>383</v>
      </c>
      <c r="D82" s="63" t="s">
        <v>384</v>
      </c>
      <c r="E82" s="63" t="s">
        <v>809</v>
      </c>
      <c r="F82" s="63"/>
      <c r="G82" s="63" t="s">
        <v>386</v>
      </c>
      <c r="H82" s="63" t="s">
        <v>810</v>
      </c>
      <c r="I82" s="63" t="s">
        <v>811</v>
      </c>
      <c r="J82" s="158" t="b">
        <v>0</v>
      </c>
      <c r="K82" s="132" t="s">
        <v>878</v>
      </c>
      <c r="L82" s="63" t="s">
        <v>879</v>
      </c>
      <c r="M82" s="62"/>
      <c r="N82" s="63" t="s">
        <v>880</v>
      </c>
      <c r="O82" s="63" t="s">
        <v>881</v>
      </c>
      <c r="P82" s="63" t="s">
        <v>815</v>
      </c>
      <c r="Q82" s="63">
        <v>7505</v>
      </c>
      <c r="R82" s="63" t="s">
        <v>882</v>
      </c>
      <c r="S82" s="218" t="s">
        <v>831</v>
      </c>
      <c r="T82" s="132" t="s">
        <v>832</v>
      </c>
      <c r="U82" s="166" t="s">
        <v>397</v>
      </c>
      <c r="V82" s="219" t="s">
        <v>398</v>
      </c>
      <c r="W82" s="219" t="s">
        <v>445</v>
      </c>
      <c r="X82" s="219" t="s">
        <v>446</v>
      </c>
      <c r="Y82" s="132" t="s">
        <v>336</v>
      </c>
      <c r="Z82" s="166" t="s">
        <v>401</v>
      </c>
      <c r="AA82" s="166">
        <v>1</v>
      </c>
      <c r="AB82" s="166">
        <v>1</v>
      </c>
      <c r="AC82" s="166">
        <v>0</v>
      </c>
      <c r="AD82" s="166">
        <v>0</v>
      </c>
      <c r="AE82" s="213">
        <v>43367</v>
      </c>
      <c r="AF82" s="64">
        <v>475</v>
      </c>
      <c r="AG82" s="64" t="s">
        <v>401</v>
      </c>
      <c r="AH82" s="64">
        <v>0</v>
      </c>
      <c r="AI82" s="64">
        <v>18</v>
      </c>
      <c r="AJ82" s="64">
        <v>34</v>
      </c>
      <c r="AK82" s="64">
        <v>40</v>
      </c>
      <c r="AL82" s="64">
        <v>13</v>
      </c>
      <c r="AM82" s="64">
        <v>50</v>
      </c>
      <c r="AN82" s="64">
        <v>35.185038183005972</v>
      </c>
      <c r="AO82" s="64">
        <v>17.185038183005972</v>
      </c>
      <c r="AP82" s="77">
        <v>0.70370076366011947</v>
      </c>
      <c r="AQ82" s="64">
        <v>-14.814961816994028</v>
      </c>
      <c r="AR82" s="64">
        <v>35.333333000000003</v>
      </c>
      <c r="AS82" s="65">
        <v>-0.12037404542485071</v>
      </c>
      <c r="AT82" s="65">
        <v>0.95472434350033175</v>
      </c>
      <c r="AU82" s="64">
        <v>18</v>
      </c>
      <c r="AV82" s="140">
        <v>35.185038183005972</v>
      </c>
      <c r="AW82" s="140">
        <v>5</v>
      </c>
      <c r="AX82" s="140">
        <v>13</v>
      </c>
      <c r="AY82" s="140">
        <v>0</v>
      </c>
      <c r="AZ82" s="140">
        <v>4</v>
      </c>
      <c r="BA82" s="140">
        <v>3</v>
      </c>
      <c r="BB82" s="140">
        <v>4</v>
      </c>
      <c r="BC82" s="140">
        <v>0</v>
      </c>
      <c r="BD82" s="140">
        <v>11</v>
      </c>
      <c r="BE82" s="140">
        <v>1</v>
      </c>
      <c r="BF82" s="65">
        <v>0.2</v>
      </c>
      <c r="BG82" s="140">
        <v>0</v>
      </c>
      <c r="BH82" s="140">
        <v>0</v>
      </c>
      <c r="BI82" s="140">
        <v>0</v>
      </c>
      <c r="BJ82" s="140">
        <v>1</v>
      </c>
      <c r="BK82" s="140">
        <v>1</v>
      </c>
      <c r="BL82" s="140">
        <v>0</v>
      </c>
      <c r="BM82" s="65">
        <v>0.61539999999999995</v>
      </c>
      <c r="BN82" s="64">
        <v>5</v>
      </c>
      <c r="BO82" s="201">
        <v>7.0422535211260004E-2</v>
      </c>
      <c r="BP82" s="140">
        <v>5</v>
      </c>
      <c r="BQ82" s="147">
        <v>35</v>
      </c>
      <c r="BR82" s="147">
        <v>4</v>
      </c>
      <c r="BS82" s="147">
        <v>3</v>
      </c>
      <c r="BT82" s="147">
        <v>1</v>
      </c>
      <c r="BU82" s="147">
        <v>3</v>
      </c>
      <c r="BV82" s="154">
        <v>2</v>
      </c>
      <c r="BW82" s="159">
        <v>2.6923076923076898</v>
      </c>
      <c r="BX82" s="146">
        <v>0.30769230769229999</v>
      </c>
      <c r="BY82" s="146">
        <v>0.23076923076923</v>
      </c>
      <c r="BZ82" s="146">
        <v>7.6923076923070002E-2</v>
      </c>
      <c r="CA82" s="146">
        <v>0.23076923076923</v>
      </c>
      <c r="CB82" s="156">
        <v>0.15384615384615</v>
      </c>
      <c r="CC82" s="155">
        <v>1</v>
      </c>
      <c r="CD82" s="77">
        <v>7.6923076923070002E-2</v>
      </c>
      <c r="CE82" s="64">
        <v>2</v>
      </c>
      <c r="CF82" s="77">
        <v>0.28571428571427998</v>
      </c>
      <c r="CG82" s="64">
        <v>3</v>
      </c>
      <c r="CH82" s="77">
        <v>0.15</v>
      </c>
      <c r="CI82" s="124">
        <v>0</v>
      </c>
      <c r="CJ82" s="124">
        <v>13</v>
      </c>
      <c r="CK82" s="77">
        <v>0</v>
      </c>
      <c r="CL82" s="124">
        <v>0</v>
      </c>
      <c r="CM82" s="77">
        <v>0</v>
      </c>
      <c r="CN82" s="124">
        <v>0</v>
      </c>
      <c r="CO82" s="77">
        <v>0</v>
      </c>
      <c r="CP82" s="116">
        <v>710</v>
      </c>
      <c r="CQ82" s="116">
        <v>54.615384615384613</v>
      </c>
      <c r="CR82" s="116">
        <v>0</v>
      </c>
      <c r="CS82" s="116">
        <v>0</v>
      </c>
      <c r="CT82" s="116">
        <v>7</v>
      </c>
      <c r="CU82" s="116">
        <v>0.53846153846153844</v>
      </c>
      <c r="CV82" s="116">
        <v>0</v>
      </c>
      <c r="CW82" s="116">
        <v>0</v>
      </c>
      <c r="CX82" s="116">
        <v>55.153846153846153</v>
      </c>
      <c r="CY82" s="64">
        <v>34</v>
      </c>
      <c r="CZ82" s="64">
        <v>31</v>
      </c>
      <c r="DA82" s="64">
        <v>12</v>
      </c>
      <c r="DB82" s="64">
        <v>10</v>
      </c>
      <c r="DC82" s="64">
        <v>32</v>
      </c>
      <c r="DD82" s="64">
        <v>16</v>
      </c>
      <c r="DE82" s="141">
        <v>0.91176470588235004</v>
      </c>
      <c r="DF82" s="141">
        <v>0.83333333333333004</v>
      </c>
      <c r="DG82" s="141">
        <v>0.5</v>
      </c>
      <c r="DH82" s="64">
        <v>32</v>
      </c>
      <c r="DI82" s="176">
        <v>23</v>
      </c>
      <c r="DJ82" s="175">
        <v>0.964247032692645</v>
      </c>
      <c r="DK82" s="141">
        <v>0.71875</v>
      </c>
      <c r="DL82" s="141">
        <v>0.69305255474783856</v>
      </c>
      <c r="DM82" s="141">
        <v>0.72144600950489368</v>
      </c>
      <c r="DN82" s="141">
        <v>-0.19305255474783856</v>
      </c>
      <c r="DO82" s="64">
        <v>7</v>
      </c>
      <c r="DP82" s="77">
        <v>0.35</v>
      </c>
      <c r="DQ82" s="64">
        <v>4</v>
      </c>
      <c r="DR82" s="77">
        <v>0.30769230769229999</v>
      </c>
      <c r="DS82" s="64">
        <v>0</v>
      </c>
      <c r="DT82" s="77">
        <v>0</v>
      </c>
      <c r="DU82" s="64">
        <v>40</v>
      </c>
      <c r="DV82" s="64">
        <v>176</v>
      </c>
      <c r="DW82" s="77">
        <v>0.22727272727271999</v>
      </c>
      <c r="DX82" s="64">
        <v>13</v>
      </c>
      <c r="DY82" s="64">
        <v>71</v>
      </c>
      <c r="DZ82" s="201">
        <v>0.18309859154929001</v>
      </c>
      <c r="EA82" s="64">
        <v>8.3000000000004004</v>
      </c>
      <c r="EB82" s="64">
        <v>20</v>
      </c>
      <c r="EC82" s="64">
        <v>0</v>
      </c>
      <c r="ED82" s="77">
        <v>0</v>
      </c>
      <c r="EE82" s="64">
        <v>0</v>
      </c>
      <c r="EF82" s="64">
        <v>0</v>
      </c>
      <c r="EG82" s="64">
        <v>0</v>
      </c>
      <c r="EH82" s="77">
        <v>0</v>
      </c>
      <c r="EI82" s="64">
        <v>0</v>
      </c>
      <c r="EJ82" s="138">
        <v>0</v>
      </c>
      <c r="EK82" s="64">
        <v>0</v>
      </c>
      <c r="EL82" s="64">
        <v>0</v>
      </c>
      <c r="EM82" s="138"/>
      <c r="EN82" s="178">
        <v>0</v>
      </c>
      <c r="EO82" s="178">
        <v>0</v>
      </c>
      <c r="EP82" s="178">
        <v>0</v>
      </c>
      <c r="EQ82" s="178">
        <v>0</v>
      </c>
      <c r="ER82" s="179">
        <v>0</v>
      </c>
    </row>
    <row r="83" spans="2:148" ht="14.1" customHeight="1" x14ac:dyDescent="0.2">
      <c r="B83" s="62" t="s">
        <v>883</v>
      </c>
      <c r="C83" s="63" t="s">
        <v>383</v>
      </c>
      <c r="D83" s="63" t="s">
        <v>384</v>
      </c>
      <c r="E83" s="63" t="s">
        <v>809</v>
      </c>
      <c r="F83" s="63"/>
      <c r="G83" s="63" t="s">
        <v>386</v>
      </c>
      <c r="H83" s="63" t="s">
        <v>810</v>
      </c>
      <c r="I83" s="63" t="s">
        <v>811</v>
      </c>
      <c r="J83" s="158" t="b">
        <v>0</v>
      </c>
      <c r="K83" s="132" t="s">
        <v>884</v>
      </c>
      <c r="L83" s="63" t="s">
        <v>742</v>
      </c>
      <c r="M83" s="62"/>
      <c r="N83" s="63" t="s">
        <v>885</v>
      </c>
      <c r="O83" s="63" t="s">
        <v>814</v>
      </c>
      <c r="P83" s="63" t="s">
        <v>815</v>
      </c>
      <c r="Q83" s="63">
        <v>7202</v>
      </c>
      <c r="R83" s="63" t="s">
        <v>886</v>
      </c>
      <c r="S83" s="218" t="s">
        <v>746</v>
      </c>
      <c r="T83" s="132" t="s">
        <v>747</v>
      </c>
      <c r="U83" s="166" t="s">
        <v>397</v>
      </c>
      <c r="V83" s="219" t="s">
        <v>398</v>
      </c>
      <c r="W83" s="219" t="s">
        <v>445</v>
      </c>
      <c r="X83" s="219" t="s">
        <v>446</v>
      </c>
      <c r="Y83" s="132" t="s">
        <v>336</v>
      </c>
      <c r="Z83" s="166" t="s">
        <v>401</v>
      </c>
      <c r="AA83" s="166">
        <v>1</v>
      </c>
      <c r="AB83" s="166">
        <v>1</v>
      </c>
      <c r="AC83" s="166">
        <v>0</v>
      </c>
      <c r="AD83" s="166">
        <v>0</v>
      </c>
      <c r="AE83" s="213">
        <v>43361</v>
      </c>
      <c r="AF83" s="64">
        <v>481</v>
      </c>
      <c r="AG83" s="64" t="s">
        <v>401</v>
      </c>
      <c r="AH83" s="64">
        <v>0</v>
      </c>
      <c r="AI83" s="64">
        <v>6</v>
      </c>
      <c r="AJ83" s="64">
        <v>28</v>
      </c>
      <c r="AK83" s="64">
        <v>14</v>
      </c>
      <c r="AL83" s="64">
        <v>11</v>
      </c>
      <c r="AM83" s="64">
        <v>50</v>
      </c>
      <c r="AN83" s="64">
        <v>29.771955385620441</v>
      </c>
      <c r="AO83" s="64">
        <v>23.771955385620441</v>
      </c>
      <c r="AP83" s="77">
        <v>0.59543910771240882</v>
      </c>
      <c r="AQ83" s="64">
        <v>-20.228044614379559</v>
      </c>
      <c r="AR83" s="64">
        <v>19.666665999999999</v>
      </c>
      <c r="AS83" s="65">
        <v>1.1265682418300316</v>
      </c>
      <c r="AT83" s="65">
        <v>3.9619925642700733</v>
      </c>
      <c r="AU83" s="64">
        <v>6</v>
      </c>
      <c r="AV83" s="140">
        <v>29.771955385620441</v>
      </c>
      <c r="AW83" s="140">
        <v>1</v>
      </c>
      <c r="AX83" s="140">
        <v>11</v>
      </c>
      <c r="AY83" s="140">
        <v>0</v>
      </c>
      <c r="AZ83" s="140">
        <v>1</v>
      </c>
      <c r="BA83" s="140">
        <v>2</v>
      </c>
      <c r="BB83" s="140">
        <v>4</v>
      </c>
      <c r="BC83" s="140">
        <v>0</v>
      </c>
      <c r="BD83" s="140">
        <v>7</v>
      </c>
      <c r="BE83" s="140">
        <v>0</v>
      </c>
      <c r="BF83" s="65">
        <v>0</v>
      </c>
      <c r="BG83" s="140">
        <v>0</v>
      </c>
      <c r="BH83" s="140">
        <v>0</v>
      </c>
      <c r="BI83" s="140">
        <v>0</v>
      </c>
      <c r="BJ83" s="140">
        <v>0</v>
      </c>
      <c r="BK83" s="140">
        <v>4</v>
      </c>
      <c r="BL83" s="140">
        <v>0</v>
      </c>
      <c r="BM83" s="65">
        <v>0.90910000000000002</v>
      </c>
      <c r="BN83" s="64">
        <v>7</v>
      </c>
      <c r="BO83" s="201">
        <v>0.15909090909090001</v>
      </c>
      <c r="BP83" s="140">
        <v>4</v>
      </c>
      <c r="BQ83" s="147">
        <v>36</v>
      </c>
      <c r="BR83" s="147">
        <v>0</v>
      </c>
      <c r="BS83" s="147">
        <v>4</v>
      </c>
      <c r="BT83" s="147">
        <v>3</v>
      </c>
      <c r="BU83" s="147">
        <v>1</v>
      </c>
      <c r="BV83" s="154">
        <v>3</v>
      </c>
      <c r="BW83" s="159">
        <v>3.2727272727272698</v>
      </c>
      <c r="BX83" s="146">
        <v>0</v>
      </c>
      <c r="BY83" s="146">
        <v>0.36363636363635998</v>
      </c>
      <c r="BZ83" s="146">
        <v>0.27272727272726999</v>
      </c>
      <c r="CA83" s="146">
        <v>9.0909090909089996E-2</v>
      </c>
      <c r="CB83" s="156">
        <v>0.27272727272726999</v>
      </c>
      <c r="CC83" s="155">
        <v>11</v>
      </c>
      <c r="CD83" s="77">
        <v>1</v>
      </c>
      <c r="CE83" s="64">
        <v>0</v>
      </c>
      <c r="CF83" s="77">
        <v>0</v>
      </c>
      <c r="CG83" s="64">
        <v>11</v>
      </c>
      <c r="CH83" s="77">
        <v>0.73333333333332995</v>
      </c>
      <c r="CI83" s="124">
        <v>0</v>
      </c>
      <c r="CJ83" s="124">
        <v>11</v>
      </c>
      <c r="CK83" s="77">
        <v>0</v>
      </c>
      <c r="CL83" s="124">
        <v>0</v>
      </c>
      <c r="CM83" s="77">
        <v>0</v>
      </c>
      <c r="CN83" s="124">
        <v>0</v>
      </c>
      <c r="CO83" s="77">
        <v>0</v>
      </c>
      <c r="CP83" s="116">
        <v>790</v>
      </c>
      <c r="CQ83" s="116">
        <v>71.818181818181813</v>
      </c>
      <c r="CR83" s="116">
        <v>0</v>
      </c>
      <c r="CS83" s="116">
        <v>0</v>
      </c>
      <c r="CT83" s="116">
        <v>77</v>
      </c>
      <c r="CU83" s="116">
        <v>7</v>
      </c>
      <c r="CV83" s="116">
        <v>0</v>
      </c>
      <c r="CW83" s="116">
        <v>0</v>
      </c>
      <c r="CX83" s="116">
        <v>78.818181818181813</v>
      </c>
      <c r="CY83" s="64">
        <v>28</v>
      </c>
      <c r="CZ83" s="64">
        <v>16</v>
      </c>
      <c r="DA83" s="64">
        <v>18</v>
      </c>
      <c r="DB83" s="64">
        <v>15</v>
      </c>
      <c r="DC83" s="64">
        <v>17</v>
      </c>
      <c r="DD83" s="64">
        <v>10</v>
      </c>
      <c r="DE83" s="141">
        <v>0.57142857142856995</v>
      </c>
      <c r="DF83" s="141">
        <v>0.83333333333333004</v>
      </c>
      <c r="DG83" s="141">
        <v>0.58823529411763997</v>
      </c>
      <c r="DH83" s="64">
        <v>17</v>
      </c>
      <c r="DI83" s="176">
        <v>12</v>
      </c>
      <c r="DJ83" s="175">
        <v>0.964247032692645</v>
      </c>
      <c r="DK83" s="141">
        <v>0.70588235294117652</v>
      </c>
      <c r="DL83" s="141">
        <v>0.68064496425363186</v>
      </c>
      <c r="DM83" s="141">
        <v>0.86423219888606007</v>
      </c>
      <c r="DN83" s="141">
        <v>-9.2409670135991884E-2</v>
      </c>
      <c r="DO83" s="64">
        <v>4</v>
      </c>
      <c r="DP83" s="77">
        <v>0.26666666666666</v>
      </c>
      <c r="DQ83" s="64">
        <v>7</v>
      </c>
      <c r="DR83" s="77">
        <v>0.63636363636363003</v>
      </c>
      <c r="DS83" s="64">
        <v>0</v>
      </c>
      <c r="DT83" s="77">
        <v>0</v>
      </c>
      <c r="DU83" s="64">
        <v>14</v>
      </c>
      <c r="DV83" s="64">
        <v>106</v>
      </c>
      <c r="DW83" s="77">
        <v>0.13207547169810999</v>
      </c>
      <c r="DX83" s="64">
        <v>11</v>
      </c>
      <c r="DY83" s="64">
        <v>44</v>
      </c>
      <c r="DZ83" s="201">
        <v>0.25</v>
      </c>
      <c r="EA83" s="64">
        <v>2.2000000000000002</v>
      </c>
      <c r="EB83" s="64">
        <v>10</v>
      </c>
      <c r="EC83" s="64">
        <v>0</v>
      </c>
      <c r="ED83" s="77">
        <v>0</v>
      </c>
      <c r="EE83" s="64">
        <v>0</v>
      </c>
      <c r="EF83" s="64">
        <v>0</v>
      </c>
      <c r="EG83" s="64">
        <v>0</v>
      </c>
      <c r="EH83" s="77">
        <v>0</v>
      </c>
      <c r="EI83" s="64">
        <v>0</v>
      </c>
      <c r="EJ83" s="138">
        <v>0</v>
      </c>
      <c r="EK83" s="64">
        <v>0</v>
      </c>
      <c r="EL83" s="64">
        <v>0</v>
      </c>
      <c r="EM83" s="138"/>
      <c r="EN83" s="178">
        <v>0</v>
      </c>
      <c r="EO83" s="178">
        <v>0</v>
      </c>
      <c r="EP83" s="178">
        <v>0</v>
      </c>
      <c r="EQ83" s="178">
        <v>0</v>
      </c>
      <c r="ER83" s="179">
        <v>0</v>
      </c>
    </row>
    <row r="84" spans="2:148" ht="14.1" customHeight="1" x14ac:dyDescent="0.2">
      <c r="B84" s="62" t="s">
        <v>887</v>
      </c>
      <c r="C84" s="63" t="s">
        <v>383</v>
      </c>
      <c r="D84" s="63" t="s">
        <v>384</v>
      </c>
      <c r="E84" s="63" t="s">
        <v>809</v>
      </c>
      <c r="F84" s="63"/>
      <c r="G84" s="63" t="s">
        <v>386</v>
      </c>
      <c r="H84" s="63" t="s">
        <v>810</v>
      </c>
      <c r="I84" s="63" t="s">
        <v>811</v>
      </c>
      <c r="J84" s="158" t="b">
        <v>0</v>
      </c>
      <c r="K84" s="132" t="s">
        <v>888</v>
      </c>
      <c r="L84" s="63" t="s">
        <v>742</v>
      </c>
      <c r="M84" s="62"/>
      <c r="N84" s="63" t="s">
        <v>889</v>
      </c>
      <c r="O84" s="63" t="s">
        <v>890</v>
      </c>
      <c r="P84" s="63" t="s">
        <v>815</v>
      </c>
      <c r="Q84" s="63">
        <v>7065</v>
      </c>
      <c r="R84" s="63" t="s">
        <v>891</v>
      </c>
      <c r="S84" s="218" t="s">
        <v>746</v>
      </c>
      <c r="T84" s="132" t="s">
        <v>747</v>
      </c>
      <c r="U84" s="166" t="s">
        <v>397</v>
      </c>
      <c r="V84" s="219" t="s">
        <v>398</v>
      </c>
      <c r="W84" s="219" t="s">
        <v>445</v>
      </c>
      <c r="X84" s="219" t="s">
        <v>446</v>
      </c>
      <c r="Y84" s="132" t="s">
        <v>336</v>
      </c>
      <c r="Z84" s="166" t="s">
        <v>401</v>
      </c>
      <c r="AA84" s="166">
        <v>1</v>
      </c>
      <c r="AB84" s="166">
        <v>1</v>
      </c>
      <c r="AC84" s="166">
        <v>0</v>
      </c>
      <c r="AD84" s="166">
        <v>1</v>
      </c>
      <c r="AE84" s="213">
        <v>43385</v>
      </c>
      <c r="AF84" s="64">
        <v>457</v>
      </c>
      <c r="AG84" s="64" t="s">
        <v>401</v>
      </c>
      <c r="AH84" s="64">
        <v>0</v>
      </c>
      <c r="AI84" s="64">
        <v>31</v>
      </c>
      <c r="AJ84" s="64">
        <v>20</v>
      </c>
      <c r="AK84" s="64">
        <v>27</v>
      </c>
      <c r="AL84" s="64">
        <v>11</v>
      </c>
      <c r="AM84" s="64">
        <v>50</v>
      </c>
      <c r="AN84" s="64">
        <v>29.771955385620441</v>
      </c>
      <c r="AO84" s="64">
        <v>-1.2280446143795594</v>
      </c>
      <c r="AP84" s="77">
        <v>0.59543910771240882</v>
      </c>
      <c r="AQ84" s="64">
        <v>-20.228044614379559</v>
      </c>
      <c r="AR84" s="64">
        <v>27.333333</v>
      </c>
      <c r="AS84" s="65">
        <v>0.10266501428223854</v>
      </c>
      <c r="AT84" s="65">
        <v>-3.9614342399340627E-2</v>
      </c>
      <c r="AU84" s="64">
        <v>31</v>
      </c>
      <c r="AV84" s="140">
        <v>29.771955385620441</v>
      </c>
      <c r="AW84" s="140">
        <v>5</v>
      </c>
      <c r="AX84" s="140">
        <v>11</v>
      </c>
      <c r="AY84" s="140">
        <v>0</v>
      </c>
      <c r="AZ84" s="140">
        <v>4</v>
      </c>
      <c r="BA84" s="140">
        <v>1</v>
      </c>
      <c r="BB84" s="140">
        <v>1</v>
      </c>
      <c r="BC84" s="140">
        <v>0</v>
      </c>
      <c r="BD84" s="140">
        <v>6</v>
      </c>
      <c r="BE84" s="140">
        <v>1</v>
      </c>
      <c r="BF84" s="65">
        <v>0.2</v>
      </c>
      <c r="BG84" s="140">
        <v>0</v>
      </c>
      <c r="BH84" s="140">
        <v>0</v>
      </c>
      <c r="BI84" s="140">
        <v>0</v>
      </c>
      <c r="BJ84" s="140">
        <v>1</v>
      </c>
      <c r="BK84" s="140">
        <v>4</v>
      </c>
      <c r="BL84" s="140">
        <v>0</v>
      </c>
      <c r="BM84" s="65">
        <v>0.54549999999999998</v>
      </c>
      <c r="BN84" s="64">
        <v>4</v>
      </c>
      <c r="BO84" s="201">
        <v>5.7142857142850001E-2</v>
      </c>
      <c r="BP84" s="140">
        <v>4</v>
      </c>
      <c r="BQ84" s="147">
        <v>34</v>
      </c>
      <c r="BR84" s="147">
        <v>0</v>
      </c>
      <c r="BS84" s="147">
        <v>5</v>
      </c>
      <c r="BT84" s="147">
        <v>2</v>
      </c>
      <c r="BU84" s="147">
        <v>2</v>
      </c>
      <c r="BV84" s="154">
        <v>2</v>
      </c>
      <c r="BW84" s="159">
        <v>3.0909090909090899</v>
      </c>
      <c r="BX84" s="146">
        <v>0</v>
      </c>
      <c r="BY84" s="146">
        <v>0.45454545454544998</v>
      </c>
      <c r="BZ84" s="146">
        <v>0.18181818181817999</v>
      </c>
      <c r="CA84" s="146">
        <v>0.18181818181817999</v>
      </c>
      <c r="CB84" s="156">
        <v>0.18181818181817999</v>
      </c>
      <c r="CC84" s="155">
        <v>1</v>
      </c>
      <c r="CD84" s="77">
        <v>9.0909090909089996E-2</v>
      </c>
      <c r="CE84" s="64">
        <v>0</v>
      </c>
      <c r="CF84" s="77">
        <v>0</v>
      </c>
      <c r="CG84" s="64">
        <v>1</v>
      </c>
      <c r="CH84" s="77">
        <v>6.6666666666660004E-2</v>
      </c>
      <c r="CI84" s="124">
        <v>1</v>
      </c>
      <c r="CJ84" s="124">
        <v>11</v>
      </c>
      <c r="CK84" s="77">
        <v>9.0909090909089996E-2</v>
      </c>
      <c r="CL84" s="124">
        <v>1</v>
      </c>
      <c r="CM84" s="77">
        <v>9.0899999999999995E-2</v>
      </c>
      <c r="CN84" s="124">
        <v>0</v>
      </c>
      <c r="CO84" s="77">
        <v>0</v>
      </c>
      <c r="CP84" s="116">
        <v>840</v>
      </c>
      <c r="CQ84" s="116">
        <v>76.36363636363636</v>
      </c>
      <c r="CR84" s="116">
        <v>0</v>
      </c>
      <c r="CS84" s="116">
        <v>0</v>
      </c>
      <c r="CT84" s="116">
        <v>7</v>
      </c>
      <c r="CU84" s="116">
        <v>0.63636363636363635</v>
      </c>
      <c r="CV84" s="116">
        <v>5</v>
      </c>
      <c r="CW84" s="116">
        <v>0.45454545454545453</v>
      </c>
      <c r="CX84" s="116">
        <v>77.454545454545453</v>
      </c>
      <c r="CY84" s="64">
        <v>20</v>
      </c>
      <c r="CZ84" s="64">
        <v>15</v>
      </c>
      <c r="DA84" s="64">
        <v>20</v>
      </c>
      <c r="DB84" s="64">
        <v>14</v>
      </c>
      <c r="DC84" s="64">
        <v>33</v>
      </c>
      <c r="DD84" s="64">
        <v>21</v>
      </c>
      <c r="DE84" s="141">
        <v>0.75</v>
      </c>
      <c r="DF84" s="141">
        <v>0.7</v>
      </c>
      <c r="DG84" s="141">
        <v>0.63636363636363003</v>
      </c>
      <c r="DH84" s="64">
        <v>35</v>
      </c>
      <c r="DI84" s="176">
        <v>28</v>
      </c>
      <c r="DJ84" s="175">
        <v>0.964247032692645</v>
      </c>
      <c r="DK84" s="141">
        <v>0.8</v>
      </c>
      <c r="DL84" s="141">
        <v>0.771397626154116</v>
      </c>
      <c r="DM84" s="141">
        <v>0.8249489171185137</v>
      </c>
      <c r="DN84" s="141">
        <v>-0.13503398979048598</v>
      </c>
      <c r="DO84" s="64">
        <v>4</v>
      </c>
      <c r="DP84" s="77">
        <v>0.26666666666666</v>
      </c>
      <c r="DQ84" s="64">
        <v>9</v>
      </c>
      <c r="DR84" s="77">
        <v>0.81818181818181002</v>
      </c>
      <c r="DS84" s="64">
        <v>0</v>
      </c>
      <c r="DT84" s="77">
        <v>0</v>
      </c>
      <c r="DU84" s="64">
        <v>27</v>
      </c>
      <c r="DV84" s="64">
        <v>183</v>
      </c>
      <c r="DW84" s="77">
        <v>0.14754098360654999</v>
      </c>
      <c r="DX84" s="64">
        <v>10</v>
      </c>
      <c r="DY84" s="64">
        <v>70</v>
      </c>
      <c r="DZ84" s="201">
        <v>0.14285714285713999</v>
      </c>
      <c r="EA84" s="64">
        <v>11.000000000000201</v>
      </c>
      <c r="EB84" s="64">
        <v>15</v>
      </c>
      <c r="EC84" s="64">
        <v>0</v>
      </c>
      <c r="ED84" s="77">
        <v>0</v>
      </c>
      <c r="EE84" s="64">
        <v>0</v>
      </c>
      <c r="EF84" s="64">
        <v>0</v>
      </c>
      <c r="EG84" s="64">
        <v>0</v>
      </c>
      <c r="EH84" s="77">
        <v>0</v>
      </c>
      <c r="EI84" s="64">
        <v>0</v>
      </c>
      <c r="EJ84" s="138">
        <v>0</v>
      </c>
      <c r="EK84" s="64">
        <v>0</v>
      </c>
      <c r="EL84" s="64">
        <v>0</v>
      </c>
      <c r="EM84" s="138"/>
      <c r="EN84" s="178">
        <v>0</v>
      </c>
      <c r="EO84" s="178">
        <v>0</v>
      </c>
      <c r="EP84" s="178">
        <v>0</v>
      </c>
      <c r="EQ84" s="178">
        <v>0</v>
      </c>
      <c r="ER84" s="179">
        <v>0</v>
      </c>
    </row>
    <row r="85" spans="2:148" ht="14.1" customHeight="1" x14ac:dyDescent="0.2">
      <c r="B85" s="62" t="s">
        <v>892</v>
      </c>
      <c r="C85" s="63" t="s">
        <v>383</v>
      </c>
      <c r="D85" s="63" t="s">
        <v>384</v>
      </c>
      <c r="E85" s="63" t="s">
        <v>809</v>
      </c>
      <c r="F85" s="63"/>
      <c r="G85" s="63" t="s">
        <v>386</v>
      </c>
      <c r="H85" s="63" t="s">
        <v>810</v>
      </c>
      <c r="I85" s="63" t="s">
        <v>811</v>
      </c>
      <c r="J85" s="158" t="b">
        <v>0</v>
      </c>
      <c r="K85" s="132" t="s">
        <v>893</v>
      </c>
      <c r="L85" s="63" t="s">
        <v>742</v>
      </c>
      <c r="M85" s="62"/>
      <c r="N85" s="63" t="s">
        <v>894</v>
      </c>
      <c r="O85" s="63" t="s">
        <v>845</v>
      </c>
      <c r="P85" s="63" t="s">
        <v>815</v>
      </c>
      <c r="Q85" s="63">
        <v>7111</v>
      </c>
      <c r="R85" s="63" t="s">
        <v>895</v>
      </c>
      <c r="S85" s="218" t="s">
        <v>746</v>
      </c>
      <c r="T85" s="132" t="s">
        <v>747</v>
      </c>
      <c r="U85" s="166" t="s">
        <v>397</v>
      </c>
      <c r="V85" s="219" t="s">
        <v>398</v>
      </c>
      <c r="W85" s="219" t="s">
        <v>445</v>
      </c>
      <c r="X85" s="219" t="s">
        <v>446</v>
      </c>
      <c r="Y85" s="132" t="s">
        <v>336</v>
      </c>
      <c r="Z85" s="166" t="s">
        <v>401</v>
      </c>
      <c r="AA85" s="166">
        <v>1</v>
      </c>
      <c r="AB85" s="166">
        <v>1</v>
      </c>
      <c r="AC85" s="166">
        <v>0</v>
      </c>
      <c r="AD85" s="166">
        <v>1</v>
      </c>
      <c r="AE85" s="213">
        <v>43480</v>
      </c>
      <c r="AF85" s="64">
        <v>362</v>
      </c>
      <c r="AG85" s="64" t="s">
        <v>401</v>
      </c>
      <c r="AH85" s="64">
        <v>2</v>
      </c>
      <c r="AI85" s="64">
        <v>46</v>
      </c>
      <c r="AJ85" s="64">
        <v>100</v>
      </c>
      <c r="AK85" s="64">
        <v>92</v>
      </c>
      <c r="AL85" s="64">
        <v>52</v>
      </c>
      <c r="AM85" s="64">
        <v>81</v>
      </c>
      <c r="AN85" s="64">
        <v>140.74015273202389</v>
      </c>
      <c r="AO85" s="64">
        <v>94.740152732023887</v>
      </c>
      <c r="AP85" s="77">
        <v>1.7375327497780726</v>
      </c>
      <c r="AQ85" s="64">
        <v>59.740152732023887</v>
      </c>
      <c r="AR85" s="64">
        <v>87.333332999999996</v>
      </c>
      <c r="AS85" s="65">
        <v>0.52978426882634655</v>
      </c>
      <c r="AT85" s="65">
        <v>2.0595685376526931</v>
      </c>
      <c r="AU85" s="64">
        <v>46</v>
      </c>
      <c r="AV85" s="140">
        <v>140.74015273202389</v>
      </c>
      <c r="AW85" s="140">
        <v>34</v>
      </c>
      <c r="AX85" s="140">
        <v>52</v>
      </c>
      <c r="AY85" s="140">
        <v>1</v>
      </c>
      <c r="AZ85" s="140">
        <v>19</v>
      </c>
      <c r="BA85" s="140">
        <v>4</v>
      </c>
      <c r="BB85" s="140">
        <v>5</v>
      </c>
      <c r="BC85" s="140">
        <v>2</v>
      </c>
      <c r="BD85" s="140">
        <v>30</v>
      </c>
      <c r="BE85" s="140">
        <v>14</v>
      </c>
      <c r="BF85" s="65">
        <v>0.4118</v>
      </c>
      <c r="BG85" s="140">
        <v>0</v>
      </c>
      <c r="BH85" s="140">
        <v>0</v>
      </c>
      <c r="BI85" s="140">
        <v>0</v>
      </c>
      <c r="BJ85" s="140">
        <v>14</v>
      </c>
      <c r="BK85" s="140">
        <v>7</v>
      </c>
      <c r="BL85" s="140">
        <v>0</v>
      </c>
      <c r="BM85" s="65">
        <v>0.30769999999999997</v>
      </c>
      <c r="BN85" s="64">
        <v>8</v>
      </c>
      <c r="BO85" s="201">
        <v>2.8268551236739999E-2</v>
      </c>
      <c r="BP85" s="140">
        <v>27</v>
      </c>
      <c r="BQ85" s="147">
        <v>167</v>
      </c>
      <c r="BR85" s="147">
        <v>3</v>
      </c>
      <c r="BS85" s="147">
        <v>18</v>
      </c>
      <c r="BT85" s="147">
        <v>4</v>
      </c>
      <c r="BU85" s="147">
        <v>18</v>
      </c>
      <c r="BV85" s="154">
        <v>9</v>
      </c>
      <c r="BW85" s="159">
        <v>3.2115384615384599</v>
      </c>
      <c r="BX85" s="146">
        <v>5.76923076923E-2</v>
      </c>
      <c r="BY85" s="146">
        <v>0.34615384615383998</v>
      </c>
      <c r="BZ85" s="146">
        <v>7.6923076923070002E-2</v>
      </c>
      <c r="CA85" s="146">
        <v>0.34615384615383998</v>
      </c>
      <c r="CB85" s="156">
        <v>0.17307692307691999</v>
      </c>
      <c r="CC85" s="155">
        <v>43</v>
      </c>
      <c r="CD85" s="77">
        <v>0.82692307692306999</v>
      </c>
      <c r="CE85" s="64">
        <v>4</v>
      </c>
      <c r="CF85" s="77">
        <v>0.23529411764704999</v>
      </c>
      <c r="CG85" s="64">
        <v>47</v>
      </c>
      <c r="CH85" s="77">
        <v>0.68115942028984999</v>
      </c>
      <c r="CI85" s="124">
        <v>0</v>
      </c>
      <c r="CJ85" s="124">
        <v>52</v>
      </c>
      <c r="CK85" s="77">
        <v>0</v>
      </c>
      <c r="CL85" s="124">
        <v>0</v>
      </c>
      <c r="CM85" s="77">
        <v>0</v>
      </c>
      <c r="CN85" s="124">
        <v>0</v>
      </c>
      <c r="CO85" s="77">
        <v>0</v>
      </c>
      <c r="CP85" s="116">
        <v>3075</v>
      </c>
      <c r="CQ85" s="116">
        <v>59.134615384615387</v>
      </c>
      <c r="CR85" s="116">
        <v>0</v>
      </c>
      <c r="CS85" s="116">
        <v>0</v>
      </c>
      <c r="CT85" s="116">
        <v>301</v>
      </c>
      <c r="CU85" s="116">
        <v>5.7884615384615383</v>
      </c>
      <c r="CV85" s="116">
        <v>0</v>
      </c>
      <c r="CW85" s="116">
        <v>0</v>
      </c>
      <c r="CX85" s="116">
        <v>64.92307692307692</v>
      </c>
      <c r="CY85" s="64">
        <v>99</v>
      </c>
      <c r="CZ85" s="64">
        <v>80</v>
      </c>
      <c r="DA85" s="64">
        <v>89</v>
      </c>
      <c r="DB85" s="64">
        <v>70</v>
      </c>
      <c r="DC85" s="64">
        <v>69</v>
      </c>
      <c r="DD85" s="64">
        <v>52</v>
      </c>
      <c r="DE85" s="141">
        <v>0.80808080808079996</v>
      </c>
      <c r="DF85" s="141">
        <v>0.78651685393257997</v>
      </c>
      <c r="DG85" s="141">
        <v>0.75362318840579001</v>
      </c>
      <c r="DH85" s="64">
        <v>70</v>
      </c>
      <c r="DI85" s="176">
        <v>55</v>
      </c>
      <c r="DJ85" s="175">
        <v>0.964247032692645</v>
      </c>
      <c r="DK85" s="141">
        <v>0.7857142857142857</v>
      </c>
      <c r="DL85" s="141">
        <v>0.75762266854422111</v>
      </c>
      <c r="DM85" s="141">
        <v>0.99472101310522276</v>
      </c>
      <c r="DN85" s="141">
        <v>-3.9994801384310996E-3</v>
      </c>
      <c r="DO85" s="64">
        <v>17</v>
      </c>
      <c r="DP85" s="77">
        <v>0.2463768115942</v>
      </c>
      <c r="DQ85" s="64">
        <v>46</v>
      </c>
      <c r="DR85" s="77">
        <v>0.88461538461538003</v>
      </c>
      <c r="DS85" s="64">
        <v>0</v>
      </c>
      <c r="DT85" s="77">
        <v>0</v>
      </c>
      <c r="DU85" s="64">
        <v>92</v>
      </c>
      <c r="DV85" s="64">
        <v>661</v>
      </c>
      <c r="DW85" s="77">
        <v>0.13918305597579</v>
      </c>
      <c r="DX85" s="64">
        <v>49</v>
      </c>
      <c r="DY85" s="64">
        <v>283</v>
      </c>
      <c r="DZ85" s="201">
        <v>0.17314487632507999</v>
      </c>
      <c r="EA85" s="64">
        <v>35.9000000000024</v>
      </c>
      <c r="EB85" s="64">
        <v>64</v>
      </c>
      <c r="EC85" s="64">
        <v>5</v>
      </c>
      <c r="ED85" s="77">
        <v>7.8100000000000003E-2</v>
      </c>
      <c r="EE85" s="64">
        <v>0</v>
      </c>
      <c r="EF85" s="64">
        <v>0</v>
      </c>
      <c r="EG85" s="64">
        <v>0</v>
      </c>
      <c r="EH85" s="77">
        <v>0</v>
      </c>
      <c r="EI85" s="64">
        <v>0</v>
      </c>
      <c r="EJ85" s="138">
        <v>0</v>
      </c>
      <c r="EK85" s="64">
        <v>0</v>
      </c>
      <c r="EL85" s="64">
        <v>0</v>
      </c>
      <c r="EM85" s="138"/>
      <c r="EN85" s="178">
        <v>0</v>
      </c>
      <c r="EO85" s="178">
        <v>0</v>
      </c>
      <c r="EP85" s="178">
        <v>0</v>
      </c>
      <c r="EQ85" s="178">
        <v>0</v>
      </c>
      <c r="ER85" s="179">
        <v>0</v>
      </c>
    </row>
    <row r="86" spans="2:148" ht="14.1" customHeight="1" x14ac:dyDescent="0.2">
      <c r="B86" s="62" t="s">
        <v>896</v>
      </c>
      <c r="C86" s="63" t="s">
        <v>383</v>
      </c>
      <c r="D86" s="63" t="s">
        <v>384</v>
      </c>
      <c r="E86" s="63" t="s">
        <v>809</v>
      </c>
      <c r="F86" s="63"/>
      <c r="G86" s="63" t="s">
        <v>386</v>
      </c>
      <c r="H86" s="63" t="s">
        <v>810</v>
      </c>
      <c r="I86" s="63" t="s">
        <v>811</v>
      </c>
      <c r="J86" s="158" t="b">
        <v>0</v>
      </c>
      <c r="K86" s="132" t="s">
        <v>897</v>
      </c>
      <c r="L86" s="63" t="s">
        <v>898</v>
      </c>
      <c r="M86" s="62"/>
      <c r="N86" s="63" t="s">
        <v>899</v>
      </c>
      <c r="O86" s="63" t="s">
        <v>851</v>
      </c>
      <c r="P86" s="63" t="s">
        <v>815</v>
      </c>
      <c r="Q86" s="63">
        <v>7306</v>
      </c>
      <c r="R86" s="63" t="s">
        <v>900</v>
      </c>
      <c r="S86" s="218" t="s">
        <v>901</v>
      </c>
      <c r="T86" s="132" t="s">
        <v>902</v>
      </c>
      <c r="U86" s="166" t="s">
        <v>397</v>
      </c>
      <c r="V86" s="219" t="s">
        <v>398</v>
      </c>
      <c r="W86" s="219" t="s">
        <v>445</v>
      </c>
      <c r="X86" s="219" t="s">
        <v>446</v>
      </c>
      <c r="Y86" s="132" t="s">
        <v>333</v>
      </c>
      <c r="Z86" s="166"/>
      <c r="AA86" s="166">
        <v>0</v>
      </c>
      <c r="AB86" s="166">
        <v>0</v>
      </c>
      <c r="AC86" s="166">
        <v>0</v>
      </c>
      <c r="AD86" s="166">
        <v>1</v>
      </c>
      <c r="AE86" s="213">
        <v>43630</v>
      </c>
      <c r="AF86" s="64">
        <v>212</v>
      </c>
      <c r="AG86" s="64" t="s">
        <v>401</v>
      </c>
      <c r="AH86" s="64">
        <v>0</v>
      </c>
      <c r="AI86" s="64">
        <v>0</v>
      </c>
      <c r="AJ86" s="64">
        <v>7</v>
      </c>
      <c r="AK86" s="64">
        <v>6</v>
      </c>
      <c r="AL86" s="64">
        <v>5</v>
      </c>
      <c r="AM86" s="64">
        <v>50</v>
      </c>
      <c r="AN86" s="64">
        <v>13.532706993463837</v>
      </c>
      <c r="AO86" s="64">
        <v>13.532706993463837</v>
      </c>
      <c r="AP86" s="77">
        <v>0.27065413986927672</v>
      </c>
      <c r="AQ86" s="64">
        <v>-36.467293006536167</v>
      </c>
      <c r="AR86" s="64">
        <v>5.6666660000000002</v>
      </c>
      <c r="AS86" s="65">
        <v>1.2554511655773062</v>
      </c>
      <c r="AT86" s="65">
        <v>0</v>
      </c>
      <c r="AU86" s="64">
        <v>0</v>
      </c>
      <c r="AV86" s="140">
        <v>13.532706993463837</v>
      </c>
      <c r="AW86" s="140">
        <v>2</v>
      </c>
      <c r="AX86" s="140">
        <v>5</v>
      </c>
      <c r="AY86" s="140">
        <v>1</v>
      </c>
      <c r="AZ86" s="140">
        <v>1</v>
      </c>
      <c r="BA86" s="140">
        <v>0</v>
      </c>
      <c r="BB86" s="140">
        <v>0</v>
      </c>
      <c r="BC86" s="140">
        <v>0</v>
      </c>
      <c r="BD86" s="140">
        <v>1</v>
      </c>
      <c r="BE86" s="140">
        <v>0</v>
      </c>
      <c r="BF86" s="65">
        <v>0</v>
      </c>
      <c r="BG86" s="140">
        <v>0</v>
      </c>
      <c r="BH86" s="140">
        <v>0</v>
      </c>
      <c r="BI86" s="140">
        <v>0</v>
      </c>
      <c r="BJ86" s="140">
        <v>0</v>
      </c>
      <c r="BK86" s="140">
        <v>3</v>
      </c>
      <c r="BL86" s="140">
        <v>0</v>
      </c>
      <c r="BM86" s="65">
        <v>0.6</v>
      </c>
      <c r="BN86" s="64">
        <v>2</v>
      </c>
      <c r="BO86" s="201">
        <v>9.0909090909089996E-2</v>
      </c>
      <c r="BP86" s="140">
        <v>1</v>
      </c>
      <c r="BQ86" s="147">
        <v>13</v>
      </c>
      <c r="BR86" s="147">
        <v>1</v>
      </c>
      <c r="BS86" s="147">
        <v>0</v>
      </c>
      <c r="BT86" s="147">
        <v>3</v>
      </c>
      <c r="BU86" s="147">
        <v>1</v>
      </c>
      <c r="BV86" s="154">
        <v>0</v>
      </c>
      <c r="BW86" s="159">
        <v>2.6</v>
      </c>
      <c r="BX86" s="146">
        <v>0.2</v>
      </c>
      <c r="BY86" s="146">
        <v>0</v>
      </c>
      <c r="BZ86" s="146">
        <v>0.6</v>
      </c>
      <c r="CA86" s="146">
        <v>0.2</v>
      </c>
      <c r="CB86" s="156">
        <v>0</v>
      </c>
      <c r="CC86" s="155">
        <v>0</v>
      </c>
      <c r="CD86" s="77">
        <v>0</v>
      </c>
      <c r="CE86" s="64">
        <v>0</v>
      </c>
      <c r="CF86" s="77">
        <v>0</v>
      </c>
      <c r="CG86" s="64">
        <v>0</v>
      </c>
      <c r="CH86" s="77">
        <v>0</v>
      </c>
      <c r="CI86" s="124">
        <v>0</v>
      </c>
      <c r="CJ86" s="124">
        <v>5</v>
      </c>
      <c r="CK86" s="77">
        <v>0</v>
      </c>
      <c r="CL86" s="124">
        <v>0</v>
      </c>
      <c r="CM86" s="77">
        <v>0</v>
      </c>
      <c r="CN86" s="124">
        <v>0</v>
      </c>
      <c r="CO86" s="77">
        <v>0</v>
      </c>
      <c r="CP86" s="116">
        <v>385</v>
      </c>
      <c r="CQ86" s="116">
        <v>77</v>
      </c>
      <c r="CR86" s="116">
        <v>0</v>
      </c>
      <c r="CS86" s="116">
        <v>0</v>
      </c>
      <c r="CT86" s="116">
        <v>0</v>
      </c>
      <c r="CU86" s="116">
        <v>0</v>
      </c>
      <c r="CV86" s="116">
        <v>0</v>
      </c>
      <c r="CW86" s="116">
        <v>0</v>
      </c>
      <c r="CX86" s="116">
        <v>77</v>
      </c>
      <c r="CY86" s="64">
        <v>7</v>
      </c>
      <c r="CZ86" s="64">
        <v>6</v>
      </c>
      <c r="DA86" s="64">
        <v>10</v>
      </c>
      <c r="DB86" s="64">
        <v>6</v>
      </c>
      <c r="DC86" s="64">
        <v>3</v>
      </c>
      <c r="DD86" s="64">
        <v>2</v>
      </c>
      <c r="DE86" s="141">
        <v>0.85714285714284999</v>
      </c>
      <c r="DF86" s="141">
        <v>0.6</v>
      </c>
      <c r="DG86" s="141">
        <v>0.66666666666665997</v>
      </c>
      <c r="DH86" s="64">
        <v>4</v>
      </c>
      <c r="DI86" s="176">
        <v>3</v>
      </c>
      <c r="DJ86" s="175">
        <v>0.964247032692645</v>
      </c>
      <c r="DK86" s="141">
        <v>0.75</v>
      </c>
      <c r="DL86" s="141">
        <v>0.72318527451948378</v>
      </c>
      <c r="DM86" s="141">
        <v>0.9218476788117993</v>
      </c>
      <c r="DN86" s="141">
        <v>-5.651860785282381E-2</v>
      </c>
      <c r="DO86" s="64">
        <v>2</v>
      </c>
      <c r="DP86" s="77">
        <v>0.28571428571427998</v>
      </c>
      <c r="DQ86" s="64">
        <v>4</v>
      </c>
      <c r="DR86" s="77">
        <v>0.8</v>
      </c>
      <c r="DS86" s="64">
        <v>0</v>
      </c>
      <c r="DT86" s="77">
        <v>0</v>
      </c>
      <c r="DU86" s="64">
        <v>6</v>
      </c>
      <c r="DV86" s="64">
        <v>50</v>
      </c>
      <c r="DW86" s="77">
        <v>0.12</v>
      </c>
      <c r="DX86" s="64">
        <v>5</v>
      </c>
      <c r="DY86" s="64">
        <v>22</v>
      </c>
      <c r="DZ86" s="201">
        <v>0.22727272727271999</v>
      </c>
      <c r="EA86" s="64">
        <v>1.6000000000001999</v>
      </c>
      <c r="EB86" s="64">
        <v>0</v>
      </c>
      <c r="EC86" s="64">
        <v>0</v>
      </c>
      <c r="ED86" s="77">
        <v>0</v>
      </c>
      <c r="EE86" s="64">
        <v>0</v>
      </c>
      <c r="EF86" s="64">
        <v>0</v>
      </c>
      <c r="EG86" s="64">
        <v>0</v>
      </c>
      <c r="EH86" s="77">
        <v>0</v>
      </c>
      <c r="EI86" s="64">
        <v>0</v>
      </c>
      <c r="EJ86" s="138">
        <v>0</v>
      </c>
      <c r="EK86" s="64">
        <v>0</v>
      </c>
      <c r="EL86" s="64">
        <v>0</v>
      </c>
      <c r="EM86" s="138"/>
      <c r="EN86" s="178">
        <v>0</v>
      </c>
      <c r="EO86" s="178">
        <v>0</v>
      </c>
      <c r="EP86" s="178">
        <v>0</v>
      </c>
      <c r="EQ86" s="178">
        <v>0</v>
      </c>
      <c r="ER86" s="179">
        <v>0</v>
      </c>
    </row>
    <row r="87" spans="2:148" ht="14.1" customHeight="1" x14ac:dyDescent="0.2">
      <c r="B87" s="62" t="s">
        <v>903</v>
      </c>
      <c r="C87" s="63" t="s">
        <v>383</v>
      </c>
      <c r="D87" s="63" t="s">
        <v>384</v>
      </c>
      <c r="E87" s="63" t="s">
        <v>809</v>
      </c>
      <c r="F87" s="63"/>
      <c r="G87" s="63" t="s">
        <v>386</v>
      </c>
      <c r="H87" s="63" t="s">
        <v>810</v>
      </c>
      <c r="I87" s="63" t="s">
        <v>811</v>
      </c>
      <c r="J87" s="158" t="b">
        <v>0</v>
      </c>
      <c r="K87" s="132" t="s">
        <v>904</v>
      </c>
      <c r="L87" s="63" t="s">
        <v>905</v>
      </c>
      <c r="M87" s="62"/>
      <c r="N87" s="63" t="s">
        <v>906</v>
      </c>
      <c r="O87" s="63" t="s">
        <v>907</v>
      </c>
      <c r="P87" s="63" t="s">
        <v>815</v>
      </c>
      <c r="Q87" s="63">
        <v>7002</v>
      </c>
      <c r="R87" s="63" t="s">
        <v>908</v>
      </c>
      <c r="S87" s="218" t="s">
        <v>909</v>
      </c>
      <c r="T87" s="132" t="s">
        <v>910</v>
      </c>
      <c r="U87" s="166" t="s">
        <v>397</v>
      </c>
      <c r="V87" s="219" t="s">
        <v>398</v>
      </c>
      <c r="W87" s="219" t="s">
        <v>445</v>
      </c>
      <c r="X87" s="219" t="s">
        <v>446</v>
      </c>
      <c r="Y87" s="132" t="s">
        <v>333</v>
      </c>
      <c r="Z87" s="166"/>
      <c r="AA87" s="166">
        <v>0</v>
      </c>
      <c r="AB87" s="166">
        <v>0</v>
      </c>
      <c r="AC87" s="166">
        <v>0</v>
      </c>
      <c r="AD87" s="166">
        <v>0</v>
      </c>
      <c r="AE87" s="213">
        <v>43650</v>
      </c>
      <c r="AF87" s="64">
        <v>192</v>
      </c>
      <c r="AG87" s="64" t="s">
        <v>401</v>
      </c>
      <c r="AH87" s="64">
        <v>1</v>
      </c>
      <c r="AI87" s="64">
        <v>0</v>
      </c>
      <c r="AJ87" s="64">
        <v>4</v>
      </c>
      <c r="AK87" s="64">
        <v>3</v>
      </c>
      <c r="AL87" s="64">
        <v>0</v>
      </c>
      <c r="AM87" s="64">
        <v>50</v>
      </c>
      <c r="AN87" s="64">
        <v>0</v>
      </c>
      <c r="AO87" s="64">
        <v>0</v>
      </c>
      <c r="AP87" s="77">
        <v>0</v>
      </c>
      <c r="AQ87" s="64">
        <v>-50</v>
      </c>
      <c r="AR87" s="64">
        <v>4</v>
      </c>
      <c r="AS87" s="65">
        <v>-1</v>
      </c>
      <c r="AT87" s="65">
        <v>0</v>
      </c>
      <c r="AU87" s="64">
        <v>0</v>
      </c>
      <c r="AV87" s="140">
        <v>0</v>
      </c>
      <c r="AW87" s="140">
        <v>0</v>
      </c>
      <c r="AX87" s="140">
        <v>0</v>
      </c>
      <c r="AY87" s="140">
        <v>0</v>
      </c>
      <c r="AZ87" s="140">
        <v>0</v>
      </c>
      <c r="BA87" s="140">
        <v>0</v>
      </c>
      <c r="BB87" s="140">
        <v>0</v>
      </c>
      <c r="BC87" s="140">
        <v>0</v>
      </c>
      <c r="BD87" s="140">
        <v>0</v>
      </c>
      <c r="BE87" s="140">
        <v>0</v>
      </c>
      <c r="BF87" s="65">
        <v>0</v>
      </c>
      <c r="BG87" s="140">
        <v>0</v>
      </c>
      <c r="BH87" s="140">
        <v>0</v>
      </c>
      <c r="BI87" s="140">
        <v>0</v>
      </c>
      <c r="BJ87" s="140">
        <v>0</v>
      </c>
      <c r="BK87" s="140">
        <v>0</v>
      </c>
      <c r="BL87" s="140">
        <v>0</v>
      </c>
      <c r="BM87" s="65">
        <v>0</v>
      </c>
      <c r="BN87" s="64">
        <v>0</v>
      </c>
      <c r="BO87" s="201">
        <v>0</v>
      </c>
      <c r="BP87" s="140">
        <v>0</v>
      </c>
      <c r="BQ87" s="147">
        <v>0</v>
      </c>
      <c r="BR87" s="147">
        <v>0</v>
      </c>
      <c r="BS87" s="147">
        <v>0</v>
      </c>
      <c r="BT87" s="147">
        <v>0</v>
      </c>
      <c r="BU87" s="147">
        <v>0</v>
      </c>
      <c r="BV87" s="154">
        <v>0</v>
      </c>
      <c r="BW87" s="159">
        <v>0</v>
      </c>
      <c r="BX87" s="146">
        <v>0</v>
      </c>
      <c r="BY87" s="146">
        <v>0</v>
      </c>
      <c r="BZ87" s="146">
        <v>0</v>
      </c>
      <c r="CA87" s="146">
        <v>0</v>
      </c>
      <c r="CB87" s="156">
        <v>0</v>
      </c>
      <c r="CC87" s="155">
        <v>0</v>
      </c>
      <c r="CD87" s="77">
        <v>0</v>
      </c>
      <c r="CE87" s="64">
        <v>0</v>
      </c>
      <c r="CF87" s="77">
        <v>0</v>
      </c>
      <c r="CG87" s="64">
        <v>0</v>
      </c>
      <c r="CH87" s="77">
        <v>0</v>
      </c>
      <c r="CI87" s="124">
        <v>0</v>
      </c>
      <c r="CJ87" s="124">
        <v>0</v>
      </c>
      <c r="CK87" s="77">
        <v>0</v>
      </c>
      <c r="CL87" s="124">
        <v>0</v>
      </c>
      <c r="CM87" s="77">
        <v>0</v>
      </c>
      <c r="CN87" s="124">
        <v>0</v>
      </c>
      <c r="CO87" s="77">
        <v>0</v>
      </c>
      <c r="CP87" s="116">
        <v>0</v>
      </c>
      <c r="CQ87" s="116">
        <v>0</v>
      </c>
      <c r="CR87" s="116">
        <v>0</v>
      </c>
      <c r="CS87" s="116">
        <v>0</v>
      </c>
      <c r="CT87" s="116">
        <v>0</v>
      </c>
      <c r="CU87" s="116">
        <v>0</v>
      </c>
      <c r="CV87" s="116">
        <v>0</v>
      </c>
      <c r="CW87" s="116">
        <v>0</v>
      </c>
      <c r="CX87" s="116">
        <v>0</v>
      </c>
      <c r="CY87" s="64">
        <v>4</v>
      </c>
      <c r="CZ87" s="64">
        <v>4</v>
      </c>
      <c r="DA87" s="64">
        <v>3</v>
      </c>
      <c r="DB87" s="64">
        <v>1</v>
      </c>
      <c r="DC87" s="64">
        <v>5</v>
      </c>
      <c r="DD87" s="64">
        <v>4</v>
      </c>
      <c r="DE87" s="141">
        <v>1</v>
      </c>
      <c r="DF87" s="141">
        <v>0.33333333333332998</v>
      </c>
      <c r="DG87" s="141">
        <v>0.8</v>
      </c>
      <c r="DH87" s="64">
        <v>3</v>
      </c>
      <c r="DI87" s="176">
        <v>2</v>
      </c>
      <c r="DJ87" s="175">
        <v>0.964247032692645</v>
      </c>
      <c r="DK87" s="141">
        <v>0.66666666666666663</v>
      </c>
      <c r="DL87" s="141">
        <v>0.64283135512842993</v>
      </c>
      <c r="DM87" s="141">
        <v>1.2444943663959418</v>
      </c>
      <c r="DN87" s="141">
        <v>0.15716864487157012</v>
      </c>
      <c r="DO87" s="64">
        <v>0</v>
      </c>
      <c r="DP87" s="77">
        <v>0</v>
      </c>
      <c r="DQ87" s="64">
        <v>0</v>
      </c>
      <c r="DR87" s="77">
        <v>0</v>
      </c>
      <c r="DS87" s="64">
        <v>0</v>
      </c>
      <c r="DT87" s="77">
        <v>0</v>
      </c>
      <c r="DU87" s="64">
        <v>3</v>
      </c>
      <c r="DV87" s="64">
        <v>21</v>
      </c>
      <c r="DW87" s="77">
        <v>0.14285714285713999</v>
      </c>
      <c r="DX87" s="64">
        <v>0</v>
      </c>
      <c r="DY87" s="64">
        <v>8</v>
      </c>
      <c r="DZ87" s="201">
        <v>0</v>
      </c>
      <c r="EA87" s="64">
        <v>2.4</v>
      </c>
      <c r="EB87" s="64">
        <v>0</v>
      </c>
      <c r="EC87" s="64">
        <v>0</v>
      </c>
      <c r="ED87" s="77">
        <v>0</v>
      </c>
      <c r="EE87" s="64">
        <v>0</v>
      </c>
      <c r="EF87" s="64">
        <v>0</v>
      </c>
      <c r="EG87" s="64">
        <v>0</v>
      </c>
      <c r="EH87" s="77">
        <v>0</v>
      </c>
      <c r="EI87" s="64">
        <v>0</v>
      </c>
      <c r="EJ87" s="138">
        <v>0</v>
      </c>
      <c r="EK87" s="64">
        <v>0</v>
      </c>
      <c r="EL87" s="64">
        <v>0</v>
      </c>
      <c r="EM87" s="138"/>
      <c r="EN87" s="178">
        <v>0</v>
      </c>
      <c r="EO87" s="178">
        <v>0</v>
      </c>
      <c r="EP87" s="178">
        <v>0</v>
      </c>
      <c r="EQ87" s="178">
        <v>0</v>
      </c>
      <c r="ER87" s="179">
        <v>0</v>
      </c>
    </row>
    <row r="88" spans="2:148" ht="14.1" customHeight="1" x14ac:dyDescent="0.2">
      <c r="B88" s="62" t="s">
        <v>911</v>
      </c>
      <c r="C88" s="63" t="s">
        <v>383</v>
      </c>
      <c r="D88" s="63" t="s">
        <v>384</v>
      </c>
      <c r="E88" s="63" t="s">
        <v>809</v>
      </c>
      <c r="F88" s="63"/>
      <c r="G88" s="63" t="s">
        <v>386</v>
      </c>
      <c r="H88" s="63" t="s">
        <v>810</v>
      </c>
      <c r="I88" s="63" t="s">
        <v>811</v>
      </c>
      <c r="J88" s="158" t="b">
        <v>0</v>
      </c>
      <c r="K88" s="132" t="s">
        <v>912</v>
      </c>
      <c r="L88" s="63" t="s">
        <v>913</v>
      </c>
      <c r="M88" s="62"/>
      <c r="N88" s="63" t="s">
        <v>914</v>
      </c>
      <c r="O88" s="63" t="s">
        <v>845</v>
      </c>
      <c r="P88" s="63" t="s">
        <v>815</v>
      </c>
      <c r="Q88" s="63">
        <v>7111</v>
      </c>
      <c r="R88" s="63" t="s">
        <v>915</v>
      </c>
      <c r="S88" s="218" t="s">
        <v>916</v>
      </c>
      <c r="T88" s="132" t="s">
        <v>917</v>
      </c>
      <c r="U88" s="166" t="s">
        <v>397</v>
      </c>
      <c r="V88" s="219" t="s">
        <v>398</v>
      </c>
      <c r="W88" s="219" t="s">
        <v>445</v>
      </c>
      <c r="X88" s="219" t="s">
        <v>446</v>
      </c>
      <c r="Y88" s="132" t="s">
        <v>335</v>
      </c>
      <c r="Z88" s="166" t="s">
        <v>401</v>
      </c>
      <c r="AA88" s="166">
        <v>1</v>
      </c>
      <c r="AB88" s="166">
        <v>1</v>
      </c>
      <c r="AC88" s="166">
        <v>0</v>
      </c>
      <c r="AD88" s="166">
        <v>1</v>
      </c>
      <c r="AE88" s="213">
        <v>43749</v>
      </c>
      <c r="AF88" s="64">
        <v>93</v>
      </c>
      <c r="AG88" s="64" t="s">
        <v>401</v>
      </c>
      <c r="AH88" s="64">
        <v>1</v>
      </c>
      <c r="AI88" s="64">
        <v>0</v>
      </c>
      <c r="AJ88" s="64">
        <v>40</v>
      </c>
      <c r="AK88" s="64">
        <v>54</v>
      </c>
      <c r="AL88" s="64">
        <v>11</v>
      </c>
      <c r="AM88" s="64">
        <v>50</v>
      </c>
      <c r="AN88" s="64">
        <v>29.771955385620441</v>
      </c>
      <c r="AO88" s="64">
        <v>29.771955385620441</v>
      </c>
      <c r="AP88" s="77">
        <v>0.59543910771240882</v>
      </c>
      <c r="AQ88" s="64">
        <v>-20.228044614379559</v>
      </c>
      <c r="AR88" s="64">
        <v>41</v>
      </c>
      <c r="AS88" s="65">
        <v>-0.44866749285888075</v>
      </c>
      <c r="AT88" s="65">
        <v>0</v>
      </c>
      <c r="AU88" s="64">
        <v>0</v>
      </c>
      <c r="AV88" s="140">
        <v>29.771955385620441</v>
      </c>
      <c r="AW88" s="140">
        <v>7</v>
      </c>
      <c r="AX88" s="140">
        <v>11</v>
      </c>
      <c r="AY88" s="140">
        <v>1</v>
      </c>
      <c r="AZ88" s="140">
        <v>6</v>
      </c>
      <c r="BA88" s="140">
        <v>0</v>
      </c>
      <c r="BB88" s="140">
        <v>4</v>
      </c>
      <c r="BC88" s="140">
        <v>0</v>
      </c>
      <c r="BD88" s="140">
        <v>10</v>
      </c>
      <c r="BE88" s="140">
        <v>0</v>
      </c>
      <c r="BF88" s="65">
        <v>0</v>
      </c>
      <c r="BG88" s="140">
        <v>0</v>
      </c>
      <c r="BH88" s="140">
        <v>0</v>
      </c>
      <c r="BI88" s="140">
        <v>0</v>
      </c>
      <c r="BJ88" s="140">
        <v>0</v>
      </c>
      <c r="BK88" s="140">
        <v>0</v>
      </c>
      <c r="BL88" s="140">
        <v>0</v>
      </c>
      <c r="BM88" s="65">
        <v>0.36359999999999998</v>
      </c>
      <c r="BN88" s="64">
        <v>4</v>
      </c>
      <c r="BO88" s="201">
        <v>0.10526315789472999</v>
      </c>
      <c r="BP88" s="140">
        <v>3</v>
      </c>
      <c r="BQ88" s="147">
        <v>27</v>
      </c>
      <c r="BR88" s="147">
        <v>2</v>
      </c>
      <c r="BS88" s="147">
        <v>4</v>
      </c>
      <c r="BT88" s="147">
        <v>2</v>
      </c>
      <c r="BU88" s="147">
        <v>3</v>
      </c>
      <c r="BV88" s="154">
        <v>0</v>
      </c>
      <c r="BW88" s="159">
        <v>2.4545454545454501</v>
      </c>
      <c r="BX88" s="146">
        <v>0.18181818181817999</v>
      </c>
      <c r="BY88" s="146">
        <v>0.36363636363635998</v>
      </c>
      <c r="BZ88" s="146">
        <v>0.18181818181817999</v>
      </c>
      <c r="CA88" s="146">
        <v>0.27272727272726999</v>
      </c>
      <c r="CB88" s="156">
        <v>0</v>
      </c>
      <c r="CC88" s="155">
        <v>0</v>
      </c>
      <c r="CD88" s="77">
        <v>0</v>
      </c>
      <c r="CE88" s="64">
        <v>1</v>
      </c>
      <c r="CF88" s="77">
        <v>0.33333333333332998</v>
      </c>
      <c r="CG88" s="64">
        <v>1</v>
      </c>
      <c r="CH88" s="77">
        <v>7.1428571428569995E-2</v>
      </c>
      <c r="CI88" s="124">
        <v>0</v>
      </c>
      <c r="CJ88" s="124">
        <v>11</v>
      </c>
      <c r="CK88" s="77">
        <v>0</v>
      </c>
      <c r="CL88" s="124">
        <v>0</v>
      </c>
      <c r="CM88" s="77">
        <v>0</v>
      </c>
      <c r="CN88" s="124">
        <v>0</v>
      </c>
      <c r="CO88" s="77">
        <v>0</v>
      </c>
      <c r="CP88" s="116">
        <v>535</v>
      </c>
      <c r="CQ88" s="116">
        <v>48.636363636363633</v>
      </c>
      <c r="CR88" s="116">
        <v>0</v>
      </c>
      <c r="CS88" s="116">
        <v>0</v>
      </c>
      <c r="CT88" s="116">
        <v>0</v>
      </c>
      <c r="CU88" s="116">
        <v>0</v>
      </c>
      <c r="CV88" s="116">
        <v>0</v>
      </c>
      <c r="CW88" s="116">
        <v>0</v>
      </c>
      <c r="CX88" s="116">
        <v>48.636363636363633</v>
      </c>
      <c r="CY88" s="64">
        <v>40</v>
      </c>
      <c r="CZ88" s="64">
        <v>33</v>
      </c>
      <c r="DA88" s="64">
        <v>0</v>
      </c>
      <c r="DB88" s="64">
        <v>0</v>
      </c>
      <c r="DC88" s="64">
        <v>28</v>
      </c>
      <c r="DD88" s="64">
        <v>21</v>
      </c>
      <c r="DE88" s="141">
        <v>0.82499999999999996</v>
      </c>
      <c r="DF88" s="141">
        <v>0</v>
      </c>
      <c r="DG88" s="141">
        <v>0.75</v>
      </c>
      <c r="DH88" s="64">
        <v>0</v>
      </c>
      <c r="DI88" s="176">
        <v>0</v>
      </c>
      <c r="DJ88" s="175">
        <v>0.964247032692645</v>
      </c>
      <c r="DK88" s="141">
        <v>0</v>
      </c>
      <c r="DL88" s="141">
        <v>0</v>
      </c>
      <c r="DM88" s="141">
        <v>0</v>
      </c>
      <c r="DN88" s="141">
        <v>0.75</v>
      </c>
      <c r="DO88" s="64">
        <v>3</v>
      </c>
      <c r="DP88" s="77">
        <v>0.21428571428571</v>
      </c>
      <c r="DQ88" s="64">
        <v>7</v>
      </c>
      <c r="DR88" s="77">
        <v>0.63636363636363003</v>
      </c>
      <c r="DS88" s="64">
        <v>0</v>
      </c>
      <c r="DT88" s="77">
        <v>0</v>
      </c>
      <c r="DU88" s="64">
        <v>54</v>
      </c>
      <c r="DV88" s="64">
        <v>157</v>
      </c>
      <c r="DW88" s="77">
        <v>0.34394904458598002</v>
      </c>
      <c r="DX88" s="64">
        <v>8</v>
      </c>
      <c r="DY88" s="64">
        <v>38</v>
      </c>
      <c r="DZ88" s="201">
        <v>0.21052631578947001</v>
      </c>
      <c r="EA88" s="64">
        <v>3.4000000000000998</v>
      </c>
      <c r="EB88" s="64">
        <v>9</v>
      </c>
      <c r="EC88" s="64">
        <v>2</v>
      </c>
      <c r="ED88" s="77">
        <v>0.22220000000000001</v>
      </c>
      <c r="EE88" s="64">
        <v>0</v>
      </c>
      <c r="EF88" s="64">
        <v>0</v>
      </c>
      <c r="EG88" s="64">
        <v>0</v>
      </c>
      <c r="EH88" s="77">
        <v>0</v>
      </c>
      <c r="EI88" s="64">
        <v>0</v>
      </c>
      <c r="EJ88" s="138">
        <v>0</v>
      </c>
      <c r="EK88" s="64">
        <v>0</v>
      </c>
      <c r="EL88" s="64">
        <v>0</v>
      </c>
      <c r="EM88" s="138"/>
      <c r="EN88" s="178">
        <v>0</v>
      </c>
      <c r="EO88" s="178">
        <v>0</v>
      </c>
      <c r="EP88" s="178">
        <v>0</v>
      </c>
      <c r="EQ88" s="178">
        <v>0</v>
      </c>
      <c r="ER88" s="179">
        <v>0</v>
      </c>
    </row>
    <row r="89" spans="2:148" ht="14.1" customHeight="1" x14ac:dyDescent="0.2">
      <c r="B89" s="62" t="s">
        <v>918</v>
      </c>
      <c r="C89" s="63" t="s">
        <v>383</v>
      </c>
      <c r="D89" s="63" t="s">
        <v>384</v>
      </c>
      <c r="E89" s="63" t="s">
        <v>385</v>
      </c>
      <c r="F89" s="63"/>
      <c r="G89" s="63" t="s">
        <v>386</v>
      </c>
      <c r="H89" s="63" t="s">
        <v>387</v>
      </c>
      <c r="I89" s="63" t="s">
        <v>919</v>
      </c>
      <c r="J89" s="158" t="b">
        <v>0</v>
      </c>
      <c r="K89" s="132" t="s">
        <v>920</v>
      </c>
      <c r="L89" s="63" t="s">
        <v>921</v>
      </c>
      <c r="M89" s="62"/>
      <c r="N89" s="63" t="s">
        <v>922</v>
      </c>
      <c r="O89" s="63" t="s">
        <v>923</v>
      </c>
      <c r="P89" s="63" t="s">
        <v>393</v>
      </c>
      <c r="Q89" s="63">
        <v>11368</v>
      </c>
      <c r="R89" s="63" t="s">
        <v>924</v>
      </c>
      <c r="S89" s="218" t="s">
        <v>925</v>
      </c>
      <c r="T89" s="132" t="s">
        <v>926</v>
      </c>
      <c r="U89" s="166" t="s">
        <v>397</v>
      </c>
      <c r="V89" s="219" t="s">
        <v>398</v>
      </c>
      <c r="W89" s="219" t="s">
        <v>399</v>
      </c>
      <c r="X89" s="219" t="s">
        <v>400</v>
      </c>
      <c r="Y89" s="132" t="s">
        <v>333</v>
      </c>
      <c r="Z89" s="166"/>
      <c r="AA89" s="166">
        <v>0</v>
      </c>
      <c r="AB89" s="166">
        <v>0</v>
      </c>
      <c r="AC89" s="166">
        <v>0</v>
      </c>
      <c r="AD89" s="166">
        <v>0</v>
      </c>
      <c r="AE89" s="213">
        <v>38724</v>
      </c>
      <c r="AF89" s="64">
        <v>5118</v>
      </c>
      <c r="AG89" s="64" t="s">
        <v>401</v>
      </c>
      <c r="AH89" s="64">
        <v>1</v>
      </c>
      <c r="AI89" s="64">
        <v>16</v>
      </c>
      <c r="AJ89" s="64">
        <v>29</v>
      </c>
      <c r="AK89" s="64">
        <v>18</v>
      </c>
      <c r="AL89" s="64">
        <v>10</v>
      </c>
      <c r="AM89" s="64">
        <v>50</v>
      </c>
      <c r="AN89" s="64">
        <v>27.065413986927673</v>
      </c>
      <c r="AO89" s="64">
        <v>11.065413986927673</v>
      </c>
      <c r="AP89" s="77">
        <v>0.54130827973855344</v>
      </c>
      <c r="AQ89" s="64">
        <v>-22.934586013072327</v>
      </c>
      <c r="AR89" s="64">
        <v>28.666665999999999</v>
      </c>
      <c r="AS89" s="65">
        <v>0.50363411038487071</v>
      </c>
      <c r="AT89" s="65">
        <v>0.69158837418297958</v>
      </c>
      <c r="AU89" s="64">
        <v>16</v>
      </c>
      <c r="AV89" s="140">
        <v>27.065413986927673</v>
      </c>
      <c r="AW89" s="140">
        <v>5</v>
      </c>
      <c r="AX89" s="140">
        <v>10</v>
      </c>
      <c r="AY89" s="140">
        <v>0</v>
      </c>
      <c r="AZ89" s="140">
        <v>4</v>
      </c>
      <c r="BA89" s="140">
        <v>1</v>
      </c>
      <c r="BB89" s="140">
        <v>3</v>
      </c>
      <c r="BC89" s="140">
        <v>1</v>
      </c>
      <c r="BD89" s="140">
        <v>9</v>
      </c>
      <c r="BE89" s="140">
        <v>1</v>
      </c>
      <c r="BF89" s="65">
        <v>0.2</v>
      </c>
      <c r="BG89" s="140">
        <v>0</v>
      </c>
      <c r="BH89" s="140">
        <v>0</v>
      </c>
      <c r="BI89" s="140">
        <v>0</v>
      </c>
      <c r="BJ89" s="140">
        <v>1</v>
      </c>
      <c r="BK89" s="140">
        <v>0</v>
      </c>
      <c r="BL89" s="140">
        <v>0</v>
      </c>
      <c r="BM89" s="65">
        <v>0.4</v>
      </c>
      <c r="BN89" s="64">
        <v>3</v>
      </c>
      <c r="BO89" s="201">
        <v>2.1739130434779999E-2</v>
      </c>
      <c r="BP89" s="140">
        <v>1</v>
      </c>
      <c r="BQ89" s="147">
        <v>21</v>
      </c>
      <c r="BR89" s="147">
        <v>2</v>
      </c>
      <c r="BS89" s="147">
        <v>6</v>
      </c>
      <c r="BT89" s="147">
        <v>1</v>
      </c>
      <c r="BU89" s="147">
        <v>1</v>
      </c>
      <c r="BV89" s="154">
        <v>0</v>
      </c>
      <c r="BW89" s="159">
        <v>2.1</v>
      </c>
      <c r="BX89" s="146">
        <v>0.2</v>
      </c>
      <c r="BY89" s="146">
        <v>0.6</v>
      </c>
      <c r="BZ89" s="146">
        <v>0.1</v>
      </c>
      <c r="CA89" s="146">
        <v>0.1</v>
      </c>
      <c r="CB89" s="156">
        <v>0</v>
      </c>
      <c r="CC89" s="155">
        <v>0</v>
      </c>
      <c r="CD89" s="77">
        <v>0</v>
      </c>
      <c r="CE89" s="64">
        <v>0</v>
      </c>
      <c r="CF89" s="77">
        <v>0</v>
      </c>
      <c r="CG89" s="64">
        <v>0</v>
      </c>
      <c r="CH89" s="77">
        <v>0</v>
      </c>
      <c r="CI89" s="124">
        <v>1</v>
      </c>
      <c r="CJ89" s="124">
        <v>10</v>
      </c>
      <c r="CK89" s="77">
        <v>0.1</v>
      </c>
      <c r="CL89" s="124">
        <v>1</v>
      </c>
      <c r="CM89" s="77">
        <v>0.1</v>
      </c>
      <c r="CN89" s="124">
        <v>0</v>
      </c>
      <c r="CO89" s="77">
        <v>0</v>
      </c>
      <c r="CP89" s="116">
        <v>510</v>
      </c>
      <c r="CQ89" s="116">
        <v>51</v>
      </c>
      <c r="CR89" s="116">
        <v>0</v>
      </c>
      <c r="CS89" s="116">
        <v>0</v>
      </c>
      <c r="CT89" s="116">
        <v>0</v>
      </c>
      <c r="CU89" s="116">
        <v>0</v>
      </c>
      <c r="CV89" s="116">
        <v>5</v>
      </c>
      <c r="CW89" s="116">
        <v>0.5</v>
      </c>
      <c r="CX89" s="116">
        <v>51.5</v>
      </c>
      <c r="CY89" s="64">
        <v>29</v>
      </c>
      <c r="CZ89" s="64">
        <v>25</v>
      </c>
      <c r="DA89" s="64">
        <v>23</v>
      </c>
      <c r="DB89" s="64">
        <v>18</v>
      </c>
      <c r="DC89" s="64">
        <v>39</v>
      </c>
      <c r="DD89" s="64">
        <v>30</v>
      </c>
      <c r="DE89" s="141">
        <v>0.86206896551723999</v>
      </c>
      <c r="DF89" s="141">
        <v>0.78260869565216995</v>
      </c>
      <c r="DG89" s="141">
        <v>0.76923076923075995</v>
      </c>
      <c r="DH89" s="64">
        <v>39</v>
      </c>
      <c r="DI89" s="176">
        <v>30.999999999999996</v>
      </c>
      <c r="DJ89" s="175">
        <v>0.964247032692645</v>
      </c>
      <c r="DK89" s="141">
        <v>0.79487179487179482</v>
      </c>
      <c r="DL89" s="141">
        <v>0.76645276957620501</v>
      </c>
      <c r="DM89" s="141">
        <v>1.0036244890289729</v>
      </c>
      <c r="DN89" s="141">
        <v>2.7779996545549412E-3</v>
      </c>
      <c r="DO89" s="64">
        <v>9</v>
      </c>
      <c r="DP89" s="77">
        <v>0.47368421052630999</v>
      </c>
      <c r="DQ89" s="64">
        <v>5</v>
      </c>
      <c r="DR89" s="77">
        <v>0.5</v>
      </c>
      <c r="DS89" s="64">
        <v>0</v>
      </c>
      <c r="DT89" s="77">
        <v>0</v>
      </c>
      <c r="DU89" s="64">
        <v>18</v>
      </c>
      <c r="DV89" s="64">
        <v>316</v>
      </c>
      <c r="DW89" s="77">
        <v>5.6962025316449998E-2</v>
      </c>
      <c r="DX89" s="64">
        <v>7</v>
      </c>
      <c r="DY89" s="64">
        <v>138</v>
      </c>
      <c r="DZ89" s="201">
        <v>5.072463768115E-2</v>
      </c>
      <c r="EA89" s="64">
        <v>34.400000000001299</v>
      </c>
      <c r="EB89" s="64">
        <v>0</v>
      </c>
      <c r="EC89" s="64">
        <v>0</v>
      </c>
      <c r="ED89" s="77">
        <v>0</v>
      </c>
      <c r="EE89" s="64">
        <v>0</v>
      </c>
      <c r="EF89" s="64">
        <v>0</v>
      </c>
      <c r="EG89" s="64">
        <v>0</v>
      </c>
      <c r="EH89" s="77">
        <v>0</v>
      </c>
      <c r="EI89" s="64">
        <v>0</v>
      </c>
      <c r="EJ89" s="138">
        <v>0</v>
      </c>
      <c r="EK89" s="64">
        <v>0</v>
      </c>
      <c r="EL89" s="64">
        <v>0</v>
      </c>
      <c r="EM89" s="138"/>
      <c r="EN89" s="178">
        <v>0</v>
      </c>
      <c r="EO89" s="178">
        <v>0</v>
      </c>
      <c r="EP89" s="178">
        <v>0</v>
      </c>
      <c r="EQ89" s="178">
        <v>0</v>
      </c>
      <c r="ER89" s="179">
        <v>0</v>
      </c>
    </row>
    <row r="90" spans="2:148" ht="14.1" customHeight="1" x14ac:dyDescent="0.2">
      <c r="B90" s="62" t="s">
        <v>927</v>
      </c>
      <c r="C90" s="63" t="s">
        <v>383</v>
      </c>
      <c r="D90" s="63" t="s">
        <v>384</v>
      </c>
      <c r="E90" s="63" t="s">
        <v>385</v>
      </c>
      <c r="F90" s="63"/>
      <c r="G90" s="63" t="s">
        <v>386</v>
      </c>
      <c r="H90" s="63" t="s">
        <v>387</v>
      </c>
      <c r="I90" s="63" t="s">
        <v>919</v>
      </c>
      <c r="J90" s="158" t="b">
        <v>0</v>
      </c>
      <c r="K90" s="132" t="s">
        <v>928</v>
      </c>
      <c r="L90" s="63" t="s">
        <v>929</v>
      </c>
      <c r="M90" s="62"/>
      <c r="N90" s="63" t="s">
        <v>930</v>
      </c>
      <c r="O90" s="63" t="s">
        <v>931</v>
      </c>
      <c r="P90" s="63" t="s">
        <v>393</v>
      </c>
      <c r="Q90" s="63">
        <v>11354</v>
      </c>
      <c r="R90" s="63" t="s">
        <v>932</v>
      </c>
      <c r="S90" s="218" t="s">
        <v>933</v>
      </c>
      <c r="T90" s="132" t="s">
        <v>934</v>
      </c>
      <c r="U90" s="166" t="s">
        <v>397</v>
      </c>
      <c r="V90" s="219" t="s">
        <v>398</v>
      </c>
      <c r="W90" s="219" t="s">
        <v>399</v>
      </c>
      <c r="X90" s="219" t="s">
        <v>400</v>
      </c>
      <c r="Y90" s="132" t="s">
        <v>335</v>
      </c>
      <c r="Z90" s="166"/>
      <c r="AA90" s="166">
        <v>0</v>
      </c>
      <c r="AB90" s="166">
        <v>0</v>
      </c>
      <c r="AC90" s="166">
        <v>0</v>
      </c>
      <c r="AD90" s="166">
        <v>0</v>
      </c>
      <c r="AE90" s="213">
        <v>40080</v>
      </c>
      <c r="AF90" s="64">
        <v>3762</v>
      </c>
      <c r="AG90" s="64" t="s">
        <v>401</v>
      </c>
      <c r="AH90" s="64">
        <v>0</v>
      </c>
      <c r="AI90" s="64">
        <v>21</v>
      </c>
      <c r="AJ90" s="64">
        <v>19</v>
      </c>
      <c r="AK90" s="64">
        <v>29</v>
      </c>
      <c r="AL90" s="64">
        <v>14</v>
      </c>
      <c r="AM90" s="64">
        <v>50</v>
      </c>
      <c r="AN90" s="64">
        <v>37.891579581698743</v>
      </c>
      <c r="AO90" s="64">
        <v>16.891579581698743</v>
      </c>
      <c r="AP90" s="77">
        <v>0.75783159163397484</v>
      </c>
      <c r="AQ90" s="64">
        <v>-12.108420418301257</v>
      </c>
      <c r="AR90" s="64">
        <v>27.666665999999999</v>
      </c>
      <c r="AS90" s="65">
        <v>0.30660619247237042</v>
      </c>
      <c r="AT90" s="65">
        <v>0.80436093246184492</v>
      </c>
      <c r="AU90" s="64">
        <v>21</v>
      </c>
      <c r="AV90" s="140">
        <v>37.891579581698743</v>
      </c>
      <c r="AW90" s="140">
        <v>0</v>
      </c>
      <c r="AX90" s="140">
        <v>13</v>
      </c>
      <c r="AY90" s="140">
        <v>0</v>
      </c>
      <c r="AZ90" s="140">
        <v>0</v>
      </c>
      <c r="BA90" s="140">
        <v>2</v>
      </c>
      <c r="BB90" s="140">
        <v>7</v>
      </c>
      <c r="BC90" s="140">
        <v>0</v>
      </c>
      <c r="BD90" s="140">
        <v>9</v>
      </c>
      <c r="BE90" s="140">
        <v>0</v>
      </c>
      <c r="BF90" s="65">
        <v>0</v>
      </c>
      <c r="BG90" s="140">
        <v>2</v>
      </c>
      <c r="BH90" s="140">
        <v>2</v>
      </c>
      <c r="BI90" s="140">
        <v>0</v>
      </c>
      <c r="BJ90" s="140">
        <v>4</v>
      </c>
      <c r="BK90" s="140">
        <v>0</v>
      </c>
      <c r="BL90" s="140">
        <v>0</v>
      </c>
      <c r="BM90" s="65">
        <v>0.69230000000000003</v>
      </c>
      <c r="BN90" s="64">
        <v>9</v>
      </c>
      <c r="BO90" s="201">
        <v>6.9230769230760006E-2</v>
      </c>
      <c r="BP90" s="140">
        <v>9</v>
      </c>
      <c r="BQ90" s="147">
        <v>52</v>
      </c>
      <c r="BR90" s="147">
        <v>0</v>
      </c>
      <c r="BS90" s="147">
        <v>1</v>
      </c>
      <c r="BT90" s="147">
        <v>3</v>
      </c>
      <c r="BU90" s="147">
        <v>4</v>
      </c>
      <c r="BV90" s="154">
        <v>5</v>
      </c>
      <c r="BW90" s="159">
        <v>3.71428571428571</v>
      </c>
      <c r="BX90" s="146">
        <v>0</v>
      </c>
      <c r="BY90" s="146">
        <v>7.1428571428569995E-2</v>
      </c>
      <c r="BZ90" s="146">
        <v>0.21428571428571</v>
      </c>
      <c r="CA90" s="146">
        <v>0.28571428571427998</v>
      </c>
      <c r="CB90" s="156">
        <v>0.35714285714284999</v>
      </c>
      <c r="CC90" s="155">
        <v>0</v>
      </c>
      <c r="CD90" s="77">
        <v>0</v>
      </c>
      <c r="CE90" s="64">
        <v>0</v>
      </c>
      <c r="CF90" s="77">
        <v>0</v>
      </c>
      <c r="CG90" s="64">
        <v>0</v>
      </c>
      <c r="CH90" s="77">
        <v>0</v>
      </c>
      <c r="CI90" s="124">
        <v>0</v>
      </c>
      <c r="CJ90" s="124">
        <v>13</v>
      </c>
      <c r="CK90" s="77">
        <v>0</v>
      </c>
      <c r="CL90" s="124">
        <v>0</v>
      </c>
      <c r="CM90" s="77">
        <v>0</v>
      </c>
      <c r="CN90" s="124">
        <v>0</v>
      </c>
      <c r="CO90" s="77">
        <v>0</v>
      </c>
      <c r="CP90" s="116">
        <v>710</v>
      </c>
      <c r="CQ90" s="116">
        <v>50.714285714285715</v>
      </c>
      <c r="CR90" s="116">
        <v>0</v>
      </c>
      <c r="CS90" s="116">
        <v>0</v>
      </c>
      <c r="CT90" s="116">
        <v>0</v>
      </c>
      <c r="CU90" s="116">
        <v>0</v>
      </c>
      <c r="CV90" s="116">
        <v>0</v>
      </c>
      <c r="CW90" s="116">
        <v>0</v>
      </c>
      <c r="CX90" s="116">
        <v>50.714285714285715</v>
      </c>
      <c r="CY90" s="64">
        <v>19</v>
      </c>
      <c r="CZ90" s="64">
        <v>18</v>
      </c>
      <c r="DA90" s="64">
        <v>33</v>
      </c>
      <c r="DB90" s="64">
        <v>28</v>
      </c>
      <c r="DC90" s="64">
        <v>33</v>
      </c>
      <c r="DD90" s="64">
        <v>30</v>
      </c>
      <c r="DE90" s="141">
        <v>0.94736842105262997</v>
      </c>
      <c r="DF90" s="141">
        <v>0.84848484848483996</v>
      </c>
      <c r="DG90" s="141">
        <v>0.90909090909089996</v>
      </c>
      <c r="DH90" s="64">
        <v>35</v>
      </c>
      <c r="DI90" s="176">
        <v>28</v>
      </c>
      <c r="DJ90" s="175">
        <v>0.964247032692645</v>
      </c>
      <c r="DK90" s="141">
        <v>0.8</v>
      </c>
      <c r="DL90" s="141">
        <v>0.771397626154116</v>
      </c>
      <c r="DM90" s="141">
        <v>1.178498453026448</v>
      </c>
      <c r="DN90" s="141">
        <v>0.13769328293678396</v>
      </c>
      <c r="DO90" s="64">
        <v>23</v>
      </c>
      <c r="DP90" s="77">
        <v>0.62162162162162005</v>
      </c>
      <c r="DQ90" s="64">
        <v>8</v>
      </c>
      <c r="DR90" s="77">
        <v>0.57142857142856995</v>
      </c>
      <c r="DS90" s="64">
        <v>3</v>
      </c>
      <c r="DT90" s="77">
        <v>0.21428571428571</v>
      </c>
      <c r="DU90" s="64">
        <v>29</v>
      </c>
      <c r="DV90" s="64">
        <v>378</v>
      </c>
      <c r="DW90" s="77">
        <v>7.6719576719569998E-2</v>
      </c>
      <c r="DX90" s="64">
        <v>14</v>
      </c>
      <c r="DY90" s="64">
        <v>130</v>
      </c>
      <c r="DZ90" s="201">
        <v>0.1076923076923</v>
      </c>
      <c r="EA90" s="64">
        <v>25.000000000000998</v>
      </c>
      <c r="EB90" s="64">
        <v>48</v>
      </c>
      <c r="EC90" s="64">
        <v>1</v>
      </c>
      <c r="ED90" s="77">
        <v>2.0799999999999999E-2</v>
      </c>
      <c r="EE90" s="64">
        <v>0</v>
      </c>
      <c r="EF90" s="64">
        <v>0</v>
      </c>
      <c r="EG90" s="64">
        <v>0</v>
      </c>
      <c r="EH90" s="77">
        <v>0</v>
      </c>
      <c r="EI90" s="64">
        <v>0</v>
      </c>
      <c r="EJ90" s="138">
        <v>0</v>
      </c>
      <c r="EK90" s="64">
        <v>0</v>
      </c>
      <c r="EL90" s="64">
        <v>0</v>
      </c>
      <c r="EM90" s="138"/>
      <c r="EN90" s="178">
        <v>0</v>
      </c>
      <c r="EO90" s="178">
        <v>0</v>
      </c>
      <c r="EP90" s="178">
        <v>0</v>
      </c>
      <c r="EQ90" s="178">
        <v>0</v>
      </c>
      <c r="ER90" s="179">
        <v>0</v>
      </c>
    </row>
    <row r="91" spans="2:148" ht="14.1" customHeight="1" x14ac:dyDescent="0.2">
      <c r="B91" s="62" t="s">
        <v>935</v>
      </c>
      <c r="C91" s="63" t="s">
        <v>383</v>
      </c>
      <c r="D91" s="63" t="s">
        <v>384</v>
      </c>
      <c r="E91" s="63" t="s">
        <v>385</v>
      </c>
      <c r="F91" s="63" t="s">
        <v>403</v>
      </c>
      <c r="G91" s="63" t="s">
        <v>386</v>
      </c>
      <c r="H91" s="63" t="s">
        <v>387</v>
      </c>
      <c r="I91" s="63" t="s">
        <v>919</v>
      </c>
      <c r="J91" s="158" t="b">
        <v>0</v>
      </c>
      <c r="K91" s="132" t="s">
        <v>936</v>
      </c>
      <c r="L91" s="63" t="s">
        <v>449</v>
      </c>
      <c r="M91" s="62"/>
      <c r="N91" s="63" t="s">
        <v>937</v>
      </c>
      <c r="O91" s="63" t="s">
        <v>938</v>
      </c>
      <c r="P91" s="63" t="s">
        <v>393</v>
      </c>
      <c r="Q91" s="63">
        <v>11106</v>
      </c>
      <c r="R91" s="63" t="s">
        <v>939</v>
      </c>
      <c r="S91" s="218" t="s">
        <v>453</v>
      </c>
      <c r="T91" s="132" t="s">
        <v>454</v>
      </c>
      <c r="U91" s="166" t="s">
        <v>397</v>
      </c>
      <c r="V91" s="219" t="s">
        <v>398</v>
      </c>
      <c r="W91" s="219" t="s">
        <v>399</v>
      </c>
      <c r="X91" s="219" t="s">
        <v>400</v>
      </c>
      <c r="Y91" s="132" t="s">
        <v>336</v>
      </c>
      <c r="Z91" s="166" t="s">
        <v>410</v>
      </c>
      <c r="AA91" s="166">
        <v>1</v>
      </c>
      <c r="AB91" s="166">
        <v>1</v>
      </c>
      <c r="AC91" s="166">
        <v>0</v>
      </c>
      <c r="AD91" s="166">
        <v>0</v>
      </c>
      <c r="AE91" s="213">
        <v>41393</v>
      </c>
      <c r="AF91" s="64">
        <v>2449</v>
      </c>
      <c r="AG91" s="64" t="s">
        <v>401</v>
      </c>
      <c r="AH91" s="64">
        <v>1</v>
      </c>
      <c r="AI91" s="64">
        <v>127</v>
      </c>
      <c r="AJ91" s="64">
        <v>142</v>
      </c>
      <c r="AK91" s="64">
        <v>134</v>
      </c>
      <c r="AL91" s="64">
        <v>64</v>
      </c>
      <c r="AM91" s="64">
        <v>107</v>
      </c>
      <c r="AN91" s="64">
        <v>173.21864951633708</v>
      </c>
      <c r="AO91" s="64">
        <v>46.218649516337081</v>
      </c>
      <c r="AP91" s="77">
        <v>1.6188658833302532</v>
      </c>
      <c r="AQ91" s="64">
        <v>66.218649516337081</v>
      </c>
      <c r="AR91" s="64">
        <v>134.33333300000001</v>
      </c>
      <c r="AS91" s="65">
        <v>0.29267648892788867</v>
      </c>
      <c r="AT91" s="65">
        <v>0.36392637414438644</v>
      </c>
      <c r="AU91" s="64">
        <v>127</v>
      </c>
      <c r="AV91" s="140">
        <v>173.21864951633708</v>
      </c>
      <c r="AW91" s="140">
        <v>22</v>
      </c>
      <c r="AX91" s="140">
        <v>64</v>
      </c>
      <c r="AY91" s="140">
        <v>0</v>
      </c>
      <c r="AZ91" s="140">
        <v>22</v>
      </c>
      <c r="BA91" s="140">
        <v>6</v>
      </c>
      <c r="BB91" s="140">
        <v>5</v>
      </c>
      <c r="BC91" s="140">
        <v>1</v>
      </c>
      <c r="BD91" s="140">
        <v>34</v>
      </c>
      <c r="BE91" s="140">
        <v>0</v>
      </c>
      <c r="BF91" s="65">
        <v>0</v>
      </c>
      <c r="BG91" s="140">
        <v>0</v>
      </c>
      <c r="BH91" s="140">
        <v>0</v>
      </c>
      <c r="BI91" s="140">
        <v>0</v>
      </c>
      <c r="BJ91" s="140">
        <v>0</v>
      </c>
      <c r="BK91" s="140">
        <v>29</v>
      </c>
      <c r="BL91" s="140">
        <v>1</v>
      </c>
      <c r="BM91" s="65">
        <v>0.625</v>
      </c>
      <c r="BN91" s="64">
        <v>26</v>
      </c>
      <c r="BO91" s="201">
        <v>0.20634920634920001</v>
      </c>
      <c r="BP91" s="140">
        <v>26</v>
      </c>
      <c r="BQ91" s="147">
        <v>200</v>
      </c>
      <c r="BR91" s="147">
        <v>2</v>
      </c>
      <c r="BS91" s="147">
        <v>24</v>
      </c>
      <c r="BT91" s="147">
        <v>12</v>
      </c>
      <c r="BU91" s="147">
        <v>16</v>
      </c>
      <c r="BV91" s="154">
        <v>10</v>
      </c>
      <c r="BW91" s="159">
        <v>3.125</v>
      </c>
      <c r="BX91" s="146">
        <v>3.125E-2</v>
      </c>
      <c r="BY91" s="146">
        <v>0.375</v>
      </c>
      <c r="BZ91" s="146">
        <v>0.1875</v>
      </c>
      <c r="CA91" s="146">
        <v>0.25</v>
      </c>
      <c r="CB91" s="156">
        <v>0.15625</v>
      </c>
      <c r="CC91" s="155">
        <v>17</v>
      </c>
      <c r="CD91" s="77">
        <v>0.265625</v>
      </c>
      <c r="CE91" s="64">
        <v>2</v>
      </c>
      <c r="CF91" s="77">
        <v>0.28571428571427998</v>
      </c>
      <c r="CG91" s="64">
        <v>19</v>
      </c>
      <c r="CH91" s="77">
        <v>0.26760563380280999</v>
      </c>
      <c r="CI91" s="124">
        <v>1</v>
      </c>
      <c r="CJ91" s="124">
        <v>64</v>
      </c>
      <c r="CK91" s="77">
        <v>1.5625E-2</v>
      </c>
      <c r="CL91" s="124">
        <v>1</v>
      </c>
      <c r="CM91" s="77">
        <v>1.5599999999999999E-2</v>
      </c>
      <c r="CN91" s="124">
        <v>0</v>
      </c>
      <c r="CO91" s="77">
        <v>0</v>
      </c>
      <c r="CP91" s="116">
        <v>4780</v>
      </c>
      <c r="CQ91" s="116">
        <v>74.6875</v>
      </c>
      <c r="CR91" s="116">
        <v>0</v>
      </c>
      <c r="CS91" s="116">
        <v>0</v>
      </c>
      <c r="CT91" s="116">
        <v>119</v>
      </c>
      <c r="CU91" s="116">
        <v>1.859375</v>
      </c>
      <c r="CV91" s="116">
        <v>5</v>
      </c>
      <c r="CW91" s="116">
        <v>7.8125E-2</v>
      </c>
      <c r="CX91" s="116">
        <v>76.625</v>
      </c>
      <c r="CY91" s="64">
        <v>134</v>
      </c>
      <c r="CZ91" s="64">
        <v>100</v>
      </c>
      <c r="DA91" s="64">
        <v>124</v>
      </c>
      <c r="DB91" s="64">
        <v>100</v>
      </c>
      <c r="DC91" s="64">
        <v>125</v>
      </c>
      <c r="DD91" s="64">
        <v>78</v>
      </c>
      <c r="DE91" s="141">
        <v>0.74626865671640996</v>
      </c>
      <c r="DF91" s="141">
        <v>0.80645161290321998</v>
      </c>
      <c r="DG91" s="141">
        <v>0.624</v>
      </c>
      <c r="DH91" s="64">
        <v>127</v>
      </c>
      <c r="DI91" s="176">
        <v>101</v>
      </c>
      <c r="DJ91" s="175">
        <v>0.964247032692645</v>
      </c>
      <c r="DK91" s="141">
        <v>0.79527559055118113</v>
      </c>
      <c r="DL91" s="141">
        <v>0.76684212836186727</v>
      </c>
      <c r="DM91" s="141">
        <v>0.81372681145334635</v>
      </c>
      <c r="DN91" s="141">
        <v>-0.14284212836186727</v>
      </c>
      <c r="DO91" s="64">
        <v>7</v>
      </c>
      <c r="DP91" s="77">
        <v>9.8591549295770006E-2</v>
      </c>
      <c r="DQ91" s="64">
        <v>44</v>
      </c>
      <c r="DR91" s="77">
        <v>0.6875</v>
      </c>
      <c r="DS91" s="64">
        <v>0</v>
      </c>
      <c r="DT91" s="77">
        <v>0</v>
      </c>
      <c r="DU91" s="64">
        <v>134</v>
      </c>
      <c r="DV91" s="64">
        <v>294</v>
      </c>
      <c r="DW91" s="77">
        <v>0.45578231292517002</v>
      </c>
      <c r="DX91" s="64">
        <v>58</v>
      </c>
      <c r="DY91" s="64">
        <v>126</v>
      </c>
      <c r="DZ91" s="201">
        <v>0.46031746031746001</v>
      </c>
      <c r="EA91" s="64"/>
      <c r="EB91" s="64">
        <v>32</v>
      </c>
      <c r="EC91" s="64">
        <v>1</v>
      </c>
      <c r="ED91" s="77">
        <v>3.1300000000000001E-2</v>
      </c>
      <c r="EE91" s="64">
        <v>0</v>
      </c>
      <c r="EF91" s="64">
        <v>0</v>
      </c>
      <c r="EG91" s="64">
        <v>0</v>
      </c>
      <c r="EH91" s="77">
        <v>0</v>
      </c>
      <c r="EI91" s="64">
        <v>0</v>
      </c>
      <c r="EJ91" s="138">
        <v>0</v>
      </c>
      <c r="EK91" s="64">
        <v>66</v>
      </c>
      <c r="EL91" s="64">
        <v>0</v>
      </c>
      <c r="EM91" s="138">
        <v>0</v>
      </c>
      <c r="EN91" s="178">
        <v>0</v>
      </c>
      <c r="EO91" s="178">
        <v>0</v>
      </c>
      <c r="EP91" s="178">
        <v>0</v>
      </c>
      <c r="EQ91" s="178">
        <v>0</v>
      </c>
      <c r="ER91" s="179">
        <v>0</v>
      </c>
    </row>
    <row r="92" spans="2:148" ht="14.1" customHeight="1" x14ac:dyDescent="0.2">
      <c r="B92" s="62" t="s">
        <v>940</v>
      </c>
      <c r="C92" s="63" t="s">
        <v>383</v>
      </c>
      <c r="D92" s="63" t="s">
        <v>384</v>
      </c>
      <c r="E92" s="63" t="s">
        <v>385</v>
      </c>
      <c r="F92" s="63" t="s">
        <v>403</v>
      </c>
      <c r="G92" s="63" t="s">
        <v>386</v>
      </c>
      <c r="H92" s="63" t="s">
        <v>387</v>
      </c>
      <c r="I92" s="63" t="s">
        <v>919</v>
      </c>
      <c r="J92" s="158" t="b">
        <v>0</v>
      </c>
      <c r="K92" s="132" t="s">
        <v>941</v>
      </c>
      <c r="L92" s="63" t="s">
        <v>449</v>
      </c>
      <c r="M92" s="62"/>
      <c r="N92" s="63" t="s">
        <v>942</v>
      </c>
      <c r="O92" s="63" t="s">
        <v>943</v>
      </c>
      <c r="P92" s="63" t="s">
        <v>393</v>
      </c>
      <c r="Q92" s="63">
        <v>11103</v>
      </c>
      <c r="R92" s="63" t="s">
        <v>944</v>
      </c>
      <c r="S92" s="218" t="s">
        <v>453</v>
      </c>
      <c r="T92" s="132" t="s">
        <v>454</v>
      </c>
      <c r="U92" s="166" t="s">
        <v>397</v>
      </c>
      <c r="V92" s="219" t="s">
        <v>398</v>
      </c>
      <c r="W92" s="219" t="s">
        <v>399</v>
      </c>
      <c r="X92" s="219" t="s">
        <v>400</v>
      </c>
      <c r="Y92" s="132" t="s">
        <v>336</v>
      </c>
      <c r="Z92" s="166"/>
      <c r="AA92" s="166">
        <v>1</v>
      </c>
      <c r="AB92" s="166">
        <v>1</v>
      </c>
      <c r="AC92" s="166">
        <v>1</v>
      </c>
      <c r="AD92" s="166">
        <v>0</v>
      </c>
      <c r="AE92" s="213">
        <v>41745</v>
      </c>
      <c r="AF92" s="64">
        <v>2097</v>
      </c>
      <c r="AG92" s="64" t="s">
        <v>401</v>
      </c>
      <c r="AH92" s="64">
        <v>1</v>
      </c>
      <c r="AI92" s="64">
        <v>74</v>
      </c>
      <c r="AJ92" s="64">
        <v>90</v>
      </c>
      <c r="AK92" s="64">
        <v>71</v>
      </c>
      <c r="AL92" s="64">
        <v>31</v>
      </c>
      <c r="AM92" s="64">
        <v>64</v>
      </c>
      <c r="AN92" s="64">
        <v>83.902783359475791</v>
      </c>
      <c r="AO92" s="64">
        <v>9.9027833594757908</v>
      </c>
      <c r="AP92" s="77">
        <v>1.3109809899918092</v>
      </c>
      <c r="AQ92" s="64">
        <v>19.902783359475791</v>
      </c>
      <c r="AR92" s="64">
        <v>84.666666000000006</v>
      </c>
      <c r="AS92" s="65">
        <v>0.18172934309120833</v>
      </c>
      <c r="AT92" s="65">
        <v>0.13382139674967286</v>
      </c>
      <c r="AU92" s="64">
        <v>74</v>
      </c>
      <c r="AV92" s="140">
        <v>83.902783359475791</v>
      </c>
      <c r="AW92" s="140">
        <v>15</v>
      </c>
      <c r="AX92" s="140">
        <v>31</v>
      </c>
      <c r="AY92" s="140">
        <v>0</v>
      </c>
      <c r="AZ92" s="140">
        <v>7</v>
      </c>
      <c r="BA92" s="140">
        <v>3</v>
      </c>
      <c r="BB92" s="140">
        <v>5</v>
      </c>
      <c r="BC92" s="140">
        <v>0</v>
      </c>
      <c r="BD92" s="140">
        <v>15</v>
      </c>
      <c r="BE92" s="140">
        <v>8</v>
      </c>
      <c r="BF92" s="65">
        <v>0.5333</v>
      </c>
      <c r="BG92" s="140">
        <v>0</v>
      </c>
      <c r="BH92" s="140">
        <v>0</v>
      </c>
      <c r="BI92" s="140">
        <v>0</v>
      </c>
      <c r="BJ92" s="140">
        <v>8</v>
      </c>
      <c r="BK92" s="140">
        <v>7</v>
      </c>
      <c r="BL92" s="140">
        <v>1</v>
      </c>
      <c r="BM92" s="65">
        <v>0.4839</v>
      </c>
      <c r="BN92" s="64">
        <v>9</v>
      </c>
      <c r="BO92" s="201">
        <v>0.11538461538461001</v>
      </c>
      <c r="BP92" s="140">
        <v>18</v>
      </c>
      <c r="BQ92" s="147">
        <v>106</v>
      </c>
      <c r="BR92" s="147">
        <v>1</v>
      </c>
      <c r="BS92" s="147">
        <v>9</v>
      </c>
      <c r="BT92" s="147">
        <v>4</v>
      </c>
      <c r="BU92" s="147">
        <v>10</v>
      </c>
      <c r="BV92" s="154">
        <v>7</v>
      </c>
      <c r="BW92" s="159">
        <v>3.4193548387096699</v>
      </c>
      <c r="BX92" s="146">
        <v>3.2258064516119997E-2</v>
      </c>
      <c r="BY92" s="146">
        <v>0.29032258064515998</v>
      </c>
      <c r="BZ92" s="146">
        <v>0.12903225806450999</v>
      </c>
      <c r="CA92" s="146">
        <v>0.32258064516128998</v>
      </c>
      <c r="CB92" s="156">
        <v>0.2258064516129</v>
      </c>
      <c r="CC92" s="155">
        <v>9</v>
      </c>
      <c r="CD92" s="77">
        <v>0.29032258064515998</v>
      </c>
      <c r="CE92" s="64">
        <v>2</v>
      </c>
      <c r="CF92" s="77">
        <v>0.33333333333332998</v>
      </c>
      <c r="CG92" s="64">
        <v>11</v>
      </c>
      <c r="CH92" s="77">
        <v>0.29729729729728999</v>
      </c>
      <c r="CI92" s="124">
        <v>3</v>
      </c>
      <c r="CJ92" s="124">
        <v>31</v>
      </c>
      <c r="CK92" s="77">
        <v>9.6774193548380003E-2</v>
      </c>
      <c r="CL92" s="124">
        <v>3</v>
      </c>
      <c r="CM92" s="77">
        <v>9.6799999999999997E-2</v>
      </c>
      <c r="CN92" s="124">
        <v>0</v>
      </c>
      <c r="CO92" s="77">
        <v>0</v>
      </c>
      <c r="CP92" s="116">
        <v>2030</v>
      </c>
      <c r="CQ92" s="116">
        <v>65.483870967741936</v>
      </c>
      <c r="CR92" s="116">
        <v>0</v>
      </c>
      <c r="CS92" s="116">
        <v>0</v>
      </c>
      <c r="CT92" s="116">
        <v>63</v>
      </c>
      <c r="CU92" s="116">
        <v>2.032258064516129</v>
      </c>
      <c r="CV92" s="116">
        <v>15</v>
      </c>
      <c r="CW92" s="116">
        <v>0.4838709677419355</v>
      </c>
      <c r="CX92" s="116">
        <v>68</v>
      </c>
      <c r="CY92" s="64">
        <v>88</v>
      </c>
      <c r="CZ92" s="64">
        <v>53</v>
      </c>
      <c r="DA92" s="64">
        <v>92</v>
      </c>
      <c r="DB92" s="64">
        <v>75</v>
      </c>
      <c r="DC92" s="64">
        <v>90</v>
      </c>
      <c r="DD92" s="64">
        <v>67</v>
      </c>
      <c r="DE92" s="141">
        <v>0.60227272727271997</v>
      </c>
      <c r="DF92" s="141">
        <v>0.81521739130434001</v>
      </c>
      <c r="DG92" s="141">
        <v>0.74444444444444002</v>
      </c>
      <c r="DH92" s="64">
        <v>93</v>
      </c>
      <c r="DI92" s="176">
        <v>72</v>
      </c>
      <c r="DJ92" s="175">
        <v>0.964247032692645</v>
      </c>
      <c r="DK92" s="141">
        <v>0.77419354838709675</v>
      </c>
      <c r="DL92" s="141">
        <v>0.74651383176204777</v>
      </c>
      <c r="DM92" s="141">
        <v>0.99722793171464319</v>
      </c>
      <c r="DN92" s="141">
        <v>-2.0693873176077515E-3</v>
      </c>
      <c r="DO92" s="64">
        <v>6</v>
      </c>
      <c r="DP92" s="77">
        <v>0.16216216216216001</v>
      </c>
      <c r="DQ92" s="64">
        <v>24</v>
      </c>
      <c r="DR92" s="77">
        <v>0.77419354838708998</v>
      </c>
      <c r="DS92" s="64">
        <v>0</v>
      </c>
      <c r="DT92" s="77">
        <v>0</v>
      </c>
      <c r="DU92" s="64">
        <v>71</v>
      </c>
      <c r="DV92" s="64">
        <v>198</v>
      </c>
      <c r="DW92" s="77">
        <v>0.35858585858585001</v>
      </c>
      <c r="DX92" s="64">
        <v>28</v>
      </c>
      <c r="DY92" s="64">
        <v>78</v>
      </c>
      <c r="DZ92" s="201">
        <v>0.35897435897434998</v>
      </c>
      <c r="EA92" s="64"/>
      <c r="EB92" s="64">
        <v>11</v>
      </c>
      <c r="EC92" s="64">
        <v>1</v>
      </c>
      <c r="ED92" s="77">
        <v>9.0899999999999995E-2</v>
      </c>
      <c r="EE92" s="64">
        <v>0</v>
      </c>
      <c r="EF92" s="64">
        <v>0</v>
      </c>
      <c r="EG92" s="64">
        <v>0</v>
      </c>
      <c r="EH92" s="77">
        <v>0</v>
      </c>
      <c r="EI92" s="64">
        <v>31</v>
      </c>
      <c r="EJ92" s="138">
        <v>0</v>
      </c>
      <c r="EK92" s="64">
        <v>45</v>
      </c>
      <c r="EL92" s="64">
        <v>0</v>
      </c>
      <c r="EM92" s="138">
        <v>0</v>
      </c>
      <c r="EN92" s="178">
        <v>0</v>
      </c>
      <c r="EO92" s="178">
        <v>0</v>
      </c>
      <c r="EP92" s="178">
        <v>0</v>
      </c>
      <c r="EQ92" s="178">
        <v>0</v>
      </c>
      <c r="ER92" s="179">
        <v>0</v>
      </c>
    </row>
    <row r="93" spans="2:148" ht="14.1" customHeight="1" x14ac:dyDescent="0.2">
      <c r="B93" s="62" t="s">
        <v>945</v>
      </c>
      <c r="C93" s="63" t="s">
        <v>383</v>
      </c>
      <c r="D93" s="63" t="s">
        <v>384</v>
      </c>
      <c r="E93" s="63" t="s">
        <v>385</v>
      </c>
      <c r="F93" s="63"/>
      <c r="G93" s="63" t="s">
        <v>386</v>
      </c>
      <c r="H93" s="63" t="s">
        <v>387</v>
      </c>
      <c r="I93" s="63" t="s">
        <v>919</v>
      </c>
      <c r="J93" s="158" t="b">
        <v>0</v>
      </c>
      <c r="K93" s="132" t="s">
        <v>946</v>
      </c>
      <c r="L93" s="63" t="s">
        <v>947</v>
      </c>
      <c r="M93" s="62"/>
      <c r="N93" s="63" t="s">
        <v>948</v>
      </c>
      <c r="O93" s="63" t="s">
        <v>931</v>
      </c>
      <c r="P93" s="63" t="s">
        <v>393</v>
      </c>
      <c r="Q93" s="63">
        <v>11358</v>
      </c>
      <c r="R93" s="63" t="s">
        <v>949</v>
      </c>
      <c r="S93" s="218" t="s">
        <v>950</v>
      </c>
      <c r="T93" s="132" t="s">
        <v>951</v>
      </c>
      <c r="U93" s="166" t="s">
        <v>397</v>
      </c>
      <c r="V93" s="219" t="s">
        <v>398</v>
      </c>
      <c r="W93" s="219" t="s">
        <v>399</v>
      </c>
      <c r="X93" s="219" t="s">
        <v>400</v>
      </c>
      <c r="Y93" s="132" t="s">
        <v>333</v>
      </c>
      <c r="Z93" s="166"/>
      <c r="AA93" s="166">
        <v>0</v>
      </c>
      <c r="AB93" s="166">
        <v>0</v>
      </c>
      <c r="AC93" s="166">
        <v>0</v>
      </c>
      <c r="AD93" s="166">
        <v>0</v>
      </c>
      <c r="AE93" s="213">
        <v>41803</v>
      </c>
      <c r="AF93" s="64">
        <v>2039</v>
      </c>
      <c r="AG93" s="64" t="s">
        <v>401</v>
      </c>
      <c r="AH93" s="64">
        <v>0</v>
      </c>
      <c r="AI93" s="64">
        <v>4</v>
      </c>
      <c r="AJ93" s="64">
        <v>9</v>
      </c>
      <c r="AK93" s="64">
        <v>16</v>
      </c>
      <c r="AL93" s="64">
        <v>2</v>
      </c>
      <c r="AM93" s="64">
        <v>50</v>
      </c>
      <c r="AN93" s="64">
        <v>5.4130827973855347</v>
      </c>
      <c r="AO93" s="64">
        <v>1.4130827973855347</v>
      </c>
      <c r="AP93" s="77">
        <v>0.1082616559477107</v>
      </c>
      <c r="AQ93" s="64">
        <v>-44.586917202614465</v>
      </c>
      <c r="AR93" s="64">
        <v>8.3333329999999997</v>
      </c>
      <c r="AS93" s="65">
        <v>-0.66168232516340408</v>
      </c>
      <c r="AT93" s="65">
        <v>0.35327069934638367</v>
      </c>
      <c r="AU93" s="64">
        <v>4</v>
      </c>
      <c r="AV93" s="140">
        <v>5.4130827973855347</v>
      </c>
      <c r="AW93" s="140">
        <v>2</v>
      </c>
      <c r="AX93" s="140">
        <v>2</v>
      </c>
      <c r="AY93" s="140">
        <v>0</v>
      </c>
      <c r="AZ93" s="140">
        <v>1</v>
      </c>
      <c r="BA93" s="140">
        <v>0</v>
      </c>
      <c r="BB93" s="140">
        <v>0</v>
      </c>
      <c r="BC93" s="140">
        <v>0</v>
      </c>
      <c r="BD93" s="140">
        <v>1</v>
      </c>
      <c r="BE93" s="140">
        <v>1</v>
      </c>
      <c r="BF93" s="65">
        <v>0.5</v>
      </c>
      <c r="BG93" s="140">
        <v>0</v>
      </c>
      <c r="BH93" s="140">
        <v>0</v>
      </c>
      <c r="BI93" s="140">
        <v>0</v>
      </c>
      <c r="BJ93" s="140">
        <v>1</v>
      </c>
      <c r="BK93" s="140">
        <v>0</v>
      </c>
      <c r="BL93" s="140">
        <v>0</v>
      </c>
      <c r="BM93" s="65">
        <v>0</v>
      </c>
      <c r="BN93" s="64">
        <v>0</v>
      </c>
      <c r="BO93" s="201">
        <v>0</v>
      </c>
      <c r="BP93" s="140">
        <v>1</v>
      </c>
      <c r="BQ93" s="147">
        <v>6</v>
      </c>
      <c r="BR93" s="147">
        <v>0</v>
      </c>
      <c r="BS93" s="147">
        <v>1</v>
      </c>
      <c r="BT93" s="147">
        <v>0</v>
      </c>
      <c r="BU93" s="147">
        <v>1</v>
      </c>
      <c r="BV93" s="154">
        <v>0</v>
      </c>
      <c r="BW93" s="159">
        <v>3</v>
      </c>
      <c r="BX93" s="146">
        <v>0</v>
      </c>
      <c r="BY93" s="146">
        <v>0.5</v>
      </c>
      <c r="BZ93" s="146">
        <v>0</v>
      </c>
      <c r="CA93" s="146">
        <v>0.5</v>
      </c>
      <c r="CB93" s="156">
        <v>0</v>
      </c>
      <c r="CC93" s="155">
        <v>0</v>
      </c>
      <c r="CD93" s="77">
        <v>0</v>
      </c>
      <c r="CE93" s="64">
        <v>0</v>
      </c>
      <c r="CF93" s="77">
        <v>0</v>
      </c>
      <c r="CG93" s="64">
        <v>0</v>
      </c>
      <c r="CH93" s="77">
        <v>0</v>
      </c>
      <c r="CI93" s="124">
        <v>0</v>
      </c>
      <c r="CJ93" s="124">
        <v>2</v>
      </c>
      <c r="CK93" s="77">
        <v>0</v>
      </c>
      <c r="CL93" s="124">
        <v>0</v>
      </c>
      <c r="CM93" s="77">
        <v>0</v>
      </c>
      <c r="CN93" s="124">
        <v>0</v>
      </c>
      <c r="CO93" s="77">
        <v>0</v>
      </c>
      <c r="CP93" s="116">
        <v>110</v>
      </c>
      <c r="CQ93" s="116">
        <v>55</v>
      </c>
      <c r="CR93" s="116">
        <v>0</v>
      </c>
      <c r="CS93" s="116">
        <v>0</v>
      </c>
      <c r="CT93" s="116">
        <v>0</v>
      </c>
      <c r="CU93" s="116">
        <v>0</v>
      </c>
      <c r="CV93" s="116">
        <v>0</v>
      </c>
      <c r="CW93" s="116">
        <v>0</v>
      </c>
      <c r="CX93" s="116">
        <v>55</v>
      </c>
      <c r="CY93" s="64">
        <v>9</v>
      </c>
      <c r="CZ93" s="64">
        <v>6</v>
      </c>
      <c r="DA93" s="64">
        <v>2</v>
      </c>
      <c r="DB93" s="64">
        <v>1</v>
      </c>
      <c r="DC93" s="64">
        <v>0</v>
      </c>
      <c r="DD93" s="64">
        <v>0</v>
      </c>
      <c r="DE93" s="141">
        <v>0.66666666666665997</v>
      </c>
      <c r="DF93" s="141">
        <v>0.5</v>
      </c>
      <c r="DG93" s="141">
        <v>0</v>
      </c>
      <c r="DH93" s="64">
        <v>0</v>
      </c>
      <c r="DI93" s="176">
        <v>0</v>
      </c>
      <c r="DJ93" s="175">
        <v>0.964247032692645</v>
      </c>
      <c r="DK93" s="141">
        <v>0</v>
      </c>
      <c r="DL93" s="141">
        <v>0</v>
      </c>
      <c r="DM93" s="141">
        <v>0</v>
      </c>
      <c r="DN93" s="141">
        <v>0</v>
      </c>
      <c r="DO93" s="64">
        <v>0</v>
      </c>
      <c r="DP93" s="77">
        <v>0</v>
      </c>
      <c r="DQ93" s="64">
        <v>2</v>
      </c>
      <c r="DR93" s="77">
        <v>1</v>
      </c>
      <c r="DS93" s="64">
        <v>4</v>
      </c>
      <c r="DT93" s="77">
        <v>2</v>
      </c>
      <c r="DU93" s="64">
        <v>16</v>
      </c>
      <c r="DV93" s="64">
        <v>84</v>
      </c>
      <c r="DW93" s="77">
        <v>0.19047619047618999</v>
      </c>
      <c r="DX93" s="64">
        <v>2</v>
      </c>
      <c r="DY93" s="64">
        <v>24</v>
      </c>
      <c r="DZ93" s="201">
        <v>8.3333333333329998E-2</v>
      </c>
      <c r="EA93" s="64">
        <v>5.2000000000000997</v>
      </c>
      <c r="EB93" s="64">
        <v>0</v>
      </c>
      <c r="EC93" s="64">
        <v>0</v>
      </c>
      <c r="ED93" s="77">
        <v>0</v>
      </c>
      <c r="EE93" s="64">
        <v>0</v>
      </c>
      <c r="EF93" s="64">
        <v>0</v>
      </c>
      <c r="EG93" s="64">
        <v>0</v>
      </c>
      <c r="EH93" s="77">
        <v>0</v>
      </c>
      <c r="EI93" s="64">
        <v>0</v>
      </c>
      <c r="EJ93" s="138">
        <v>0</v>
      </c>
      <c r="EK93" s="64">
        <v>0</v>
      </c>
      <c r="EL93" s="64">
        <v>0</v>
      </c>
      <c r="EM93" s="138"/>
      <c r="EN93" s="178">
        <v>0</v>
      </c>
      <c r="EO93" s="178">
        <v>0</v>
      </c>
      <c r="EP93" s="178">
        <v>0</v>
      </c>
      <c r="EQ93" s="178">
        <v>0</v>
      </c>
      <c r="ER93" s="179">
        <v>0</v>
      </c>
    </row>
    <row r="94" spans="2:148" ht="14.1" customHeight="1" x14ac:dyDescent="0.2">
      <c r="B94" s="62" t="s">
        <v>952</v>
      </c>
      <c r="C94" s="63" t="s">
        <v>383</v>
      </c>
      <c r="D94" s="63" t="s">
        <v>384</v>
      </c>
      <c r="E94" s="63" t="s">
        <v>385</v>
      </c>
      <c r="F94" s="63"/>
      <c r="G94" s="63" t="s">
        <v>386</v>
      </c>
      <c r="H94" s="63" t="s">
        <v>387</v>
      </c>
      <c r="I94" s="63" t="s">
        <v>919</v>
      </c>
      <c r="J94" s="158" t="b">
        <v>0</v>
      </c>
      <c r="K94" s="132" t="s">
        <v>953</v>
      </c>
      <c r="L94" s="63" t="s">
        <v>954</v>
      </c>
      <c r="M94" s="62"/>
      <c r="N94" s="63" t="s">
        <v>955</v>
      </c>
      <c r="O94" s="63" t="s">
        <v>956</v>
      </c>
      <c r="P94" s="63" t="s">
        <v>393</v>
      </c>
      <c r="Q94" s="63">
        <v>11356</v>
      </c>
      <c r="R94" s="63" t="s">
        <v>957</v>
      </c>
      <c r="S94" s="218" t="s">
        <v>958</v>
      </c>
      <c r="T94" s="132" t="s">
        <v>959</v>
      </c>
      <c r="U94" s="166" t="s">
        <v>397</v>
      </c>
      <c r="V94" s="219" t="s">
        <v>398</v>
      </c>
      <c r="W94" s="219" t="s">
        <v>399</v>
      </c>
      <c r="X94" s="219" t="s">
        <v>400</v>
      </c>
      <c r="Y94" s="132" t="s">
        <v>333</v>
      </c>
      <c r="Z94" s="166"/>
      <c r="AA94" s="166">
        <v>0</v>
      </c>
      <c r="AB94" s="166">
        <v>0</v>
      </c>
      <c r="AC94" s="166">
        <v>0</v>
      </c>
      <c r="AD94" s="166">
        <v>0</v>
      </c>
      <c r="AE94" s="213">
        <v>41793</v>
      </c>
      <c r="AF94" s="64">
        <v>2049</v>
      </c>
      <c r="AG94" s="64" t="s">
        <v>401</v>
      </c>
      <c r="AH94" s="64">
        <v>0</v>
      </c>
      <c r="AI94" s="64">
        <v>10</v>
      </c>
      <c r="AJ94" s="64">
        <v>4</v>
      </c>
      <c r="AK94" s="64">
        <v>5</v>
      </c>
      <c r="AL94" s="64">
        <v>2</v>
      </c>
      <c r="AM94" s="64">
        <v>50</v>
      </c>
      <c r="AN94" s="64">
        <v>5.4130827973855347</v>
      </c>
      <c r="AO94" s="64">
        <v>-4.5869172026144653</v>
      </c>
      <c r="AP94" s="77">
        <v>0.1082616559477107</v>
      </c>
      <c r="AQ94" s="64">
        <v>-44.586917202614465</v>
      </c>
      <c r="AR94" s="64">
        <v>5.6666660000000002</v>
      </c>
      <c r="AS94" s="65">
        <v>8.2616559477106929E-2</v>
      </c>
      <c r="AT94" s="65">
        <v>-0.45869172026144656</v>
      </c>
      <c r="AU94" s="64">
        <v>10</v>
      </c>
      <c r="AV94" s="140">
        <v>5.4130827973855347</v>
      </c>
      <c r="AW94" s="140">
        <v>2</v>
      </c>
      <c r="AX94" s="140">
        <v>2</v>
      </c>
      <c r="AY94" s="140">
        <v>0</v>
      </c>
      <c r="AZ94" s="140">
        <v>2</v>
      </c>
      <c r="BA94" s="140">
        <v>0</v>
      </c>
      <c r="BB94" s="140">
        <v>0</v>
      </c>
      <c r="BC94" s="140">
        <v>0</v>
      </c>
      <c r="BD94" s="140">
        <v>2</v>
      </c>
      <c r="BE94" s="140">
        <v>0</v>
      </c>
      <c r="BF94" s="65">
        <v>0</v>
      </c>
      <c r="BG94" s="140">
        <v>0</v>
      </c>
      <c r="BH94" s="140">
        <v>0</v>
      </c>
      <c r="BI94" s="140">
        <v>0</v>
      </c>
      <c r="BJ94" s="140">
        <v>0</v>
      </c>
      <c r="BK94" s="140">
        <v>0</v>
      </c>
      <c r="BL94" s="140">
        <v>0</v>
      </c>
      <c r="BM94" s="65">
        <v>0</v>
      </c>
      <c r="BN94" s="64">
        <v>0</v>
      </c>
      <c r="BO94" s="201">
        <v>0</v>
      </c>
      <c r="BP94" s="140">
        <v>0</v>
      </c>
      <c r="BQ94" s="147">
        <v>2</v>
      </c>
      <c r="BR94" s="147">
        <v>2</v>
      </c>
      <c r="BS94" s="147">
        <v>0</v>
      </c>
      <c r="BT94" s="147">
        <v>0</v>
      </c>
      <c r="BU94" s="147">
        <v>0</v>
      </c>
      <c r="BV94" s="154">
        <v>0</v>
      </c>
      <c r="BW94" s="159">
        <v>1</v>
      </c>
      <c r="BX94" s="146">
        <v>1</v>
      </c>
      <c r="BY94" s="146">
        <v>0</v>
      </c>
      <c r="BZ94" s="146">
        <v>0</v>
      </c>
      <c r="CA94" s="146">
        <v>0</v>
      </c>
      <c r="CB94" s="156">
        <v>0</v>
      </c>
      <c r="CC94" s="155">
        <v>0</v>
      </c>
      <c r="CD94" s="77">
        <v>0</v>
      </c>
      <c r="CE94" s="64">
        <v>0</v>
      </c>
      <c r="CF94" s="77">
        <v>0</v>
      </c>
      <c r="CG94" s="64">
        <v>0</v>
      </c>
      <c r="CH94" s="77">
        <v>0</v>
      </c>
      <c r="CI94" s="124">
        <v>0</v>
      </c>
      <c r="CJ94" s="124">
        <v>2</v>
      </c>
      <c r="CK94" s="77">
        <v>0</v>
      </c>
      <c r="CL94" s="124">
        <v>0</v>
      </c>
      <c r="CM94" s="77">
        <v>0</v>
      </c>
      <c r="CN94" s="124">
        <v>0</v>
      </c>
      <c r="CO94" s="77">
        <v>0</v>
      </c>
      <c r="CP94" s="116">
        <v>100</v>
      </c>
      <c r="CQ94" s="116">
        <v>50</v>
      </c>
      <c r="CR94" s="116">
        <v>0</v>
      </c>
      <c r="CS94" s="116">
        <v>0</v>
      </c>
      <c r="CT94" s="116">
        <v>0</v>
      </c>
      <c r="CU94" s="116">
        <v>0</v>
      </c>
      <c r="CV94" s="116">
        <v>0</v>
      </c>
      <c r="CW94" s="116">
        <v>0</v>
      </c>
      <c r="CX94" s="116">
        <v>50</v>
      </c>
      <c r="CY94" s="64">
        <v>4</v>
      </c>
      <c r="CZ94" s="64">
        <v>4</v>
      </c>
      <c r="DA94" s="64">
        <v>6</v>
      </c>
      <c r="DB94" s="64">
        <v>4</v>
      </c>
      <c r="DC94" s="64">
        <v>6</v>
      </c>
      <c r="DD94" s="64">
        <v>5</v>
      </c>
      <c r="DE94" s="141">
        <v>1</v>
      </c>
      <c r="DF94" s="141">
        <v>0.66666666666665997</v>
      </c>
      <c r="DG94" s="141">
        <v>0.83333333333333004</v>
      </c>
      <c r="DH94" s="64">
        <v>8</v>
      </c>
      <c r="DI94" s="176">
        <v>6</v>
      </c>
      <c r="DJ94" s="175">
        <v>0.964247032692645</v>
      </c>
      <c r="DK94" s="141">
        <v>0.75</v>
      </c>
      <c r="DL94" s="141">
        <v>0.72318527451948378</v>
      </c>
      <c r="DM94" s="141">
        <v>1.152309598514756</v>
      </c>
      <c r="DN94" s="141">
        <v>0.11014805881384626</v>
      </c>
      <c r="DO94" s="64">
        <v>1</v>
      </c>
      <c r="DP94" s="77">
        <v>0.33333333333332998</v>
      </c>
      <c r="DQ94" s="64">
        <v>0</v>
      </c>
      <c r="DR94" s="77">
        <v>0</v>
      </c>
      <c r="DS94" s="64">
        <v>0</v>
      </c>
      <c r="DT94" s="77">
        <v>0</v>
      </c>
      <c r="DU94" s="64">
        <v>5</v>
      </c>
      <c r="DV94" s="64">
        <v>100</v>
      </c>
      <c r="DW94" s="77">
        <v>0.05</v>
      </c>
      <c r="DX94" s="64">
        <v>2</v>
      </c>
      <c r="DY94" s="64">
        <v>38</v>
      </c>
      <c r="DZ94" s="201">
        <v>5.2631578947360001E-2</v>
      </c>
      <c r="EA94" s="64">
        <v>9.4000000000003006</v>
      </c>
      <c r="EB94" s="64">
        <v>0</v>
      </c>
      <c r="EC94" s="64">
        <v>0</v>
      </c>
      <c r="ED94" s="77">
        <v>0</v>
      </c>
      <c r="EE94" s="64">
        <v>0</v>
      </c>
      <c r="EF94" s="64">
        <v>0</v>
      </c>
      <c r="EG94" s="64">
        <v>0</v>
      </c>
      <c r="EH94" s="77">
        <v>0</v>
      </c>
      <c r="EI94" s="64">
        <v>0</v>
      </c>
      <c r="EJ94" s="138">
        <v>0</v>
      </c>
      <c r="EK94" s="64">
        <v>0</v>
      </c>
      <c r="EL94" s="64">
        <v>0</v>
      </c>
      <c r="EM94" s="138"/>
      <c r="EN94" s="178">
        <v>0</v>
      </c>
      <c r="EO94" s="178">
        <v>0</v>
      </c>
      <c r="EP94" s="178">
        <v>0</v>
      </c>
      <c r="EQ94" s="178">
        <v>0</v>
      </c>
      <c r="ER94" s="179">
        <v>0</v>
      </c>
    </row>
    <row r="95" spans="2:148" ht="14.1" customHeight="1" x14ac:dyDescent="0.2">
      <c r="B95" s="62" t="s">
        <v>960</v>
      </c>
      <c r="C95" s="63" t="s">
        <v>383</v>
      </c>
      <c r="D95" s="63" t="s">
        <v>384</v>
      </c>
      <c r="E95" s="63" t="s">
        <v>385</v>
      </c>
      <c r="F95" s="63" t="s">
        <v>403</v>
      </c>
      <c r="G95" s="63" t="s">
        <v>386</v>
      </c>
      <c r="H95" s="63" t="s">
        <v>387</v>
      </c>
      <c r="I95" s="63" t="s">
        <v>919</v>
      </c>
      <c r="J95" s="158" t="b">
        <v>0</v>
      </c>
      <c r="K95" s="132" t="s">
        <v>961</v>
      </c>
      <c r="L95" s="63" t="s">
        <v>449</v>
      </c>
      <c r="M95" s="62"/>
      <c r="N95" s="63" t="s">
        <v>962</v>
      </c>
      <c r="O95" s="63" t="s">
        <v>392</v>
      </c>
      <c r="P95" s="63" t="s">
        <v>393</v>
      </c>
      <c r="Q95" s="63">
        <v>11435</v>
      </c>
      <c r="R95" s="63" t="s">
        <v>963</v>
      </c>
      <c r="S95" s="218" t="s">
        <v>453</v>
      </c>
      <c r="T95" s="132" t="s">
        <v>454</v>
      </c>
      <c r="U95" s="166" t="s">
        <v>397</v>
      </c>
      <c r="V95" s="219" t="s">
        <v>398</v>
      </c>
      <c r="W95" s="219" t="s">
        <v>399</v>
      </c>
      <c r="X95" s="219" t="s">
        <v>400</v>
      </c>
      <c r="Y95" s="132" t="s">
        <v>336</v>
      </c>
      <c r="Z95" s="166" t="s">
        <v>410</v>
      </c>
      <c r="AA95" s="166">
        <v>1</v>
      </c>
      <c r="AB95" s="166">
        <v>1</v>
      </c>
      <c r="AC95" s="166">
        <v>1</v>
      </c>
      <c r="AD95" s="166">
        <v>0</v>
      </c>
      <c r="AE95" s="213">
        <v>42327</v>
      </c>
      <c r="AF95" s="64">
        <v>1515</v>
      </c>
      <c r="AG95" s="64" t="s">
        <v>401</v>
      </c>
      <c r="AH95" s="64">
        <v>0</v>
      </c>
      <c r="AI95" s="64">
        <v>103</v>
      </c>
      <c r="AJ95" s="64">
        <v>80</v>
      </c>
      <c r="AK95" s="64">
        <v>125</v>
      </c>
      <c r="AL95" s="64">
        <v>38</v>
      </c>
      <c r="AM95" s="64">
        <v>83</v>
      </c>
      <c r="AN95" s="64">
        <v>102.84857315032515</v>
      </c>
      <c r="AO95" s="64">
        <v>-0.15142684967484854</v>
      </c>
      <c r="AP95" s="77">
        <v>1.2391394355460861</v>
      </c>
      <c r="AQ95" s="64">
        <v>19.848573150325151</v>
      </c>
      <c r="AR95" s="64">
        <v>105.333333</v>
      </c>
      <c r="AS95" s="65">
        <v>-0.1772114147973988</v>
      </c>
      <c r="AT95" s="65">
        <v>-1.4701635890761995E-3</v>
      </c>
      <c r="AU95" s="64">
        <v>103</v>
      </c>
      <c r="AV95" s="140">
        <v>102.84857315032515</v>
      </c>
      <c r="AW95" s="140">
        <v>11</v>
      </c>
      <c r="AX95" s="140">
        <v>38</v>
      </c>
      <c r="AY95" s="140">
        <v>0</v>
      </c>
      <c r="AZ95" s="140">
        <v>10</v>
      </c>
      <c r="BA95" s="140">
        <v>4</v>
      </c>
      <c r="BB95" s="140">
        <v>10</v>
      </c>
      <c r="BC95" s="140">
        <v>0</v>
      </c>
      <c r="BD95" s="140">
        <v>24</v>
      </c>
      <c r="BE95" s="140">
        <v>1</v>
      </c>
      <c r="BF95" s="65">
        <v>9.0899999999999995E-2</v>
      </c>
      <c r="BG95" s="140">
        <v>0</v>
      </c>
      <c r="BH95" s="140">
        <v>1</v>
      </c>
      <c r="BI95" s="140">
        <v>0</v>
      </c>
      <c r="BJ95" s="140">
        <v>2</v>
      </c>
      <c r="BK95" s="140">
        <v>12</v>
      </c>
      <c r="BL95" s="140">
        <v>0</v>
      </c>
      <c r="BM95" s="65">
        <v>0.68420000000000003</v>
      </c>
      <c r="BN95" s="64">
        <v>17</v>
      </c>
      <c r="BO95" s="201">
        <v>0.15178571428571</v>
      </c>
      <c r="BP95" s="140">
        <v>19</v>
      </c>
      <c r="BQ95" s="147">
        <v>127</v>
      </c>
      <c r="BR95" s="147">
        <v>0</v>
      </c>
      <c r="BS95" s="147">
        <v>15</v>
      </c>
      <c r="BT95" s="147">
        <v>4</v>
      </c>
      <c r="BU95" s="147">
        <v>10</v>
      </c>
      <c r="BV95" s="154">
        <v>9</v>
      </c>
      <c r="BW95" s="159">
        <v>3.3421052631578898</v>
      </c>
      <c r="BX95" s="146">
        <v>0</v>
      </c>
      <c r="BY95" s="146">
        <v>0.39473684210526</v>
      </c>
      <c r="BZ95" s="146">
        <v>0.10526315789472999</v>
      </c>
      <c r="CA95" s="146">
        <v>0.26315789473683998</v>
      </c>
      <c r="CB95" s="156">
        <v>0.23684210526315</v>
      </c>
      <c r="CC95" s="155">
        <v>5</v>
      </c>
      <c r="CD95" s="77">
        <v>0.13157894736841999</v>
      </c>
      <c r="CE95" s="64">
        <v>0</v>
      </c>
      <c r="CF95" s="77">
        <v>0</v>
      </c>
      <c r="CG95" s="64">
        <v>5</v>
      </c>
      <c r="CH95" s="77">
        <v>0.12820512820512001</v>
      </c>
      <c r="CI95" s="124">
        <v>2</v>
      </c>
      <c r="CJ95" s="124">
        <v>38</v>
      </c>
      <c r="CK95" s="77">
        <v>5.2631578947360001E-2</v>
      </c>
      <c r="CL95" s="124">
        <v>1</v>
      </c>
      <c r="CM95" s="77">
        <v>2.63E-2</v>
      </c>
      <c r="CN95" s="124">
        <v>0</v>
      </c>
      <c r="CO95" s="77">
        <v>0</v>
      </c>
      <c r="CP95" s="116">
        <v>2520</v>
      </c>
      <c r="CQ95" s="116">
        <v>66.315789473684205</v>
      </c>
      <c r="CR95" s="116">
        <v>0</v>
      </c>
      <c r="CS95" s="116">
        <v>0</v>
      </c>
      <c r="CT95" s="116">
        <v>35</v>
      </c>
      <c r="CU95" s="116">
        <v>0.92105263157894735</v>
      </c>
      <c r="CV95" s="116">
        <v>15</v>
      </c>
      <c r="CW95" s="116">
        <v>0.39473684210526316</v>
      </c>
      <c r="CX95" s="116">
        <v>67.631578947368411</v>
      </c>
      <c r="CY95" s="64">
        <v>79</v>
      </c>
      <c r="CZ95" s="64">
        <v>60</v>
      </c>
      <c r="DA95" s="64">
        <v>123</v>
      </c>
      <c r="DB95" s="64">
        <v>95</v>
      </c>
      <c r="DC95" s="64">
        <v>110</v>
      </c>
      <c r="DD95" s="64">
        <v>88</v>
      </c>
      <c r="DE95" s="141">
        <v>0.75949367088607</v>
      </c>
      <c r="DF95" s="141">
        <v>0.77235772357722998</v>
      </c>
      <c r="DG95" s="141">
        <v>0.8</v>
      </c>
      <c r="DH95" s="64">
        <v>111</v>
      </c>
      <c r="DI95" s="176">
        <v>86</v>
      </c>
      <c r="DJ95" s="175">
        <v>0.964247032692645</v>
      </c>
      <c r="DK95" s="141">
        <v>0.77477477477477474</v>
      </c>
      <c r="DL95" s="141">
        <v>0.74707427758168887</v>
      </c>
      <c r="DM95" s="141">
        <v>1.0708439896895312</v>
      </c>
      <c r="DN95" s="141">
        <v>5.2925722418311172E-2</v>
      </c>
      <c r="DO95" s="64">
        <v>1</v>
      </c>
      <c r="DP95" s="77">
        <v>2.5641025641019999E-2</v>
      </c>
      <c r="DQ95" s="64">
        <v>24</v>
      </c>
      <c r="DR95" s="77">
        <v>0.63157894736842002</v>
      </c>
      <c r="DS95" s="64">
        <v>0</v>
      </c>
      <c r="DT95" s="77">
        <v>0</v>
      </c>
      <c r="DU95" s="64">
        <v>125</v>
      </c>
      <c r="DV95" s="64">
        <v>307</v>
      </c>
      <c r="DW95" s="77">
        <v>0.40716612377849998</v>
      </c>
      <c r="DX95" s="64">
        <v>32</v>
      </c>
      <c r="DY95" s="64">
        <v>112</v>
      </c>
      <c r="DZ95" s="201">
        <v>0.28571428571427998</v>
      </c>
      <c r="EA95" s="64">
        <v>1.6000000000006001</v>
      </c>
      <c r="EB95" s="64">
        <v>29</v>
      </c>
      <c r="EC95" s="64">
        <v>0</v>
      </c>
      <c r="ED95" s="77">
        <v>0</v>
      </c>
      <c r="EE95" s="64">
        <v>0</v>
      </c>
      <c r="EF95" s="64">
        <v>0</v>
      </c>
      <c r="EG95" s="64">
        <v>0</v>
      </c>
      <c r="EH95" s="77">
        <v>0</v>
      </c>
      <c r="EI95" s="64">
        <v>38</v>
      </c>
      <c r="EJ95" s="138">
        <v>0</v>
      </c>
      <c r="EK95" s="64">
        <v>47</v>
      </c>
      <c r="EL95" s="64">
        <v>40</v>
      </c>
      <c r="EM95" s="138">
        <v>0.85109999999999997</v>
      </c>
      <c r="EN95" s="178">
        <v>0</v>
      </c>
      <c r="EO95" s="178">
        <v>0</v>
      </c>
      <c r="EP95" s="178">
        <v>0</v>
      </c>
      <c r="EQ95" s="178">
        <v>0</v>
      </c>
      <c r="ER95" s="179">
        <v>0</v>
      </c>
    </row>
    <row r="96" spans="2:148" ht="14.1" customHeight="1" x14ac:dyDescent="0.2">
      <c r="B96" s="62" t="s">
        <v>964</v>
      </c>
      <c r="C96" s="63" t="s">
        <v>383</v>
      </c>
      <c r="D96" s="63" t="s">
        <v>384</v>
      </c>
      <c r="E96" s="63" t="s">
        <v>385</v>
      </c>
      <c r="F96" s="63"/>
      <c r="G96" s="63" t="s">
        <v>386</v>
      </c>
      <c r="H96" s="63" t="s">
        <v>387</v>
      </c>
      <c r="I96" s="63" t="s">
        <v>919</v>
      </c>
      <c r="J96" s="158" t="b">
        <v>0</v>
      </c>
      <c r="K96" s="132" t="s">
        <v>965</v>
      </c>
      <c r="L96" s="63" t="s">
        <v>966</v>
      </c>
      <c r="M96" s="62"/>
      <c r="N96" s="63" t="s">
        <v>967</v>
      </c>
      <c r="O96" s="63" t="s">
        <v>968</v>
      </c>
      <c r="P96" s="63" t="s">
        <v>393</v>
      </c>
      <c r="Q96" s="63">
        <v>11385</v>
      </c>
      <c r="R96" s="63" t="s">
        <v>969</v>
      </c>
      <c r="S96" s="218" t="s">
        <v>970</v>
      </c>
      <c r="T96" s="132" t="s">
        <v>971</v>
      </c>
      <c r="U96" s="166" t="s">
        <v>397</v>
      </c>
      <c r="V96" s="219" t="s">
        <v>398</v>
      </c>
      <c r="W96" s="219" t="s">
        <v>399</v>
      </c>
      <c r="X96" s="219" t="s">
        <v>400</v>
      </c>
      <c r="Y96" s="132" t="s">
        <v>333</v>
      </c>
      <c r="Z96" s="166"/>
      <c r="AA96" s="166">
        <v>0</v>
      </c>
      <c r="AB96" s="166">
        <v>0</v>
      </c>
      <c r="AC96" s="166">
        <v>0</v>
      </c>
      <c r="AD96" s="166">
        <v>0</v>
      </c>
      <c r="AE96" s="213">
        <v>42502</v>
      </c>
      <c r="AF96" s="64">
        <v>1340</v>
      </c>
      <c r="AG96" s="64" t="s">
        <v>401</v>
      </c>
      <c r="AH96" s="64">
        <v>0</v>
      </c>
      <c r="AI96" s="64">
        <v>6</v>
      </c>
      <c r="AJ96" s="64">
        <v>3</v>
      </c>
      <c r="AK96" s="64">
        <v>5</v>
      </c>
      <c r="AL96" s="64">
        <v>0</v>
      </c>
      <c r="AM96" s="64">
        <v>50</v>
      </c>
      <c r="AN96" s="64">
        <v>0</v>
      </c>
      <c r="AO96" s="64">
        <v>-6</v>
      </c>
      <c r="AP96" s="77">
        <v>0</v>
      </c>
      <c r="AQ96" s="64">
        <v>-50</v>
      </c>
      <c r="AR96" s="64">
        <v>4</v>
      </c>
      <c r="AS96" s="65">
        <v>-1</v>
      </c>
      <c r="AT96" s="65">
        <v>-1</v>
      </c>
      <c r="AU96" s="64">
        <v>6</v>
      </c>
      <c r="AV96" s="140">
        <v>0</v>
      </c>
      <c r="AW96" s="140">
        <v>0</v>
      </c>
      <c r="AX96" s="140">
        <v>0</v>
      </c>
      <c r="AY96" s="140">
        <v>0</v>
      </c>
      <c r="AZ96" s="140">
        <v>0</v>
      </c>
      <c r="BA96" s="140">
        <v>0</v>
      </c>
      <c r="BB96" s="140">
        <v>0</v>
      </c>
      <c r="BC96" s="140">
        <v>0</v>
      </c>
      <c r="BD96" s="140">
        <v>0</v>
      </c>
      <c r="BE96" s="140">
        <v>0</v>
      </c>
      <c r="BF96" s="65">
        <v>0</v>
      </c>
      <c r="BG96" s="140">
        <v>0</v>
      </c>
      <c r="BH96" s="140">
        <v>0</v>
      </c>
      <c r="BI96" s="140">
        <v>0</v>
      </c>
      <c r="BJ96" s="140">
        <v>0</v>
      </c>
      <c r="BK96" s="140">
        <v>0</v>
      </c>
      <c r="BL96" s="140">
        <v>0</v>
      </c>
      <c r="BM96" s="65">
        <v>0</v>
      </c>
      <c r="BN96" s="64">
        <v>0</v>
      </c>
      <c r="BO96" s="201">
        <v>0</v>
      </c>
      <c r="BP96" s="140">
        <v>0</v>
      </c>
      <c r="BQ96" s="147">
        <v>0</v>
      </c>
      <c r="BR96" s="147">
        <v>0</v>
      </c>
      <c r="BS96" s="147">
        <v>0</v>
      </c>
      <c r="BT96" s="147">
        <v>0</v>
      </c>
      <c r="BU96" s="147">
        <v>0</v>
      </c>
      <c r="BV96" s="154">
        <v>0</v>
      </c>
      <c r="BW96" s="159">
        <v>0</v>
      </c>
      <c r="BX96" s="146">
        <v>0</v>
      </c>
      <c r="BY96" s="146">
        <v>0</v>
      </c>
      <c r="BZ96" s="146">
        <v>0</v>
      </c>
      <c r="CA96" s="146">
        <v>0</v>
      </c>
      <c r="CB96" s="156">
        <v>0</v>
      </c>
      <c r="CC96" s="155">
        <v>0</v>
      </c>
      <c r="CD96" s="77">
        <v>0</v>
      </c>
      <c r="CE96" s="64">
        <v>0</v>
      </c>
      <c r="CF96" s="77">
        <v>0</v>
      </c>
      <c r="CG96" s="64">
        <v>0</v>
      </c>
      <c r="CH96" s="77">
        <v>0</v>
      </c>
      <c r="CI96" s="124">
        <v>0</v>
      </c>
      <c r="CJ96" s="124">
        <v>0</v>
      </c>
      <c r="CK96" s="77">
        <v>0</v>
      </c>
      <c r="CL96" s="124">
        <v>0</v>
      </c>
      <c r="CM96" s="77">
        <v>0</v>
      </c>
      <c r="CN96" s="124">
        <v>0</v>
      </c>
      <c r="CO96" s="77">
        <v>0</v>
      </c>
      <c r="CP96" s="116">
        <v>0</v>
      </c>
      <c r="CQ96" s="116">
        <v>0</v>
      </c>
      <c r="CR96" s="116">
        <v>0</v>
      </c>
      <c r="CS96" s="116">
        <v>0</v>
      </c>
      <c r="CT96" s="116">
        <v>0</v>
      </c>
      <c r="CU96" s="116">
        <v>0</v>
      </c>
      <c r="CV96" s="116">
        <v>0</v>
      </c>
      <c r="CW96" s="116">
        <v>0</v>
      </c>
      <c r="CX96" s="116">
        <v>0</v>
      </c>
      <c r="CY96" s="64">
        <v>3</v>
      </c>
      <c r="CZ96" s="64">
        <v>3</v>
      </c>
      <c r="DA96" s="64">
        <v>2</v>
      </c>
      <c r="DB96" s="64">
        <v>0</v>
      </c>
      <c r="DC96" s="64">
        <v>4</v>
      </c>
      <c r="DD96" s="64">
        <v>4</v>
      </c>
      <c r="DE96" s="141">
        <v>1</v>
      </c>
      <c r="DF96" s="141">
        <v>0</v>
      </c>
      <c r="DG96" s="141">
        <v>1</v>
      </c>
      <c r="DH96" s="64">
        <v>4</v>
      </c>
      <c r="DI96" s="176">
        <v>3</v>
      </c>
      <c r="DJ96" s="175">
        <v>0.964247032692645</v>
      </c>
      <c r="DK96" s="141">
        <v>0.75</v>
      </c>
      <c r="DL96" s="141">
        <v>0.72318527451948378</v>
      </c>
      <c r="DM96" s="141">
        <v>1.3827715182177127</v>
      </c>
      <c r="DN96" s="141">
        <v>0.27681472548051622</v>
      </c>
      <c r="DO96" s="64">
        <v>0</v>
      </c>
      <c r="DP96" s="77">
        <v>0</v>
      </c>
      <c r="DQ96" s="64">
        <v>0</v>
      </c>
      <c r="DR96" s="77">
        <v>0</v>
      </c>
      <c r="DS96" s="64">
        <v>1</v>
      </c>
      <c r="DT96" s="77">
        <v>0</v>
      </c>
      <c r="DU96" s="64">
        <v>5</v>
      </c>
      <c r="DV96" s="64">
        <v>98</v>
      </c>
      <c r="DW96" s="77">
        <v>5.1020408163259999E-2</v>
      </c>
      <c r="DX96" s="64">
        <v>0</v>
      </c>
      <c r="DY96" s="64">
        <v>35</v>
      </c>
      <c r="DZ96" s="201">
        <v>0</v>
      </c>
      <c r="EA96" s="64">
        <v>10.5</v>
      </c>
      <c r="EB96" s="64">
        <v>0</v>
      </c>
      <c r="EC96" s="64">
        <v>0</v>
      </c>
      <c r="ED96" s="77">
        <v>0</v>
      </c>
      <c r="EE96" s="64">
        <v>0</v>
      </c>
      <c r="EF96" s="64">
        <v>0</v>
      </c>
      <c r="EG96" s="64">
        <v>0</v>
      </c>
      <c r="EH96" s="77">
        <v>0</v>
      </c>
      <c r="EI96" s="64">
        <v>0</v>
      </c>
      <c r="EJ96" s="138">
        <v>0</v>
      </c>
      <c r="EK96" s="64">
        <v>0</v>
      </c>
      <c r="EL96" s="64">
        <v>0</v>
      </c>
      <c r="EM96" s="138"/>
      <c r="EN96" s="178">
        <v>0</v>
      </c>
      <c r="EO96" s="178">
        <v>0</v>
      </c>
      <c r="EP96" s="178">
        <v>0</v>
      </c>
      <c r="EQ96" s="178">
        <v>0</v>
      </c>
      <c r="ER96" s="179">
        <v>0</v>
      </c>
    </row>
    <row r="97" spans="2:148" ht="14.1" customHeight="1" x14ac:dyDescent="0.2">
      <c r="B97" s="62" t="s">
        <v>972</v>
      </c>
      <c r="C97" s="63" t="s">
        <v>383</v>
      </c>
      <c r="D97" s="63" t="s">
        <v>384</v>
      </c>
      <c r="E97" s="63" t="s">
        <v>385</v>
      </c>
      <c r="F97" s="63" t="s">
        <v>403</v>
      </c>
      <c r="G97" s="63" t="s">
        <v>386</v>
      </c>
      <c r="H97" s="63" t="s">
        <v>387</v>
      </c>
      <c r="I97" s="63" t="s">
        <v>919</v>
      </c>
      <c r="J97" s="158" t="b">
        <v>0</v>
      </c>
      <c r="K97" s="132" t="s">
        <v>973</v>
      </c>
      <c r="L97" s="63" t="s">
        <v>449</v>
      </c>
      <c r="M97" s="62"/>
      <c r="N97" s="63" t="s">
        <v>974</v>
      </c>
      <c r="O97" s="63" t="s">
        <v>975</v>
      </c>
      <c r="P97" s="63" t="s">
        <v>393</v>
      </c>
      <c r="Q97" s="63">
        <v>11421</v>
      </c>
      <c r="R97" s="63" t="s">
        <v>976</v>
      </c>
      <c r="S97" s="218" t="s">
        <v>453</v>
      </c>
      <c r="T97" s="132" t="s">
        <v>454</v>
      </c>
      <c r="U97" s="166" t="s">
        <v>397</v>
      </c>
      <c r="V97" s="219" t="s">
        <v>398</v>
      </c>
      <c r="W97" s="219" t="s">
        <v>399</v>
      </c>
      <c r="X97" s="219" t="s">
        <v>400</v>
      </c>
      <c r="Y97" s="132" t="s">
        <v>336</v>
      </c>
      <c r="Z97" s="166" t="s">
        <v>410</v>
      </c>
      <c r="AA97" s="166">
        <v>1</v>
      </c>
      <c r="AB97" s="166">
        <v>1</v>
      </c>
      <c r="AC97" s="166">
        <v>1</v>
      </c>
      <c r="AD97" s="166">
        <v>0</v>
      </c>
      <c r="AE97" s="213">
        <v>42565</v>
      </c>
      <c r="AF97" s="64">
        <v>1277</v>
      </c>
      <c r="AG97" s="64" t="s">
        <v>401</v>
      </c>
      <c r="AH97" s="64">
        <v>1</v>
      </c>
      <c r="AI97" s="64">
        <v>127</v>
      </c>
      <c r="AJ97" s="64">
        <v>150</v>
      </c>
      <c r="AK97" s="64">
        <v>167</v>
      </c>
      <c r="AL97" s="64">
        <v>53</v>
      </c>
      <c r="AM97" s="64">
        <v>117</v>
      </c>
      <c r="AN97" s="64">
        <v>143.44669413071665</v>
      </c>
      <c r="AO97" s="64">
        <v>16.446694130716651</v>
      </c>
      <c r="AP97" s="77">
        <v>1.226040120775356</v>
      </c>
      <c r="AQ97" s="64">
        <v>26.446694130716651</v>
      </c>
      <c r="AR97" s="64">
        <v>152.33333300000001</v>
      </c>
      <c r="AS97" s="65">
        <v>-0.14103775969630747</v>
      </c>
      <c r="AT97" s="65">
        <v>0.12950152858832009</v>
      </c>
      <c r="AU97" s="64">
        <v>127</v>
      </c>
      <c r="AV97" s="140">
        <v>143.44669413071665</v>
      </c>
      <c r="AW97" s="140">
        <v>10</v>
      </c>
      <c r="AX97" s="140">
        <v>53</v>
      </c>
      <c r="AY97" s="140">
        <v>0</v>
      </c>
      <c r="AZ97" s="140">
        <v>8</v>
      </c>
      <c r="BA97" s="140">
        <v>4</v>
      </c>
      <c r="BB97" s="140">
        <v>8</v>
      </c>
      <c r="BC97" s="140">
        <v>1</v>
      </c>
      <c r="BD97" s="140">
        <v>21</v>
      </c>
      <c r="BE97" s="140">
        <v>0</v>
      </c>
      <c r="BF97" s="65">
        <v>0</v>
      </c>
      <c r="BG97" s="140">
        <v>0</v>
      </c>
      <c r="BH97" s="140">
        <v>0</v>
      </c>
      <c r="BI97" s="140">
        <v>0</v>
      </c>
      <c r="BJ97" s="140">
        <v>0</v>
      </c>
      <c r="BK97" s="140">
        <v>32</v>
      </c>
      <c r="BL97" s="140">
        <v>0</v>
      </c>
      <c r="BM97" s="65">
        <v>0.83020000000000005</v>
      </c>
      <c r="BN97" s="64">
        <v>29</v>
      </c>
      <c r="BO97" s="201">
        <v>0.18954248366012999</v>
      </c>
      <c r="BP97" s="140">
        <v>31</v>
      </c>
      <c r="BQ97" s="147">
        <v>193</v>
      </c>
      <c r="BR97" s="147">
        <v>2</v>
      </c>
      <c r="BS97" s="147">
        <v>13</v>
      </c>
      <c r="BT97" s="147">
        <v>7</v>
      </c>
      <c r="BU97" s="147">
        <v>11</v>
      </c>
      <c r="BV97" s="154">
        <v>20</v>
      </c>
      <c r="BW97" s="159">
        <v>3.64150943396226</v>
      </c>
      <c r="BX97" s="146">
        <v>3.7735849056599997E-2</v>
      </c>
      <c r="BY97" s="146">
        <v>0.24528301886792001</v>
      </c>
      <c r="BZ97" s="146">
        <v>0.13207547169810999</v>
      </c>
      <c r="CA97" s="146">
        <v>0.20754716981131999</v>
      </c>
      <c r="CB97" s="156">
        <v>0.37735849056602999</v>
      </c>
      <c r="CC97" s="155">
        <v>10</v>
      </c>
      <c r="CD97" s="77">
        <v>0.18867924528301</v>
      </c>
      <c r="CE97" s="64">
        <v>6</v>
      </c>
      <c r="CF97" s="77">
        <v>0.46153846153846001</v>
      </c>
      <c r="CG97" s="64">
        <v>16</v>
      </c>
      <c r="CH97" s="77">
        <v>0.24242424242423999</v>
      </c>
      <c r="CI97" s="124">
        <v>1</v>
      </c>
      <c r="CJ97" s="124">
        <v>53</v>
      </c>
      <c r="CK97" s="77">
        <v>1.8867924528299999E-2</v>
      </c>
      <c r="CL97" s="124">
        <v>0</v>
      </c>
      <c r="CM97" s="77">
        <v>0</v>
      </c>
      <c r="CN97" s="124">
        <v>0</v>
      </c>
      <c r="CO97" s="77">
        <v>0</v>
      </c>
      <c r="CP97" s="116">
        <v>4250</v>
      </c>
      <c r="CQ97" s="116">
        <v>80.188679245283012</v>
      </c>
      <c r="CR97" s="116">
        <v>0</v>
      </c>
      <c r="CS97" s="116">
        <v>0</v>
      </c>
      <c r="CT97" s="116">
        <v>70</v>
      </c>
      <c r="CU97" s="116">
        <v>1.320754716981132</v>
      </c>
      <c r="CV97" s="116">
        <v>10</v>
      </c>
      <c r="CW97" s="116">
        <v>0.18867924528301888</v>
      </c>
      <c r="CX97" s="116">
        <v>81.698113207547152</v>
      </c>
      <c r="CY97" s="64">
        <v>146</v>
      </c>
      <c r="CZ97" s="64">
        <v>101</v>
      </c>
      <c r="DA97" s="64">
        <v>157</v>
      </c>
      <c r="DB97" s="64">
        <v>127</v>
      </c>
      <c r="DC97" s="64">
        <v>138</v>
      </c>
      <c r="DD97" s="64">
        <v>91</v>
      </c>
      <c r="DE97" s="141">
        <v>0.69178082191779999</v>
      </c>
      <c r="DF97" s="141">
        <v>0.80891719745222002</v>
      </c>
      <c r="DG97" s="141">
        <v>0.65942028985506995</v>
      </c>
      <c r="DH97" s="64">
        <v>140</v>
      </c>
      <c r="DI97" s="176">
        <v>112</v>
      </c>
      <c r="DJ97" s="175">
        <v>0.964247032692645</v>
      </c>
      <c r="DK97" s="141">
        <v>0.8</v>
      </c>
      <c r="DL97" s="141">
        <v>0.771397626154116</v>
      </c>
      <c r="DM97" s="141">
        <v>0.85483837063730561</v>
      </c>
      <c r="DN97" s="141">
        <v>-0.11197733629904605</v>
      </c>
      <c r="DO97" s="64">
        <v>13</v>
      </c>
      <c r="DP97" s="77">
        <v>0.19696969696968999</v>
      </c>
      <c r="DQ97" s="64">
        <v>36</v>
      </c>
      <c r="DR97" s="77">
        <v>0.67924528301886</v>
      </c>
      <c r="DS97" s="64">
        <v>0</v>
      </c>
      <c r="DT97" s="77">
        <v>0</v>
      </c>
      <c r="DU97" s="64">
        <v>167</v>
      </c>
      <c r="DV97" s="64">
        <v>422</v>
      </c>
      <c r="DW97" s="77">
        <v>0.39573459715638998</v>
      </c>
      <c r="DX97" s="64">
        <v>47</v>
      </c>
      <c r="DY97" s="64">
        <v>153</v>
      </c>
      <c r="DZ97" s="201">
        <v>0.30718954248365998</v>
      </c>
      <c r="EA97" s="64"/>
      <c r="EB97" s="64">
        <v>32</v>
      </c>
      <c r="EC97" s="64">
        <v>1</v>
      </c>
      <c r="ED97" s="77">
        <v>3.1300000000000001E-2</v>
      </c>
      <c r="EE97" s="64">
        <v>0</v>
      </c>
      <c r="EF97" s="64">
        <v>0</v>
      </c>
      <c r="EG97" s="64">
        <v>1</v>
      </c>
      <c r="EH97" s="77">
        <v>0</v>
      </c>
      <c r="EI97" s="64">
        <v>53</v>
      </c>
      <c r="EJ97" s="138">
        <v>1.89E-2</v>
      </c>
      <c r="EK97" s="64">
        <v>39</v>
      </c>
      <c r="EL97" s="64">
        <v>23</v>
      </c>
      <c r="EM97" s="138">
        <v>0.5897</v>
      </c>
      <c r="EN97" s="178">
        <v>0</v>
      </c>
      <c r="EO97" s="178">
        <v>0</v>
      </c>
      <c r="EP97" s="178">
        <v>0</v>
      </c>
      <c r="EQ97" s="178">
        <v>0</v>
      </c>
      <c r="ER97" s="179">
        <v>0</v>
      </c>
    </row>
    <row r="98" spans="2:148" ht="14.1" customHeight="1" x14ac:dyDescent="0.2">
      <c r="B98" s="62" t="s">
        <v>977</v>
      </c>
      <c r="C98" s="63" t="s">
        <v>383</v>
      </c>
      <c r="D98" s="63" t="s">
        <v>384</v>
      </c>
      <c r="E98" s="63" t="s">
        <v>385</v>
      </c>
      <c r="F98" s="63" t="s">
        <v>403</v>
      </c>
      <c r="G98" s="63" t="s">
        <v>386</v>
      </c>
      <c r="H98" s="63" t="s">
        <v>387</v>
      </c>
      <c r="I98" s="63" t="s">
        <v>919</v>
      </c>
      <c r="J98" s="158" t="b">
        <v>0</v>
      </c>
      <c r="K98" s="132" t="s">
        <v>978</v>
      </c>
      <c r="L98" s="63" t="s">
        <v>449</v>
      </c>
      <c r="M98" s="62"/>
      <c r="N98" s="63" t="s">
        <v>979</v>
      </c>
      <c r="O98" s="63" t="s">
        <v>943</v>
      </c>
      <c r="P98" s="63" t="s">
        <v>393</v>
      </c>
      <c r="Q98" s="63">
        <v>11106</v>
      </c>
      <c r="R98" s="63" t="s">
        <v>980</v>
      </c>
      <c r="S98" s="218" t="s">
        <v>453</v>
      </c>
      <c r="T98" s="132" t="s">
        <v>454</v>
      </c>
      <c r="U98" s="166" t="s">
        <v>397</v>
      </c>
      <c r="V98" s="219" t="s">
        <v>398</v>
      </c>
      <c r="W98" s="219" t="s">
        <v>399</v>
      </c>
      <c r="X98" s="219" t="s">
        <v>400</v>
      </c>
      <c r="Y98" s="132" t="s">
        <v>336</v>
      </c>
      <c r="Z98" s="166"/>
      <c r="AA98" s="166">
        <v>1</v>
      </c>
      <c r="AB98" s="166">
        <v>1</v>
      </c>
      <c r="AC98" s="166">
        <v>1</v>
      </c>
      <c r="AD98" s="166">
        <v>0</v>
      </c>
      <c r="AE98" s="213">
        <v>42584</v>
      </c>
      <c r="AF98" s="64">
        <v>1258</v>
      </c>
      <c r="AG98" s="64" t="s">
        <v>401</v>
      </c>
      <c r="AH98" s="64">
        <v>1</v>
      </c>
      <c r="AI98" s="64">
        <v>105</v>
      </c>
      <c r="AJ98" s="64">
        <v>123</v>
      </c>
      <c r="AK98" s="64">
        <v>114</v>
      </c>
      <c r="AL98" s="64">
        <v>59</v>
      </c>
      <c r="AM98" s="64">
        <v>89</v>
      </c>
      <c r="AN98" s="64">
        <v>159.68594252287329</v>
      </c>
      <c r="AO98" s="64">
        <v>54.68594252287329</v>
      </c>
      <c r="AP98" s="77">
        <v>1.7942240732907111</v>
      </c>
      <c r="AQ98" s="64">
        <v>70.68594252287329</v>
      </c>
      <c r="AR98" s="64">
        <v>116.66666600000001</v>
      </c>
      <c r="AS98" s="65">
        <v>0.40075388177959026</v>
      </c>
      <c r="AT98" s="65">
        <v>0.52081850021784082</v>
      </c>
      <c r="AU98" s="64">
        <v>105</v>
      </c>
      <c r="AV98" s="140">
        <v>159.68594252287329</v>
      </c>
      <c r="AW98" s="140">
        <v>12</v>
      </c>
      <c r="AX98" s="140">
        <v>59</v>
      </c>
      <c r="AY98" s="140">
        <v>0</v>
      </c>
      <c r="AZ98" s="140">
        <v>9</v>
      </c>
      <c r="BA98" s="140">
        <v>6</v>
      </c>
      <c r="BB98" s="140">
        <v>10</v>
      </c>
      <c r="BC98" s="140">
        <v>0</v>
      </c>
      <c r="BD98" s="140">
        <v>25</v>
      </c>
      <c r="BE98" s="140">
        <v>1</v>
      </c>
      <c r="BF98" s="65">
        <v>8.3299999999999999E-2</v>
      </c>
      <c r="BG98" s="140">
        <v>1</v>
      </c>
      <c r="BH98" s="140">
        <v>0</v>
      </c>
      <c r="BI98" s="140">
        <v>0</v>
      </c>
      <c r="BJ98" s="140">
        <v>2</v>
      </c>
      <c r="BK98" s="140">
        <v>31</v>
      </c>
      <c r="BL98" s="140">
        <v>1</v>
      </c>
      <c r="BM98" s="65">
        <v>0.79659999999999997</v>
      </c>
      <c r="BN98" s="64">
        <v>31</v>
      </c>
      <c r="BO98" s="201">
        <v>0.21527777777776999</v>
      </c>
      <c r="BP98" s="140">
        <v>27</v>
      </c>
      <c r="BQ98" s="147">
        <v>205</v>
      </c>
      <c r="BR98" s="147">
        <v>1</v>
      </c>
      <c r="BS98" s="147">
        <v>15</v>
      </c>
      <c r="BT98" s="147">
        <v>16</v>
      </c>
      <c r="BU98" s="147">
        <v>9</v>
      </c>
      <c r="BV98" s="154">
        <v>18</v>
      </c>
      <c r="BW98" s="159">
        <v>3.4745762711864399</v>
      </c>
      <c r="BX98" s="146">
        <v>1.6949152542370002E-2</v>
      </c>
      <c r="BY98" s="146">
        <v>0.25423728813558999</v>
      </c>
      <c r="BZ98" s="146">
        <v>0.27118644067795999</v>
      </c>
      <c r="CA98" s="146">
        <v>0.15254237288135</v>
      </c>
      <c r="CB98" s="156">
        <v>0.30508474576271</v>
      </c>
      <c r="CC98" s="155">
        <v>17</v>
      </c>
      <c r="CD98" s="77">
        <v>0.28813559322033</v>
      </c>
      <c r="CE98" s="64">
        <v>0</v>
      </c>
      <c r="CF98" s="77">
        <v>0</v>
      </c>
      <c r="CG98" s="64">
        <v>17</v>
      </c>
      <c r="CH98" s="77">
        <v>0.265625</v>
      </c>
      <c r="CI98" s="124">
        <v>0</v>
      </c>
      <c r="CJ98" s="124">
        <v>59</v>
      </c>
      <c r="CK98" s="77">
        <v>0</v>
      </c>
      <c r="CL98" s="124">
        <v>0</v>
      </c>
      <c r="CM98" s="77">
        <v>0</v>
      </c>
      <c r="CN98" s="124">
        <v>0</v>
      </c>
      <c r="CO98" s="77">
        <v>0</v>
      </c>
      <c r="CP98" s="116">
        <v>4670</v>
      </c>
      <c r="CQ98" s="116">
        <v>79.152542372881356</v>
      </c>
      <c r="CR98" s="116">
        <v>0</v>
      </c>
      <c r="CS98" s="116">
        <v>0</v>
      </c>
      <c r="CT98" s="116">
        <v>119</v>
      </c>
      <c r="CU98" s="116">
        <v>2.0169491525423728</v>
      </c>
      <c r="CV98" s="116">
        <v>0</v>
      </c>
      <c r="CW98" s="116">
        <v>0</v>
      </c>
      <c r="CX98" s="116">
        <v>81.169491525423723</v>
      </c>
      <c r="CY98" s="64">
        <v>118</v>
      </c>
      <c r="CZ98" s="64">
        <v>80</v>
      </c>
      <c r="DA98" s="64">
        <v>130</v>
      </c>
      <c r="DB98" s="64">
        <v>108</v>
      </c>
      <c r="DC98" s="64">
        <v>111</v>
      </c>
      <c r="DD98" s="64">
        <v>60</v>
      </c>
      <c r="DE98" s="141">
        <v>0.67796610169491001</v>
      </c>
      <c r="DF98" s="141">
        <v>0.83076923076923004</v>
      </c>
      <c r="DG98" s="141">
        <v>0.54054054054054002</v>
      </c>
      <c r="DH98" s="64">
        <v>113</v>
      </c>
      <c r="DI98" s="176">
        <v>90</v>
      </c>
      <c r="DJ98" s="175">
        <v>0.964247032692645</v>
      </c>
      <c r="DK98" s="141">
        <v>0.79646017699115046</v>
      </c>
      <c r="DL98" s="141">
        <v>0.76798436232157563</v>
      </c>
      <c r="DM98" s="141">
        <v>0.70384316017388027</v>
      </c>
      <c r="DN98" s="141">
        <v>-0.22744382178103562</v>
      </c>
      <c r="DO98" s="64">
        <v>5</v>
      </c>
      <c r="DP98" s="77">
        <v>7.8125E-2</v>
      </c>
      <c r="DQ98" s="64">
        <v>45</v>
      </c>
      <c r="DR98" s="77">
        <v>0.76271186440676997</v>
      </c>
      <c r="DS98" s="64">
        <v>0</v>
      </c>
      <c r="DT98" s="77">
        <v>0</v>
      </c>
      <c r="DU98" s="64">
        <v>114</v>
      </c>
      <c r="DV98" s="64">
        <v>365</v>
      </c>
      <c r="DW98" s="77">
        <v>0.31232876712328</v>
      </c>
      <c r="DX98" s="64">
        <v>53</v>
      </c>
      <c r="DY98" s="64">
        <v>144</v>
      </c>
      <c r="DZ98" s="201">
        <v>0.36805555555554997</v>
      </c>
      <c r="EA98" s="64"/>
      <c r="EB98" s="64">
        <v>30</v>
      </c>
      <c r="EC98" s="64">
        <v>2</v>
      </c>
      <c r="ED98" s="77">
        <v>6.6699999999999995E-2</v>
      </c>
      <c r="EE98" s="64">
        <v>0</v>
      </c>
      <c r="EF98" s="64">
        <v>0</v>
      </c>
      <c r="EG98" s="64">
        <v>0</v>
      </c>
      <c r="EH98" s="77">
        <v>0</v>
      </c>
      <c r="EI98" s="64">
        <v>59</v>
      </c>
      <c r="EJ98" s="138">
        <v>0</v>
      </c>
      <c r="EK98" s="64">
        <v>42</v>
      </c>
      <c r="EL98" s="64">
        <v>20</v>
      </c>
      <c r="EM98" s="138">
        <v>0.47620000000000001</v>
      </c>
      <c r="EN98" s="178">
        <v>0</v>
      </c>
      <c r="EO98" s="178">
        <v>0</v>
      </c>
      <c r="EP98" s="178">
        <v>0</v>
      </c>
      <c r="EQ98" s="178">
        <v>0</v>
      </c>
      <c r="ER98" s="179">
        <v>0</v>
      </c>
    </row>
    <row r="99" spans="2:148" ht="14.1" customHeight="1" x14ac:dyDescent="0.2">
      <c r="B99" s="62" t="s">
        <v>981</v>
      </c>
      <c r="C99" s="63" t="s">
        <v>383</v>
      </c>
      <c r="D99" s="63" t="s">
        <v>384</v>
      </c>
      <c r="E99" s="63" t="s">
        <v>385</v>
      </c>
      <c r="F99" s="63" t="s">
        <v>403</v>
      </c>
      <c r="G99" s="63" t="s">
        <v>386</v>
      </c>
      <c r="H99" s="63" t="s">
        <v>387</v>
      </c>
      <c r="I99" s="63" t="s">
        <v>919</v>
      </c>
      <c r="J99" s="158" t="b">
        <v>0</v>
      </c>
      <c r="K99" s="132" t="s">
        <v>982</v>
      </c>
      <c r="L99" s="63" t="s">
        <v>449</v>
      </c>
      <c r="M99" s="62"/>
      <c r="N99" s="63" t="s">
        <v>983</v>
      </c>
      <c r="O99" s="63" t="s">
        <v>984</v>
      </c>
      <c r="P99" s="63" t="s">
        <v>393</v>
      </c>
      <c r="Q99" s="63">
        <v>11372</v>
      </c>
      <c r="R99" s="63" t="s">
        <v>985</v>
      </c>
      <c r="S99" s="218" t="s">
        <v>453</v>
      </c>
      <c r="T99" s="132" t="s">
        <v>454</v>
      </c>
      <c r="U99" s="166" t="s">
        <v>397</v>
      </c>
      <c r="V99" s="219" t="s">
        <v>398</v>
      </c>
      <c r="W99" s="219" t="s">
        <v>399</v>
      </c>
      <c r="X99" s="219" t="s">
        <v>400</v>
      </c>
      <c r="Y99" s="132" t="s">
        <v>336</v>
      </c>
      <c r="Z99" s="166" t="s">
        <v>401</v>
      </c>
      <c r="AA99" s="166">
        <v>1</v>
      </c>
      <c r="AB99" s="166">
        <v>1</v>
      </c>
      <c r="AC99" s="166">
        <v>1</v>
      </c>
      <c r="AD99" s="166">
        <v>0</v>
      </c>
      <c r="AE99" s="213">
        <v>42801</v>
      </c>
      <c r="AF99" s="64">
        <v>1041</v>
      </c>
      <c r="AG99" s="64" t="s">
        <v>401</v>
      </c>
      <c r="AH99" s="64">
        <v>1</v>
      </c>
      <c r="AI99" s="64">
        <v>281</v>
      </c>
      <c r="AJ99" s="64">
        <v>420</v>
      </c>
      <c r="AK99" s="64">
        <v>408</v>
      </c>
      <c r="AL99" s="64">
        <v>120</v>
      </c>
      <c r="AM99" s="64">
        <v>289</v>
      </c>
      <c r="AN99" s="64">
        <v>324.78496784313205</v>
      </c>
      <c r="AO99" s="64">
        <v>43.784967843132051</v>
      </c>
      <c r="AP99" s="77">
        <v>1.1238234181423254</v>
      </c>
      <c r="AQ99" s="64">
        <v>35.784967843132051</v>
      </c>
      <c r="AR99" s="64">
        <v>380</v>
      </c>
      <c r="AS99" s="65">
        <v>-0.20395841214918614</v>
      </c>
      <c r="AT99" s="65">
        <v>0.1558183909008258</v>
      </c>
      <c r="AU99" s="64">
        <v>281</v>
      </c>
      <c r="AV99" s="140">
        <v>324.78496784313205</v>
      </c>
      <c r="AW99" s="140">
        <v>32</v>
      </c>
      <c r="AX99" s="140">
        <v>120</v>
      </c>
      <c r="AY99" s="140">
        <v>0</v>
      </c>
      <c r="AZ99" s="140">
        <v>16</v>
      </c>
      <c r="BA99" s="140">
        <v>16</v>
      </c>
      <c r="BB99" s="140">
        <v>25</v>
      </c>
      <c r="BC99" s="140">
        <v>0</v>
      </c>
      <c r="BD99" s="140">
        <v>57</v>
      </c>
      <c r="BE99" s="140">
        <v>14</v>
      </c>
      <c r="BF99" s="65">
        <v>0.4375</v>
      </c>
      <c r="BG99" s="140">
        <v>0</v>
      </c>
      <c r="BH99" s="140">
        <v>1</v>
      </c>
      <c r="BI99" s="140">
        <v>1</v>
      </c>
      <c r="BJ99" s="140">
        <v>16</v>
      </c>
      <c r="BK99" s="140">
        <v>42</v>
      </c>
      <c r="BL99" s="140">
        <v>5</v>
      </c>
      <c r="BM99" s="65">
        <v>0.69169999999999998</v>
      </c>
      <c r="BN99" s="64">
        <v>53</v>
      </c>
      <c r="BO99" s="201">
        <v>0.14247311827956</v>
      </c>
      <c r="BP99" s="140">
        <v>55</v>
      </c>
      <c r="BQ99" s="147">
        <v>407</v>
      </c>
      <c r="BR99" s="147">
        <v>0</v>
      </c>
      <c r="BS99" s="147">
        <v>37</v>
      </c>
      <c r="BT99" s="147">
        <v>30</v>
      </c>
      <c r="BU99" s="147">
        <v>22</v>
      </c>
      <c r="BV99" s="154">
        <v>31</v>
      </c>
      <c r="BW99" s="159">
        <v>3.3916666666666599</v>
      </c>
      <c r="BX99" s="146">
        <v>0</v>
      </c>
      <c r="BY99" s="146">
        <v>0.30833333333333002</v>
      </c>
      <c r="BZ99" s="146">
        <v>0.25</v>
      </c>
      <c r="CA99" s="146">
        <v>0.18333333333332999</v>
      </c>
      <c r="CB99" s="156">
        <v>0.25833333333332997</v>
      </c>
      <c r="CC99" s="155">
        <v>26</v>
      </c>
      <c r="CD99" s="77">
        <v>0.21666666666666001</v>
      </c>
      <c r="CE99" s="64">
        <v>0</v>
      </c>
      <c r="CF99" s="77">
        <v>0</v>
      </c>
      <c r="CG99" s="64">
        <v>26</v>
      </c>
      <c r="CH99" s="77">
        <v>0.19117647058823001</v>
      </c>
      <c r="CI99" s="124">
        <v>15</v>
      </c>
      <c r="CJ99" s="124">
        <v>120</v>
      </c>
      <c r="CK99" s="77">
        <v>0.125</v>
      </c>
      <c r="CL99" s="124">
        <v>12</v>
      </c>
      <c r="CM99" s="77">
        <v>0.1</v>
      </c>
      <c r="CN99" s="124">
        <v>0</v>
      </c>
      <c r="CO99" s="77">
        <v>0</v>
      </c>
      <c r="CP99" s="116">
        <v>8610</v>
      </c>
      <c r="CQ99" s="116">
        <v>71.75</v>
      </c>
      <c r="CR99" s="116">
        <v>0</v>
      </c>
      <c r="CS99" s="116">
        <v>0</v>
      </c>
      <c r="CT99" s="116">
        <v>182</v>
      </c>
      <c r="CU99" s="116">
        <v>1.5166666666666666</v>
      </c>
      <c r="CV99" s="116">
        <v>90</v>
      </c>
      <c r="CW99" s="116">
        <v>0.75</v>
      </c>
      <c r="CX99" s="116">
        <v>74.016666666666666</v>
      </c>
      <c r="CY99" s="64">
        <v>407</v>
      </c>
      <c r="CZ99" s="64">
        <v>281</v>
      </c>
      <c r="DA99" s="64">
        <v>388</v>
      </c>
      <c r="DB99" s="64">
        <v>288</v>
      </c>
      <c r="DC99" s="64">
        <v>306</v>
      </c>
      <c r="DD99" s="64">
        <v>229</v>
      </c>
      <c r="DE99" s="141">
        <v>0.69041769041768997</v>
      </c>
      <c r="DF99" s="141">
        <v>0.74226804123710999</v>
      </c>
      <c r="DG99" s="141">
        <v>0.74836601307188999</v>
      </c>
      <c r="DH99" s="64">
        <v>312</v>
      </c>
      <c r="DI99" s="176">
        <v>241</v>
      </c>
      <c r="DJ99" s="175">
        <v>0.964247032692645</v>
      </c>
      <c r="DK99" s="141">
        <v>0.77243589743589747</v>
      </c>
      <c r="DL99" s="141">
        <v>0.74481902204784445</v>
      </c>
      <c r="DM99" s="141">
        <v>1.0047622186317064</v>
      </c>
      <c r="DN99" s="141">
        <v>3.5469910240455427E-3</v>
      </c>
      <c r="DO99" s="64">
        <v>16</v>
      </c>
      <c r="DP99" s="77">
        <v>0.11764705882352</v>
      </c>
      <c r="DQ99" s="64">
        <v>95</v>
      </c>
      <c r="DR99" s="77">
        <v>0.79166666666665997</v>
      </c>
      <c r="DS99" s="64">
        <v>0</v>
      </c>
      <c r="DT99" s="77">
        <v>0</v>
      </c>
      <c r="DU99" s="64">
        <v>408</v>
      </c>
      <c r="DV99" s="64">
        <v>965</v>
      </c>
      <c r="DW99" s="77">
        <v>0.42279792746112999</v>
      </c>
      <c r="DX99" s="64">
        <v>109</v>
      </c>
      <c r="DY99" s="64">
        <v>372</v>
      </c>
      <c r="DZ99" s="201">
        <v>0.29301075268817001</v>
      </c>
      <c r="EA99" s="64">
        <v>2.6000000000007999</v>
      </c>
      <c r="EB99" s="64">
        <v>93</v>
      </c>
      <c r="EC99" s="64">
        <v>4</v>
      </c>
      <c r="ED99" s="77">
        <v>4.2999999999999997E-2</v>
      </c>
      <c r="EE99" s="64">
        <v>2</v>
      </c>
      <c r="EF99" s="64">
        <v>2</v>
      </c>
      <c r="EG99" s="64">
        <v>0</v>
      </c>
      <c r="EH99" s="77">
        <v>0</v>
      </c>
      <c r="EI99" s="64">
        <v>120</v>
      </c>
      <c r="EJ99" s="138">
        <v>0</v>
      </c>
      <c r="EK99" s="64">
        <v>168</v>
      </c>
      <c r="EL99" s="64">
        <v>3</v>
      </c>
      <c r="EM99" s="138">
        <v>1.7899999999999999E-2</v>
      </c>
      <c r="EN99" s="178">
        <v>0</v>
      </c>
      <c r="EO99" s="178">
        <v>0</v>
      </c>
      <c r="EP99" s="178">
        <v>0</v>
      </c>
      <c r="EQ99" s="178">
        <v>0</v>
      </c>
      <c r="ER99" s="179">
        <v>0</v>
      </c>
    </row>
    <row r="100" spans="2:148" ht="14.1" customHeight="1" x14ac:dyDescent="0.2">
      <c r="B100" s="62" t="s">
        <v>986</v>
      </c>
      <c r="C100" s="63" t="s">
        <v>383</v>
      </c>
      <c r="D100" s="63" t="s">
        <v>384</v>
      </c>
      <c r="E100" s="63" t="s">
        <v>385</v>
      </c>
      <c r="F100" s="63" t="s">
        <v>403</v>
      </c>
      <c r="G100" s="63" t="s">
        <v>386</v>
      </c>
      <c r="H100" s="63" t="s">
        <v>387</v>
      </c>
      <c r="I100" s="63" t="s">
        <v>919</v>
      </c>
      <c r="J100" s="158" t="b">
        <v>0</v>
      </c>
      <c r="K100" s="132" t="s">
        <v>987</v>
      </c>
      <c r="L100" s="63" t="s">
        <v>449</v>
      </c>
      <c r="M100" s="62"/>
      <c r="N100" s="63" t="s">
        <v>988</v>
      </c>
      <c r="O100" s="63" t="s">
        <v>989</v>
      </c>
      <c r="P100" s="63" t="s">
        <v>393</v>
      </c>
      <c r="Q100" s="63">
        <v>11104</v>
      </c>
      <c r="R100" s="63" t="s">
        <v>990</v>
      </c>
      <c r="S100" s="218" t="s">
        <v>453</v>
      </c>
      <c r="T100" s="132" t="s">
        <v>454</v>
      </c>
      <c r="U100" s="166" t="s">
        <v>397</v>
      </c>
      <c r="V100" s="219" t="s">
        <v>398</v>
      </c>
      <c r="W100" s="219" t="s">
        <v>399</v>
      </c>
      <c r="X100" s="219" t="s">
        <v>400</v>
      </c>
      <c r="Y100" s="132" t="s">
        <v>336</v>
      </c>
      <c r="Z100" s="166" t="s">
        <v>401</v>
      </c>
      <c r="AA100" s="166">
        <v>1</v>
      </c>
      <c r="AB100" s="166">
        <v>1</v>
      </c>
      <c r="AC100" s="166">
        <v>1</v>
      </c>
      <c r="AD100" s="166">
        <v>0</v>
      </c>
      <c r="AE100" s="213">
        <v>42899</v>
      </c>
      <c r="AF100" s="64">
        <v>943</v>
      </c>
      <c r="AG100" s="64" t="s">
        <v>401</v>
      </c>
      <c r="AH100" s="64">
        <v>1</v>
      </c>
      <c r="AI100" s="64">
        <v>109</v>
      </c>
      <c r="AJ100" s="64">
        <v>136</v>
      </c>
      <c r="AK100" s="64">
        <v>100</v>
      </c>
      <c r="AL100" s="64">
        <v>33</v>
      </c>
      <c r="AM100" s="64">
        <v>78</v>
      </c>
      <c r="AN100" s="64">
        <v>89.315866156861318</v>
      </c>
      <c r="AO100" s="64">
        <v>-19.684133843138682</v>
      </c>
      <c r="AP100" s="77">
        <v>1.1450752071392476</v>
      </c>
      <c r="AQ100" s="64">
        <v>11.315866156861318</v>
      </c>
      <c r="AR100" s="64">
        <v>105</v>
      </c>
      <c r="AS100" s="65">
        <v>-0.10684133843138682</v>
      </c>
      <c r="AT100" s="65">
        <v>-0.18058838388200626</v>
      </c>
      <c r="AU100" s="64">
        <v>109</v>
      </c>
      <c r="AV100" s="140">
        <v>89.315866156861318</v>
      </c>
      <c r="AW100" s="140">
        <v>9</v>
      </c>
      <c r="AX100" s="140">
        <v>33</v>
      </c>
      <c r="AY100" s="140">
        <v>0</v>
      </c>
      <c r="AZ100" s="140">
        <v>6</v>
      </c>
      <c r="BA100" s="140">
        <v>3</v>
      </c>
      <c r="BB100" s="140">
        <v>5</v>
      </c>
      <c r="BC100" s="140">
        <v>0</v>
      </c>
      <c r="BD100" s="140">
        <v>14</v>
      </c>
      <c r="BE100" s="140">
        <v>2</v>
      </c>
      <c r="BF100" s="65">
        <v>0.22220000000000001</v>
      </c>
      <c r="BG100" s="140">
        <v>1</v>
      </c>
      <c r="BH100" s="140">
        <v>0</v>
      </c>
      <c r="BI100" s="140">
        <v>0</v>
      </c>
      <c r="BJ100" s="140">
        <v>3</v>
      </c>
      <c r="BK100" s="140">
        <v>16</v>
      </c>
      <c r="BL100" s="140">
        <v>0</v>
      </c>
      <c r="BM100" s="65">
        <v>0.72729999999999995</v>
      </c>
      <c r="BN100" s="64">
        <v>17</v>
      </c>
      <c r="BO100" s="201">
        <v>0.13492063492063</v>
      </c>
      <c r="BP100" s="140">
        <v>21</v>
      </c>
      <c r="BQ100" s="147">
        <v>122</v>
      </c>
      <c r="BR100" s="147">
        <v>0</v>
      </c>
      <c r="BS100" s="147">
        <v>7</v>
      </c>
      <c r="BT100" s="147">
        <v>6</v>
      </c>
      <c r="BU100" s="147">
        <v>10</v>
      </c>
      <c r="BV100" s="154">
        <v>10</v>
      </c>
      <c r="BW100" s="159">
        <v>3.6969696969696901</v>
      </c>
      <c r="BX100" s="146">
        <v>0</v>
      </c>
      <c r="BY100" s="146">
        <v>0.21212121212120999</v>
      </c>
      <c r="BZ100" s="146">
        <v>0.18181818181817999</v>
      </c>
      <c r="CA100" s="146">
        <v>0.30303030303029999</v>
      </c>
      <c r="CB100" s="156">
        <v>0.30303030303029999</v>
      </c>
      <c r="CC100" s="155">
        <v>11</v>
      </c>
      <c r="CD100" s="77">
        <v>0.33333333333332998</v>
      </c>
      <c r="CE100" s="64">
        <v>1</v>
      </c>
      <c r="CF100" s="77">
        <v>0.16666666666666</v>
      </c>
      <c r="CG100" s="64">
        <v>12</v>
      </c>
      <c r="CH100" s="77">
        <v>0.30769230769229999</v>
      </c>
      <c r="CI100" s="124">
        <v>2</v>
      </c>
      <c r="CJ100" s="124">
        <v>33</v>
      </c>
      <c r="CK100" s="77">
        <v>6.0606060606059997E-2</v>
      </c>
      <c r="CL100" s="124">
        <v>1</v>
      </c>
      <c r="CM100" s="77">
        <v>3.0300000000000001E-2</v>
      </c>
      <c r="CN100" s="124">
        <v>0</v>
      </c>
      <c r="CO100" s="77">
        <v>0</v>
      </c>
      <c r="CP100" s="116">
        <v>2480</v>
      </c>
      <c r="CQ100" s="116">
        <v>75.151515151515156</v>
      </c>
      <c r="CR100" s="116">
        <v>0</v>
      </c>
      <c r="CS100" s="116">
        <v>0</v>
      </c>
      <c r="CT100" s="116">
        <v>77</v>
      </c>
      <c r="CU100" s="116">
        <v>2.3333333333333335</v>
      </c>
      <c r="CV100" s="116">
        <v>20</v>
      </c>
      <c r="CW100" s="116">
        <v>0.60606060606060608</v>
      </c>
      <c r="CX100" s="116">
        <v>78.090909090909093</v>
      </c>
      <c r="CY100" s="64">
        <v>134</v>
      </c>
      <c r="CZ100" s="64">
        <v>101</v>
      </c>
      <c r="DA100" s="64">
        <v>117</v>
      </c>
      <c r="DB100" s="64">
        <v>93</v>
      </c>
      <c r="DC100" s="64">
        <v>77</v>
      </c>
      <c r="DD100" s="64">
        <v>66</v>
      </c>
      <c r="DE100" s="141">
        <v>0.75373134328358005</v>
      </c>
      <c r="DF100" s="141">
        <v>0.79487179487179005</v>
      </c>
      <c r="DG100" s="141">
        <v>0.85714285714284999</v>
      </c>
      <c r="DH100" s="64">
        <v>79</v>
      </c>
      <c r="DI100" s="176">
        <v>62</v>
      </c>
      <c r="DJ100" s="175">
        <v>0.964247032692645</v>
      </c>
      <c r="DK100" s="141">
        <v>0.78481012658227844</v>
      </c>
      <c r="DL100" s="141">
        <v>0.75675083578410107</v>
      </c>
      <c r="DM100" s="141">
        <v>1.1326619233327024</v>
      </c>
      <c r="DN100" s="141">
        <v>0.10039202135874892</v>
      </c>
      <c r="DO100" s="64">
        <v>6</v>
      </c>
      <c r="DP100" s="77">
        <v>0.15384615384615</v>
      </c>
      <c r="DQ100" s="64">
        <v>23</v>
      </c>
      <c r="DR100" s="77">
        <v>0.69696969696969002</v>
      </c>
      <c r="DS100" s="64">
        <v>0</v>
      </c>
      <c r="DT100" s="77">
        <v>0</v>
      </c>
      <c r="DU100" s="64">
        <v>100</v>
      </c>
      <c r="DV100" s="64">
        <v>406</v>
      </c>
      <c r="DW100" s="77">
        <v>0.24630541871921</v>
      </c>
      <c r="DX100" s="64">
        <v>33</v>
      </c>
      <c r="DY100" s="64">
        <v>126</v>
      </c>
      <c r="DZ100" s="201">
        <v>0.26190476190475998</v>
      </c>
      <c r="EA100" s="64">
        <v>4.8000000000001997</v>
      </c>
      <c r="EB100" s="64">
        <v>25</v>
      </c>
      <c r="EC100" s="64">
        <v>0</v>
      </c>
      <c r="ED100" s="77">
        <v>0</v>
      </c>
      <c r="EE100" s="64">
        <v>0</v>
      </c>
      <c r="EF100" s="64">
        <v>0</v>
      </c>
      <c r="EG100" s="64">
        <v>0</v>
      </c>
      <c r="EH100" s="77">
        <v>0</v>
      </c>
      <c r="EI100" s="64">
        <v>33</v>
      </c>
      <c r="EJ100" s="138">
        <v>0</v>
      </c>
      <c r="EK100" s="64">
        <v>41</v>
      </c>
      <c r="EL100" s="64">
        <v>12</v>
      </c>
      <c r="EM100" s="138">
        <v>0.29270000000000002</v>
      </c>
      <c r="EN100" s="178">
        <v>0</v>
      </c>
      <c r="EO100" s="178">
        <v>0</v>
      </c>
      <c r="EP100" s="178">
        <v>0</v>
      </c>
      <c r="EQ100" s="178">
        <v>0</v>
      </c>
      <c r="ER100" s="179">
        <v>0</v>
      </c>
    </row>
    <row r="101" spans="2:148" ht="14.1" customHeight="1" x14ac:dyDescent="0.2">
      <c r="B101" s="62" t="s">
        <v>991</v>
      </c>
      <c r="C101" s="63" t="s">
        <v>383</v>
      </c>
      <c r="D101" s="63" t="s">
        <v>384</v>
      </c>
      <c r="E101" s="63" t="s">
        <v>385</v>
      </c>
      <c r="F101" s="63"/>
      <c r="G101" s="63" t="s">
        <v>386</v>
      </c>
      <c r="H101" s="63" t="s">
        <v>387</v>
      </c>
      <c r="I101" s="63" t="s">
        <v>919</v>
      </c>
      <c r="J101" s="158" t="b">
        <v>0</v>
      </c>
      <c r="K101" s="132" t="s">
        <v>992</v>
      </c>
      <c r="L101" s="63" t="s">
        <v>993</v>
      </c>
      <c r="M101" s="62"/>
      <c r="N101" s="63" t="s">
        <v>994</v>
      </c>
      <c r="O101" s="63" t="s">
        <v>984</v>
      </c>
      <c r="P101" s="63" t="s">
        <v>393</v>
      </c>
      <c r="Q101" s="63">
        <v>11372</v>
      </c>
      <c r="R101" s="63" t="s">
        <v>995</v>
      </c>
      <c r="S101" s="218" t="s">
        <v>996</v>
      </c>
      <c r="T101" s="132" t="s">
        <v>997</v>
      </c>
      <c r="U101" s="166" t="s">
        <v>397</v>
      </c>
      <c r="V101" s="219" t="s">
        <v>398</v>
      </c>
      <c r="W101" s="219" t="s">
        <v>399</v>
      </c>
      <c r="X101" s="219" t="s">
        <v>400</v>
      </c>
      <c r="Y101" s="132" t="s">
        <v>333</v>
      </c>
      <c r="Z101" s="166"/>
      <c r="AA101" s="166">
        <v>0</v>
      </c>
      <c r="AB101" s="166">
        <v>0</v>
      </c>
      <c r="AC101" s="166">
        <v>0</v>
      </c>
      <c r="AD101" s="166">
        <v>0</v>
      </c>
      <c r="AE101" s="213">
        <v>42874</v>
      </c>
      <c r="AF101" s="64">
        <v>968</v>
      </c>
      <c r="AG101" s="64" t="s">
        <v>401</v>
      </c>
      <c r="AH101" s="64">
        <v>1</v>
      </c>
      <c r="AI101" s="64">
        <v>6</v>
      </c>
      <c r="AJ101" s="64">
        <v>7</v>
      </c>
      <c r="AK101" s="64">
        <v>12</v>
      </c>
      <c r="AL101" s="64">
        <v>1</v>
      </c>
      <c r="AM101" s="64">
        <v>50</v>
      </c>
      <c r="AN101" s="64">
        <v>2.7065413986927673</v>
      </c>
      <c r="AO101" s="64">
        <v>-3.2934586013072327</v>
      </c>
      <c r="AP101" s="77">
        <v>5.413082797385535E-2</v>
      </c>
      <c r="AQ101" s="64">
        <v>-47.293458601307236</v>
      </c>
      <c r="AR101" s="64">
        <v>10.333333</v>
      </c>
      <c r="AS101" s="65">
        <v>-0.77445488344226943</v>
      </c>
      <c r="AT101" s="65">
        <v>-0.54890976688453874</v>
      </c>
      <c r="AU101" s="64">
        <v>6</v>
      </c>
      <c r="AV101" s="140">
        <v>2.7065413986927673</v>
      </c>
      <c r="AW101" s="140">
        <v>1</v>
      </c>
      <c r="AX101" s="140">
        <v>1</v>
      </c>
      <c r="AY101" s="140">
        <v>0</v>
      </c>
      <c r="AZ101" s="140">
        <v>1</v>
      </c>
      <c r="BA101" s="140">
        <v>0</v>
      </c>
      <c r="BB101" s="140">
        <v>0</v>
      </c>
      <c r="BC101" s="140">
        <v>0</v>
      </c>
      <c r="BD101" s="140">
        <v>1</v>
      </c>
      <c r="BE101" s="140">
        <v>0</v>
      </c>
      <c r="BF101" s="65">
        <v>0</v>
      </c>
      <c r="BG101" s="140">
        <v>0</v>
      </c>
      <c r="BH101" s="140">
        <v>0</v>
      </c>
      <c r="BI101" s="140">
        <v>0</v>
      </c>
      <c r="BJ101" s="140">
        <v>0</v>
      </c>
      <c r="BK101" s="140">
        <v>0</v>
      </c>
      <c r="BL101" s="140">
        <v>0</v>
      </c>
      <c r="BM101" s="65">
        <v>0</v>
      </c>
      <c r="BN101" s="64">
        <v>0</v>
      </c>
      <c r="BO101" s="201">
        <v>0</v>
      </c>
      <c r="BP101" s="140">
        <v>0</v>
      </c>
      <c r="BQ101" s="147">
        <v>2</v>
      </c>
      <c r="BR101" s="147">
        <v>0</v>
      </c>
      <c r="BS101" s="147">
        <v>1</v>
      </c>
      <c r="BT101" s="147">
        <v>0</v>
      </c>
      <c r="BU101" s="147">
        <v>0</v>
      </c>
      <c r="BV101" s="154">
        <v>0</v>
      </c>
      <c r="BW101" s="159">
        <v>2</v>
      </c>
      <c r="BX101" s="146">
        <v>0</v>
      </c>
      <c r="BY101" s="146">
        <v>1</v>
      </c>
      <c r="BZ101" s="146">
        <v>0</v>
      </c>
      <c r="CA101" s="146">
        <v>0</v>
      </c>
      <c r="CB101" s="156">
        <v>0</v>
      </c>
      <c r="CC101" s="155">
        <v>0</v>
      </c>
      <c r="CD101" s="77">
        <v>0</v>
      </c>
      <c r="CE101" s="64">
        <v>0</v>
      </c>
      <c r="CF101" s="77">
        <v>0</v>
      </c>
      <c r="CG101" s="64">
        <v>0</v>
      </c>
      <c r="CH101" s="77">
        <v>0</v>
      </c>
      <c r="CI101" s="124">
        <v>0</v>
      </c>
      <c r="CJ101" s="124">
        <v>1</v>
      </c>
      <c r="CK101" s="77">
        <v>0</v>
      </c>
      <c r="CL101" s="124">
        <v>0</v>
      </c>
      <c r="CM101" s="77">
        <v>0</v>
      </c>
      <c r="CN101" s="124">
        <v>0</v>
      </c>
      <c r="CO101" s="77">
        <v>0</v>
      </c>
      <c r="CP101" s="116">
        <v>50</v>
      </c>
      <c r="CQ101" s="116">
        <v>50</v>
      </c>
      <c r="CR101" s="116">
        <v>0</v>
      </c>
      <c r="CS101" s="116">
        <v>0</v>
      </c>
      <c r="CT101" s="116">
        <v>0</v>
      </c>
      <c r="CU101" s="116">
        <v>0</v>
      </c>
      <c r="CV101" s="116">
        <v>0</v>
      </c>
      <c r="CW101" s="116">
        <v>0</v>
      </c>
      <c r="CX101" s="116">
        <v>50</v>
      </c>
      <c r="CY101" s="64">
        <v>7</v>
      </c>
      <c r="CZ101" s="64">
        <v>4</v>
      </c>
      <c r="DA101" s="64">
        <v>15</v>
      </c>
      <c r="DB101" s="64">
        <v>8</v>
      </c>
      <c r="DC101" s="64">
        <v>11</v>
      </c>
      <c r="DD101" s="64">
        <v>6</v>
      </c>
      <c r="DE101" s="141">
        <v>0.57142857142856995</v>
      </c>
      <c r="DF101" s="141">
        <v>0.53333333333333</v>
      </c>
      <c r="DG101" s="141">
        <v>0.54545454545453997</v>
      </c>
      <c r="DH101" s="64">
        <v>12</v>
      </c>
      <c r="DI101" s="176">
        <v>8</v>
      </c>
      <c r="DJ101" s="175">
        <v>0.964247032692645</v>
      </c>
      <c r="DK101" s="141">
        <v>0.66666666666666663</v>
      </c>
      <c r="DL101" s="141">
        <v>0.64283135512842993</v>
      </c>
      <c r="DM101" s="141">
        <v>0.8485188861790427</v>
      </c>
      <c r="DN101" s="141">
        <v>-9.7376809673889952E-2</v>
      </c>
      <c r="DO101" s="64">
        <v>0</v>
      </c>
      <c r="DP101" s="77">
        <v>0</v>
      </c>
      <c r="DQ101" s="64">
        <v>1</v>
      </c>
      <c r="DR101" s="77">
        <v>1</v>
      </c>
      <c r="DS101" s="64">
        <v>0</v>
      </c>
      <c r="DT101" s="77">
        <v>0</v>
      </c>
      <c r="DU101" s="64">
        <v>12</v>
      </c>
      <c r="DV101" s="64">
        <v>166</v>
      </c>
      <c r="DW101" s="77">
        <v>7.2289156626499998E-2</v>
      </c>
      <c r="DX101" s="64">
        <v>1</v>
      </c>
      <c r="DY101" s="64">
        <v>44</v>
      </c>
      <c r="DZ101" s="201">
        <v>2.2727272727270001E-2</v>
      </c>
      <c r="EA101" s="64">
        <v>12.200000000000101</v>
      </c>
      <c r="EB101" s="64">
        <v>0</v>
      </c>
      <c r="EC101" s="64">
        <v>0</v>
      </c>
      <c r="ED101" s="77">
        <v>0</v>
      </c>
      <c r="EE101" s="64">
        <v>0</v>
      </c>
      <c r="EF101" s="64">
        <v>0</v>
      </c>
      <c r="EG101" s="64">
        <v>0</v>
      </c>
      <c r="EH101" s="77">
        <v>0</v>
      </c>
      <c r="EI101" s="64">
        <v>0</v>
      </c>
      <c r="EJ101" s="138">
        <v>0</v>
      </c>
      <c r="EK101" s="64">
        <v>0</v>
      </c>
      <c r="EL101" s="64">
        <v>0</v>
      </c>
      <c r="EM101" s="138"/>
      <c r="EN101" s="178">
        <v>0</v>
      </c>
      <c r="EO101" s="178">
        <v>0</v>
      </c>
      <c r="EP101" s="178">
        <v>0</v>
      </c>
      <c r="EQ101" s="178">
        <v>0</v>
      </c>
      <c r="ER101" s="179">
        <v>0</v>
      </c>
    </row>
    <row r="102" spans="2:148" ht="14.1" customHeight="1" x14ac:dyDescent="0.2">
      <c r="B102" s="62" t="s">
        <v>998</v>
      </c>
      <c r="C102" s="63" t="s">
        <v>383</v>
      </c>
      <c r="D102" s="63" t="s">
        <v>384</v>
      </c>
      <c r="E102" s="63" t="s">
        <v>385</v>
      </c>
      <c r="F102" s="63" t="s">
        <v>403</v>
      </c>
      <c r="G102" s="63" t="s">
        <v>386</v>
      </c>
      <c r="H102" s="63" t="s">
        <v>387</v>
      </c>
      <c r="I102" s="63" t="s">
        <v>919</v>
      </c>
      <c r="J102" s="158" t="b">
        <v>0</v>
      </c>
      <c r="K102" s="132" t="s">
        <v>999</v>
      </c>
      <c r="L102" s="63" t="s">
        <v>449</v>
      </c>
      <c r="M102" s="62"/>
      <c r="N102" s="63" t="s">
        <v>1000</v>
      </c>
      <c r="O102" s="63" t="s">
        <v>923</v>
      </c>
      <c r="P102" s="63" t="s">
        <v>393</v>
      </c>
      <c r="Q102" s="63">
        <v>11368</v>
      </c>
      <c r="R102" s="63" t="s">
        <v>1001</v>
      </c>
      <c r="S102" s="218" t="s">
        <v>453</v>
      </c>
      <c r="T102" s="132" t="s">
        <v>454</v>
      </c>
      <c r="U102" s="166" t="s">
        <v>397</v>
      </c>
      <c r="V102" s="219" t="s">
        <v>398</v>
      </c>
      <c r="W102" s="219" t="s">
        <v>1002</v>
      </c>
      <c r="X102" s="219" t="s">
        <v>400</v>
      </c>
      <c r="Y102" s="132" t="s">
        <v>336</v>
      </c>
      <c r="Z102" s="166" t="s">
        <v>401</v>
      </c>
      <c r="AA102" s="166">
        <v>1</v>
      </c>
      <c r="AB102" s="166">
        <v>1</v>
      </c>
      <c r="AC102" s="166">
        <v>1</v>
      </c>
      <c r="AD102" s="166">
        <v>0</v>
      </c>
      <c r="AE102" s="213">
        <v>43090</v>
      </c>
      <c r="AF102" s="64">
        <v>752</v>
      </c>
      <c r="AG102" s="64" t="s">
        <v>401</v>
      </c>
      <c r="AH102" s="64">
        <v>1</v>
      </c>
      <c r="AI102" s="64">
        <v>92</v>
      </c>
      <c r="AJ102" s="64">
        <v>115</v>
      </c>
      <c r="AK102" s="64">
        <v>114</v>
      </c>
      <c r="AL102" s="64">
        <v>34</v>
      </c>
      <c r="AM102" s="64">
        <v>84</v>
      </c>
      <c r="AN102" s="64">
        <v>92.022407555554096</v>
      </c>
      <c r="AO102" s="64">
        <v>2.2407555554096348E-2</v>
      </c>
      <c r="AP102" s="77">
        <v>1.0955048518518344</v>
      </c>
      <c r="AQ102" s="64">
        <v>8.0224075555540963</v>
      </c>
      <c r="AR102" s="64">
        <v>106.66666600000001</v>
      </c>
      <c r="AS102" s="65">
        <v>-0.19278589863549039</v>
      </c>
      <c r="AT102" s="65">
        <v>2.43560386457569E-4</v>
      </c>
      <c r="AU102" s="64">
        <v>92</v>
      </c>
      <c r="AV102" s="140">
        <v>92.022407555554096</v>
      </c>
      <c r="AW102" s="140">
        <v>15</v>
      </c>
      <c r="AX102" s="140">
        <v>34</v>
      </c>
      <c r="AY102" s="140">
        <v>0</v>
      </c>
      <c r="AZ102" s="140">
        <v>8</v>
      </c>
      <c r="BA102" s="140">
        <v>4</v>
      </c>
      <c r="BB102" s="140">
        <v>4</v>
      </c>
      <c r="BC102" s="140">
        <v>0</v>
      </c>
      <c r="BD102" s="140">
        <v>16</v>
      </c>
      <c r="BE102" s="140">
        <v>6</v>
      </c>
      <c r="BF102" s="65">
        <v>0.4</v>
      </c>
      <c r="BG102" s="140">
        <v>0</v>
      </c>
      <c r="BH102" s="140">
        <v>0</v>
      </c>
      <c r="BI102" s="140">
        <v>1</v>
      </c>
      <c r="BJ102" s="140">
        <v>7</v>
      </c>
      <c r="BK102" s="140">
        <v>11</v>
      </c>
      <c r="BL102" s="140">
        <v>0</v>
      </c>
      <c r="BM102" s="65">
        <v>0.55879999999999996</v>
      </c>
      <c r="BN102" s="64">
        <v>9</v>
      </c>
      <c r="BO102" s="201">
        <v>6.8181818181810003E-2</v>
      </c>
      <c r="BP102" s="140">
        <v>22</v>
      </c>
      <c r="BQ102" s="147">
        <v>127</v>
      </c>
      <c r="BR102" s="147">
        <v>0</v>
      </c>
      <c r="BS102" s="147">
        <v>6</v>
      </c>
      <c r="BT102" s="147">
        <v>6</v>
      </c>
      <c r="BU102" s="147">
        <v>13</v>
      </c>
      <c r="BV102" s="154">
        <v>9</v>
      </c>
      <c r="BW102" s="159">
        <v>3.73529411764705</v>
      </c>
      <c r="BX102" s="146">
        <v>0</v>
      </c>
      <c r="BY102" s="146">
        <v>0.17647058823528999</v>
      </c>
      <c r="BZ102" s="146">
        <v>0.17647058823528999</v>
      </c>
      <c r="CA102" s="146">
        <v>0.38235294117647001</v>
      </c>
      <c r="CB102" s="156">
        <v>0.26470588235294001</v>
      </c>
      <c r="CC102" s="155">
        <v>11</v>
      </c>
      <c r="CD102" s="77">
        <v>0.32352941176470001</v>
      </c>
      <c r="CE102" s="64">
        <v>0</v>
      </c>
      <c r="CF102" s="77">
        <v>0</v>
      </c>
      <c r="CG102" s="64">
        <v>11</v>
      </c>
      <c r="CH102" s="77">
        <v>0.29729729729728999</v>
      </c>
      <c r="CI102" s="124">
        <v>1</v>
      </c>
      <c r="CJ102" s="124">
        <v>34</v>
      </c>
      <c r="CK102" s="77">
        <v>2.941176470588E-2</v>
      </c>
      <c r="CL102" s="124">
        <v>1</v>
      </c>
      <c r="CM102" s="77">
        <v>2.9399999999999999E-2</v>
      </c>
      <c r="CN102" s="124">
        <v>0</v>
      </c>
      <c r="CO102" s="77">
        <v>0</v>
      </c>
      <c r="CP102" s="116">
        <v>2340</v>
      </c>
      <c r="CQ102" s="116">
        <v>68.82352941176471</v>
      </c>
      <c r="CR102" s="116">
        <v>0</v>
      </c>
      <c r="CS102" s="116">
        <v>0</v>
      </c>
      <c r="CT102" s="116">
        <v>77</v>
      </c>
      <c r="CU102" s="116">
        <v>2.2647058823529411</v>
      </c>
      <c r="CV102" s="116">
        <v>5</v>
      </c>
      <c r="CW102" s="116">
        <v>0.14705882352941177</v>
      </c>
      <c r="CX102" s="116">
        <v>71.235294117647058</v>
      </c>
      <c r="CY102" s="64">
        <v>108</v>
      </c>
      <c r="CZ102" s="64">
        <v>76</v>
      </c>
      <c r="DA102" s="64">
        <v>133</v>
      </c>
      <c r="DB102" s="64">
        <v>104</v>
      </c>
      <c r="DC102" s="64">
        <v>86</v>
      </c>
      <c r="DD102" s="64">
        <v>67</v>
      </c>
      <c r="DE102" s="141">
        <v>0.70370370370369995</v>
      </c>
      <c r="DF102" s="141">
        <v>0.78195488721803996</v>
      </c>
      <c r="DG102" s="141">
        <v>0.77906976744185996</v>
      </c>
      <c r="DH102" s="64">
        <v>91</v>
      </c>
      <c r="DI102" s="176">
        <v>68</v>
      </c>
      <c r="DJ102" s="175">
        <v>0.964247032692645</v>
      </c>
      <c r="DK102" s="141">
        <v>0.74725274725274726</v>
      </c>
      <c r="DL102" s="141">
        <v>0.7205362442098886</v>
      </c>
      <c r="DM102" s="141">
        <v>1.0812360567595831</v>
      </c>
      <c r="DN102" s="141">
        <v>5.8533523231971363E-2</v>
      </c>
      <c r="DO102" s="64">
        <v>3</v>
      </c>
      <c r="DP102" s="77">
        <v>8.1081081081080003E-2</v>
      </c>
      <c r="DQ102" s="64">
        <v>31</v>
      </c>
      <c r="DR102" s="77">
        <v>0.91176470588235004</v>
      </c>
      <c r="DS102" s="64">
        <v>0</v>
      </c>
      <c r="DT102" s="77">
        <v>0</v>
      </c>
      <c r="DU102" s="64">
        <v>114</v>
      </c>
      <c r="DV102" s="64">
        <v>367</v>
      </c>
      <c r="DW102" s="77">
        <v>0.31062670299727002</v>
      </c>
      <c r="DX102" s="64">
        <v>28</v>
      </c>
      <c r="DY102" s="64">
        <v>132</v>
      </c>
      <c r="DZ102" s="201">
        <v>0.21212121212120999</v>
      </c>
      <c r="EA102" s="64">
        <v>11.6000000000003</v>
      </c>
      <c r="EB102" s="64">
        <v>30</v>
      </c>
      <c r="EC102" s="64">
        <v>0</v>
      </c>
      <c r="ED102" s="77">
        <v>0</v>
      </c>
      <c r="EE102" s="64">
        <v>0</v>
      </c>
      <c r="EF102" s="64">
        <v>0</v>
      </c>
      <c r="EG102" s="64">
        <v>0</v>
      </c>
      <c r="EH102" s="77">
        <v>0</v>
      </c>
      <c r="EI102" s="64">
        <v>34</v>
      </c>
      <c r="EJ102" s="138">
        <v>0</v>
      </c>
      <c r="EK102" s="64">
        <v>61</v>
      </c>
      <c r="EL102" s="64">
        <v>0</v>
      </c>
      <c r="EM102" s="138">
        <v>0</v>
      </c>
      <c r="EN102" s="178">
        <v>0</v>
      </c>
      <c r="EO102" s="178">
        <v>0</v>
      </c>
      <c r="EP102" s="178">
        <v>0</v>
      </c>
      <c r="EQ102" s="178">
        <v>0</v>
      </c>
      <c r="ER102" s="179">
        <v>0</v>
      </c>
    </row>
    <row r="103" spans="2:148" ht="14.1" customHeight="1" x14ac:dyDescent="0.2">
      <c r="B103" s="62" t="s">
        <v>1003</v>
      </c>
      <c r="C103" s="63" t="s">
        <v>383</v>
      </c>
      <c r="D103" s="63" t="s">
        <v>384</v>
      </c>
      <c r="E103" s="63" t="s">
        <v>385</v>
      </c>
      <c r="F103" s="63" t="s">
        <v>403</v>
      </c>
      <c r="G103" s="63" t="s">
        <v>386</v>
      </c>
      <c r="H103" s="63" t="s">
        <v>387</v>
      </c>
      <c r="I103" s="63" t="s">
        <v>919</v>
      </c>
      <c r="J103" s="158" t="b">
        <v>0</v>
      </c>
      <c r="K103" s="132" t="s">
        <v>1004</v>
      </c>
      <c r="L103" s="63" t="s">
        <v>417</v>
      </c>
      <c r="M103" s="62"/>
      <c r="N103" s="63" t="s">
        <v>1005</v>
      </c>
      <c r="O103" s="63" t="s">
        <v>968</v>
      </c>
      <c r="P103" s="63" t="s">
        <v>393</v>
      </c>
      <c r="Q103" s="63">
        <v>11385</v>
      </c>
      <c r="R103" s="63" t="s">
        <v>1006</v>
      </c>
      <c r="S103" s="218" t="s">
        <v>420</v>
      </c>
      <c r="T103" s="132" t="s">
        <v>421</v>
      </c>
      <c r="U103" s="166" t="s">
        <v>397</v>
      </c>
      <c r="V103" s="219" t="s">
        <v>398</v>
      </c>
      <c r="W103" s="219" t="s">
        <v>399</v>
      </c>
      <c r="X103" s="219" t="s">
        <v>400</v>
      </c>
      <c r="Y103" s="132" t="s">
        <v>336</v>
      </c>
      <c r="Z103" s="166" t="s">
        <v>401</v>
      </c>
      <c r="AA103" s="166">
        <v>1</v>
      </c>
      <c r="AB103" s="166">
        <v>1</v>
      </c>
      <c r="AC103" s="166">
        <v>1</v>
      </c>
      <c r="AD103" s="166">
        <v>0</v>
      </c>
      <c r="AE103" s="213">
        <v>43211</v>
      </c>
      <c r="AF103" s="64">
        <v>631</v>
      </c>
      <c r="AG103" s="64" t="s">
        <v>401</v>
      </c>
      <c r="AH103" s="64">
        <v>0</v>
      </c>
      <c r="AI103" s="64">
        <v>60</v>
      </c>
      <c r="AJ103" s="64">
        <v>67</v>
      </c>
      <c r="AK103" s="64">
        <v>92</v>
      </c>
      <c r="AL103" s="64">
        <v>28</v>
      </c>
      <c r="AM103" s="64">
        <v>66</v>
      </c>
      <c r="AN103" s="64">
        <v>75.783159163397471</v>
      </c>
      <c r="AO103" s="64">
        <v>15.783159163397471</v>
      </c>
      <c r="AP103" s="77">
        <v>1.148229684293901</v>
      </c>
      <c r="AQ103" s="64">
        <v>9.783159163397471</v>
      </c>
      <c r="AR103" s="64">
        <v>75</v>
      </c>
      <c r="AS103" s="65">
        <v>-0.17627000909350574</v>
      </c>
      <c r="AT103" s="65">
        <v>0.2630526527232912</v>
      </c>
      <c r="AU103" s="64">
        <v>60</v>
      </c>
      <c r="AV103" s="140">
        <v>75.783159163397471</v>
      </c>
      <c r="AW103" s="140">
        <v>17</v>
      </c>
      <c r="AX103" s="140">
        <v>28</v>
      </c>
      <c r="AY103" s="140">
        <v>1</v>
      </c>
      <c r="AZ103" s="140">
        <v>10</v>
      </c>
      <c r="BA103" s="140">
        <v>1</v>
      </c>
      <c r="BB103" s="140">
        <v>1</v>
      </c>
      <c r="BC103" s="140">
        <v>0</v>
      </c>
      <c r="BD103" s="140">
        <v>12</v>
      </c>
      <c r="BE103" s="140">
        <v>6</v>
      </c>
      <c r="BF103" s="65">
        <v>0.35289999999999999</v>
      </c>
      <c r="BG103" s="140">
        <v>0</v>
      </c>
      <c r="BH103" s="140">
        <v>0</v>
      </c>
      <c r="BI103" s="140">
        <v>0</v>
      </c>
      <c r="BJ103" s="140">
        <v>6</v>
      </c>
      <c r="BK103" s="140">
        <v>9</v>
      </c>
      <c r="BL103" s="140">
        <v>0</v>
      </c>
      <c r="BM103" s="65">
        <v>0.39290000000000003</v>
      </c>
      <c r="BN103" s="64">
        <v>8</v>
      </c>
      <c r="BO103" s="201">
        <v>6.9565217391300005E-2</v>
      </c>
      <c r="BP103" s="140">
        <v>11</v>
      </c>
      <c r="BQ103" s="147">
        <v>83</v>
      </c>
      <c r="BR103" s="147">
        <v>1</v>
      </c>
      <c r="BS103" s="147">
        <v>12</v>
      </c>
      <c r="BT103" s="147">
        <v>4</v>
      </c>
      <c r="BU103" s="147">
        <v>8</v>
      </c>
      <c r="BV103" s="154">
        <v>3</v>
      </c>
      <c r="BW103" s="159">
        <v>2.96428571428571</v>
      </c>
      <c r="BX103" s="146">
        <v>3.5714285714280002E-2</v>
      </c>
      <c r="BY103" s="146">
        <v>0.42857142857142</v>
      </c>
      <c r="BZ103" s="146">
        <v>0.14285714285713999</v>
      </c>
      <c r="CA103" s="146">
        <v>0.28571428571427998</v>
      </c>
      <c r="CB103" s="156">
        <v>0.10714285714285</v>
      </c>
      <c r="CC103" s="155">
        <v>10</v>
      </c>
      <c r="CD103" s="77">
        <v>0.35714285714284999</v>
      </c>
      <c r="CE103" s="64">
        <v>1</v>
      </c>
      <c r="CF103" s="77">
        <v>8.3333333333329998E-2</v>
      </c>
      <c r="CG103" s="64">
        <v>11</v>
      </c>
      <c r="CH103" s="77">
        <v>0.27500000000000002</v>
      </c>
      <c r="CI103" s="124">
        <v>0</v>
      </c>
      <c r="CJ103" s="124">
        <v>28</v>
      </c>
      <c r="CK103" s="77">
        <v>0</v>
      </c>
      <c r="CL103" s="124">
        <v>0</v>
      </c>
      <c r="CM103" s="77">
        <v>0</v>
      </c>
      <c r="CN103" s="124">
        <v>0</v>
      </c>
      <c r="CO103" s="77">
        <v>0</v>
      </c>
      <c r="CP103" s="116">
        <v>1915</v>
      </c>
      <c r="CQ103" s="116">
        <v>68.392857142857139</v>
      </c>
      <c r="CR103" s="116">
        <v>0</v>
      </c>
      <c r="CS103" s="116">
        <v>0</v>
      </c>
      <c r="CT103" s="116">
        <v>70</v>
      </c>
      <c r="CU103" s="116">
        <v>2.5</v>
      </c>
      <c r="CV103" s="116">
        <v>0</v>
      </c>
      <c r="CW103" s="116">
        <v>0</v>
      </c>
      <c r="CX103" s="116">
        <v>70.892857142857139</v>
      </c>
      <c r="CY103" s="64">
        <v>66</v>
      </c>
      <c r="CZ103" s="64">
        <v>61</v>
      </c>
      <c r="DA103" s="64">
        <v>76</v>
      </c>
      <c r="DB103" s="64">
        <v>63</v>
      </c>
      <c r="DC103" s="64">
        <v>64</v>
      </c>
      <c r="DD103" s="64">
        <v>48</v>
      </c>
      <c r="DE103" s="141">
        <v>0.92424242424241998</v>
      </c>
      <c r="DF103" s="141">
        <v>0.82894736842104999</v>
      </c>
      <c r="DG103" s="141">
        <v>0.75</v>
      </c>
      <c r="DH103" s="64">
        <v>66</v>
      </c>
      <c r="DI103" s="176">
        <v>52</v>
      </c>
      <c r="DJ103" s="175">
        <v>0.964247032692645</v>
      </c>
      <c r="DK103" s="141">
        <v>0.78787878787878785</v>
      </c>
      <c r="DL103" s="141">
        <v>0.75970978333359906</v>
      </c>
      <c r="DM103" s="141">
        <v>0.98721908872754982</v>
      </c>
      <c r="DN103" s="141">
        <v>-9.7097833335990646E-3</v>
      </c>
      <c r="DO103" s="64">
        <v>12</v>
      </c>
      <c r="DP103" s="77">
        <v>0.3</v>
      </c>
      <c r="DQ103" s="64">
        <v>23</v>
      </c>
      <c r="DR103" s="77">
        <v>0.82142857142856995</v>
      </c>
      <c r="DS103" s="64">
        <v>0</v>
      </c>
      <c r="DT103" s="77">
        <v>0</v>
      </c>
      <c r="DU103" s="64">
        <v>92</v>
      </c>
      <c r="DV103" s="64">
        <v>330</v>
      </c>
      <c r="DW103" s="77">
        <v>0.27878787878786998</v>
      </c>
      <c r="DX103" s="64">
        <v>28</v>
      </c>
      <c r="DY103" s="64">
        <v>115</v>
      </c>
      <c r="DZ103" s="201">
        <v>0.24347826086956001</v>
      </c>
      <c r="EA103" s="64">
        <v>6.5000000000006004</v>
      </c>
      <c r="EB103" s="64">
        <v>34</v>
      </c>
      <c r="EC103" s="64">
        <v>2</v>
      </c>
      <c r="ED103" s="77">
        <v>5.8799999999999998E-2</v>
      </c>
      <c r="EE103" s="64">
        <v>0</v>
      </c>
      <c r="EF103" s="64">
        <v>0</v>
      </c>
      <c r="EG103" s="64">
        <v>0</v>
      </c>
      <c r="EH103" s="77">
        <v>0</v>
      </c>
      <c r="EI103" s="64">
        <v>28</v>
      </c>
      <c r="EJ103" s="138">
        <v>0</v>
      </c>
      <c r="EK103" s="64">
        <v>26</v>
      </c>
      <c r="EL103" s="64">
        <v>21</v>
      </c>
      <c r="EM103" s="138">
        <v>0.80769999999999997</v>
      </c>
      <c r="EN103" s="178">
        <v>0</v>
      </c>
      <c r="EO103" s="178">
        <v>0</v>
      </c>
      <c r="EP103" s="178">
        <v>0</v>
      </c>
      <c r="EQ103" s="178">
        <v>0</v>
      </c>
      <c r="ER103" s="179">
        <v>0</v>
      </c>
    </row>
    <row r="104" spans="2:148" ht="14.1" customHeight="1" x14ac:dyDescent="0.2">
      <c r="B104" s="62" t="s">
        <v>1007</v>
      </c>
      <c r="C104" s="63" t="s">
        <v>383</v>
      </c>
      <c r="D104" s="63" t="s">
        <v>384</v>
      </c>
      <c r="E104" s="63" t="s">
        <v>385</v>
      </c>
      <c r="F104" s="63" t="s">
        <v>403</v>
      </c>
      <c r="G104" s="63" t="s">
        <v>386</v>
      </c>
      <c r="H104" s="63" t="s">
        <v>387</v>
      </c>
      <c r="I104" s="63" t="s">
        <v>919</v>
      </c>
      <c r="J104" s="158" t="b">
        <v>0</v>
      </c>
      <c r="K104" s="132" t="s">
        <v>1008</v>
      </c>
      <c r="L104" s="63" t="s">
        <v>449</v>
      </c>
      <c r="M104" s="62"/>
      <c r="N104" s="63" t="s">
        <v>1009</v>
      </c>
      <c r="O104" s="63" t="s">
        <v>923</v>
      </c>
      <c r="P104" s="63" t="s">
        <v>393</v>
      </c>
      <c r="Q104" s="63">
        <v>11368</v>
      </c>
      <c r="R104" s="63" t="s">
        <v>1010</v>
      </c>
      <c r="S104" s="218" t="s">
        <v>453</v>
      </c>
      <c r="T104" s="132" t="s">
        <v>454</v>
      </c>
      <c r="U104" s="166" t="s">
        <v>397</v>
      </c>
      <c r="V104" s="219" t="s">
        <v>398</v>
      </c>
      <c r="W104" s="219" t="s">
        <v>1011</v>
      </c>
      <c r="X104" s="219" t="s">
        <v>400</v>
      </c>
      <c r="Y104" s="132" t="s">
        <v>336</v>
      </c>
      <c r="Z104" s="166" t="s">
        <v>401</v>
      </c>
      <c r="AA104" s="166">
        <v>1</v>
      </c>
      <c r="AB104" s="166">
        <v>1</v>
      </c>
      <c r="AC104" s="166">
        <v>1</v>
      </c>
      <c r="AD104" s="166">
        <v>0</v>
      </c>
      <c r="AE104" s="213">
        <v>43249</v>
      </c>
      <c r="AF104" s="64">
        <v>593</v>
      </c>
      <c r="AG104" s="64" t="s">
        <v>401</v>
      </c>
      <c r="AH104" s="64">
        <v>1</v>
      </c>
      <c r="AI104" s="64">
        <v>125</v>
      </c>
      <c r="AJ104" s="64">
        <v>159</v>
      </c>
      <c r="AK104" s="64">
        <v>164</v>
      </c>
      <c r="AL104" s="64">
        <v>46</v>
      </c>
      <c r="AM104" s="64">
        <v>108</v>
      </c>
      <c r="AN104" s="64">
        <v>124.5009043398673</v>
      </c>
      <c r="AO104" s="64">
        <v>-0.49909566013269568</v>
      </c>
      <c r="AP104" s="77">
        <v>1.1527861512950677</v>
      </c>
      <c r="AQ104" s="64">
        <v>16.500904339867304</v>
      </c>
      <c r="AR104" s="64">
        <v>154.66666599999999</v>
      </c>
      <c r="AS104" s="65">
        <v>-0.24084814426910181</v>
      </c>
      <c r="AT104" s="65">
        <v>-3.9927652810615652E-3</v>
      </c>
      <c r="AU104" s="64">
        <v>125</v>
      </c>
      <c r="AV104" s="140">
        <v>124.5009043398673</v>
      </c>
      <c r="AW104" s="140">
        <v>13</v>
      </c>
      <c r="AX104" s="140">
        <v>46</v>
      </c>
      <c r="AY104" s="140">
        <v>0</v>
      </c>
      <c r="AZ104" s="140">
        <v>4</v>
      </c>
      <c r="BA104" s="140">
        <v>6</v>
      </c>
      <c r="BB104" s="140">
        <v>9</v>
      </c>
      <c r="BC104" s="140">
        <v>0</v>
      </c>
      <c r="BD104" s="140">
        <v>19</v>
      </c>
      <c r="BE104" s="140">
        <v>9</v>
      </c>
      <c r="BF104" s="65">
        <v>0.69230000000000003</v>
      </c>
      <c r="BG104" s="140">
        <v>0</v>
      </c>
      <c r="BH104" s="140">
        <v>0</v>
      </c>
      <c r="BI104" s="140">
        <v>0</v>
      </c>
      <c r="BJ104" s="140">
        <v>9</v>
      </c>
      <c r="BK104" s="140">
        <v>18</v>
      </c>
      <c r="BL104" s="140">
        <v>0</v>
      </c>
      <c r="BM104" s="65">
        <v>0.71740000000000004</v>
      </c>
      <c r="BN104" s="64">
        <v>25</v>
      </c>
      <c r="BO104" s="201">
        <v>0.11261261261261001</v>
      </c>
      <c r="BP104" s="140">
        <v>31</v>
      </c>
      <c r="BQ104" s="147">
        <v>175</v>
      </c>
      <c r="BR104" s="147">
        <v>1</v>
      </c>
      <c r="BS104" s="147">
        <v>8</v>
      </c>
      <c r="BT104" s="147">
        <v>7</v>
      </c>
      <c r="BU104" s="147">
        <v>13</v>
      </c>
      <c r="BV104" s="154">
        <v>17</v>
      </c>
      <c r="BW104" s="159">
        <v>3.8043478260869499</v>
      </c>
      <c r="BX104" s="146">
        <v>2.1739130434779999E-2</v>
      </c>
      <c r="BY104" s="146">
        <v>0.17391304347826</v>
      </c>
      <c r="BZ104" s="146">
        <v>0.15217391304347</v>
      </c>
      <c r="CA104" s="146">
        <v>0.28260869565217001</v>
      </c>
      <c r="CB104" s="156">
        <v>0.36956521739129999</v>
      </c>
      <c r="CC104" s="155">
        <v>15</v>
      </c>
      <c r="CD104" s="77">
        <v>0.32608695652172998</v>
      </c>
      <c r="CE104" s="64">
        <v>2</v>
      </c>
      <c r="CF104" s="77">
        <v>0.22222222222221999</v>
      </c>
      <c r="CG104" s="64">
        <v>17</v>
      </c>
      <c r="CH104" s="77">
        <v>0.30909090909089998</v>
      </c>
      <c r="CI104" s="124">
        <v>4</v>
      </c>
      <c r="CJ104" s="124">
        <v>46</v>
      </c>
      <c r="CK104" s="77">
        <v>8.6956521739130002E-2</v>
      </c>
      <c r="CL104" s="124">
        <v>4</v>
      </c>
      <c r="CM104" s="77">
        <v>8.6999999999999994E-2</v>
      </c>
      <c r="CN104" s="124">
        <v>0</v>
      </c>
      <c r="CO104" s="77">
        <v>0</v>
      </c>
      <c r="CP104" s="116">
        <v>3330</v>
      </c>
      <c r="CQ104" s="116">
        <v>72.391304347826093</v>
      </c>
      <c r="CR104" s="116">
        <v>0</v>
      </c>
      <c r="CS104" s="116">
        <v>0</v>
      </c>
      <c r="CT104" s="116">
        <v>105</v>
      </c>
      <c r="CU104" s="116">
        <v>2.2826086956521738</v>
      </c>
      <c r="CV104" s="116">
        <v>20</v>
      </c>
      <c r="CW104" s="116">
        <v>0.43478260869565216</v>
      </c>
      <c r="CX104" s="116">
        <v>75.108695652173921</v>
      </c>
      <c r="CY104" s="64">
        <v>151</v>
      </c>
      <c r="CZ104" s="64">
        <v>115</v>
      </c>
      <c r="DA104" s="64">
        <v>139</v>
      </c>
      <c r="DB104" s="64">
        <v>105</v>
      </c>
      <c r="DC104" s="64">
        <v>139</v>
      </c>
      <c r="DD104" s="64">
        <v>109</v>
      </c>
      <c r="DE104" s="141">
        <v>0.76158940397349995</v>
      </c>
      <c r="DF104" s="141">
        <v>0.75539568345323005</v>
      </c>
      <c r="DG104" s="141">
        <v>0.78417266187050005</v>
      </c>
      <c r="DH104" s="64">
        <v>141</v>
      </c>
      <c r="DI104" s="176">
        <v>112</v>
      </c>
      <c r="DJ104" s="175">
        <v>0.964247032692645</v>
      </c>
      <c r="DK104" s="141">
        <v>0.79432624113475181</v>
      </c>
      <c r="DL104" s="141">
        <v>0.76592672100408687</v>
      </c>
      <c r="DM104" s="141">
        <v>1.0238220450678281</v>
      </c>
      <c r="DN104" s="141">
        <v>1.8245940866413179E-2</v>
      </c>
      <c r="DO104" s="64">
        <v>9</v>
      </c>
      <c r="DP104" s="77">
        <v>0.16363636363636</v>
      </c>
      <c r="DQ104" s="64">
        <v>34</v>
      </c>
      <c r="DR104" s="77">
        <v>0.73913043478259999</v>
      </c>
      <c r="DS104" s="64">
        <v>0</v>
      </c>
      <c r="DT104" s="77">
        <v>0</v>
      </c>
      <c r="DU104" s="64">
        <v>164</v>
      </c>
      <c r="DV104" s="64">
        <v>517</v>
      </c>
      <c r="DW104" s="77">
        <v>0.31721470019342002</v>
      </c>
      <c r="DX104" s="64">
        <v>46</v>
      </c>
      <c r="DY104" s="64">
        <v>222</v>
      </c>
      <c r="DZ104" s="201">
        <v>0.20720720720720001</v>
      </c>
      <c r="EA104" s="64">
        <v>20.6000000000016</v>
      </c>
      <c r="EB104" s="64">
        <v>39</v>
      </c>
      <c r="EC104" s="64">
        <v>1</v>
      </c>
      <c r="ED104" s="77">
        <v>2.5600000000000001E-2</v>
      </c>
      <c r="EE104" s="64">
        <v>0</v>
      </c>
      <c r="EF104" s="64">
        <v>0</v>
      </c>
      <c r="EG104" s="64">
        <v>0</v>
      </c>
      <c r="EH104" s="77">
        <v>0</v>
      </c>
      <c r="EI104" s="64">
        <v>46</v>
      </c>
      <c r="EJ104" s="138">
        <v>0</v>
      </c>
      <c r="EK104" s="64">
        <v>69</v>
      </c>
      <c r="EL104" s="64">
        <v>28</v>
      </c>
      <c r="EM104" s="138">
        <v>0.40579999999999999</v>
      </c>
      <c r="EN104" s="178">
        <v>0</v>
      </c>
      <c r="EO104" s="178">
        <v>0</v>
      </c>
      <c r="EP104" s="178">
        <v>0</v>
      </c>
      <c r="EQ104" s="178">
        <v>0</v>
      </c>
      <c r="ER104" s="179">
        <v>0</v>
      </c>
    </row>
    <row r="105" spans="2:148" ht="14.1" customHeight="1" x14ac:dyDescent="0.2">
      <c r="B105" s="62" t="s">
        <v>1012</v>
      </c>
      <c r="C105" s="63" t="s">
        <v>383</v>
      </c>
      <c r="D105" s="63" t="s">
        <v>384</v>
      </c>
      <c r="E105" s="63" t="s">
        <v>385</v>
      </c>
      <c r="F105" s="63" t="s">
        <v>403</v>
      </c>
      <c r="G105" s="63" t="s">
        <v>386</v>
      </c>
      <c r="H105" s="63" t="s">
        <v>387</v>
      </c>
      <c r="I105" s="63" t="s">
        <v>919</v>
      </c>
      <c r="J105" s="158" t="b">
        <v>0</v>
      </c>
      <c r="K105" s="132" t="s">
        <v>1013</v>
      </c>
      <c r="L105" s="63" t="s">
        <v>417</v>
      </c>
      <c r="M105" s="62"/>
      <c r="N105" s="63" t="s">
        <v>1014</v>
      </c>
      <c r="O105" s="63" t="s">
        <v>984</v>
      </c>
      <c r="P105" s="63" t="s">
        <v>393</v>
      </c>
      <c r="Q105" s="63">
        <v>11372</v>
      </c>
      <c r="R105" s="63" t="s">
        <v>1015</v>
      </c>
      <c r="S105" s="218" t="s">
        <v>420</v>
      </c>
      <c r="T105" s="132" t="s">
        <v>421</v>
      </c>
      <c r="U105" s="166" t="s">
        <v>397</v>
      </c>
      <c r="V105" s="219" t="s">
        <v>398</v>
      </c>
      <c r="W105" s="219" t="s">
        <v>399</v>
      </c>
      <c r="X105" s="219" t="s">
        <v>400</v>
      </c>
      <c r="Y105" s="132" t="s">
        <v>336</v>
      </c>
      <c r="Z105" s="166" t="s">
        <v>401</v>
      </c>
      <c r="AA105" s="166">
        <v>1</v>
      </c>
      <c r="AB105" s="166">
        <v>1</v>
      </c>
      <c r="AC105" s="166">
        <v>1</v>
      </c>
      <c r="AD105" s="166">
        <v>0</v>
      </c>
      <c r="AE105" s="213">
        <v>43362</v>
      </c>
      <c r="AF105" s="64">
        <v>480</v>
      </c>
      <c r="AG105" s="64" t="s">
        <v>401</v>
      </c>
      <c r="AH105" s="64">
        <v>2</v>
      </c>
      <c r="AI105" s="64">
        <v>40</v>
      </c>
      <c r="AJ105" s="64">
        <v>115</v>
      </c>
      <c r="AK105" s="64">
        <v>92</v>
      </c>
      <c r="AL105" s="64">
        <v>29</v>
      </c>
      <c r="AM105" s="64">
        <v>100</v>
      </c>
      <c r="AN105" s="64">
        <v>78.489700562090249</v>
      </c>
      <c r="AO105" s="64">
        <v>38.489700562090249</v>
      </c>
      <c r="AP105" s="77">
        <v>0.78489700562090248</v>
      </c>
      <c r="AQ105" s="64">
        <v>-21.510299437909751</v>
      </c>
      <c r="AR105" s="64">
        <v>101</v>
      </c>
      <c r="AS105" s="65">
        <v>-0.14685108084684512</v>
      </c>
      <c r="AT105" s="65">
        <v>0.96224251405225625</v>
      </c>
      <c r="AU105" s="64">
        <v>40</v>
      </c>
      <c r="AV105" s="140">
        <v>78.489700562090249</v>
      </c>
      <c r="AW105" s="140">
        <v>15</v>
      </c>
      <c r="AX105" s="140">
        <v>29</v>
      </c>
      <c r="AY105" s="140">
        <v>0</v>
      </c>
      <c r="AZ105" s="140">
        <v>8</v>
      </c>
      <c r="BA105" s="140">
        <v>2</v>
      </c>
      <c r="BB105" s="140">
        <v>3</v>
      </c>
      <c r="BC105" s="140">
        <v>0</v>
      </c>
      <c r="BD105" s="140">
        <v>13</v>
      </c>
      <c r="BE105" s="140">
        <v>7</v>
      </c>
      <c r="BF105" s="65">
        <v>0.4667</v>
      </c>
      <c r="BG105" s="140">
        <v>1</v>
      </c>
      <c r="BH105" s="140">
        <v>0</v>
      </c>
      <c r="BI105" s="140">
        <v>0</v>
      </c>
      <c r="BJ105" s="140">
        <v>8</v>
      </c>
      <c r="BK105" s="140">
        <v>8</v>
      </c>
      <c r="BL105" s="140">
        <v>0</v>
      </c>
      <c r="BM105" s="65">
        <v>0.44829999999999998</v>
      </c>
      <c r="BN105" s="64">
        <v>6</v>
      </c>
      <c r="BO105" s="201">
        <v>4.3478260869559998E-2</v>
      </c>
      <c r="BP105" s="140">
        <v>12</v>
      </c>
      <c r="BQ105" s="147">
        <v>88</v>
      </c>
      <c r="BR105" s="147">
        <v>3</v>
      </c>
      <c r="BS105" s="147">
        <v>6</v>
      </c>
      <c r="BT105" s="147">
        <v>10</v>
      </c>
      <c r="BU105" s="147">
        <v>7</v>
      </c>
      <c r="BV105" s="154">
        <v>3</v>
      </c>
      <c r="BW105" s="159">
        <v>3.0344827586206802</v>
      </c>
      <c r="BX105" s="146">
        <v>0.10344827586206</v>
      </c>
      <c r="BY105" s="146">
        <v>0.20689655172412999</v>
      </c>
      <c r="BZ105" s="146">
        <v>0.34482758620689002</v>
      </c>
      <c r="CA105" s="146">
        <v>0.24137931034481999</v>
      </c>
      <c r="CB105" s="156">
        <v>0.10344827586206</v>
      </c>
      <c r="CC105" s="155">
        <v>0</v>
      </c>
      <c r="CD105" s="77">
        <v>0</v>
      </c>
      <c r="CE105" s="64">
        <v>1</v>
      </c>
      <c r="CF105" s="77">
        <v>0.33333333333332998</v>
      </c>
      <c r="CG105" s="64">
        <v>1</v>
      </c>
      <c r="CH105" s="77">
        <v>3.125E-2</v>
      </c>
      <c r="CI105" s="124">
        <v>2</v>
      </c>
      <c r="CJ105" s="124">
        <v>29</v>
      </c>
      <c r="CK105" s="77">
        <v>6.8965517241369997E-2</v>
      </c>
      <c r="CL105" s="124">
        <v>0</v>
      </c>
      <c r="CM105" s="77">
        <v>0</v>
      </c>
      <c r="CN105" s="124">
        <v>0</v>
      </c>
      <c r="CO105" s="77">
        <v>0</v>
      </c>
      <c r="CP105" s="116">
        <v>1930</v>
      </c>
      <c r="CQ105" s="116">
        <v>66.551724137931032</v>
      </c>
      <c r="CR105" s="116">
        <v>0</v>
      </c>
      <c r="CS105" s="116">
        <v>0</v>
      </c>
      <c r="CT105" s="116">
        <v>0</v>
      </c>
      <c r="CU105" s="116">
        <v>0</v>
      </c>
      <c r="CV105" s="116">
        <v>20</v>
      </c>
      <c r="CW105" s="116">
        <v>0.68965517241379315</v>
      </c>
      <c r="CX105" s="116">
        <v>67.241379310344826</v>
      </c>
      <c r="CY105" s="64">
        <v>110</v>
      </c>
      <c r="CZ105" s="64">
        <v>86</v>
      </c>
      <c r="DA105" s="64">
        <v>100</v>
      </c>
      <c r="DB105" s="64">
        <v>84</v>
      </c>
      <c r="DC105" s="64">
        <v>91</v>
      </c>
      <c r="DD105" s="64">
        <v>58</v>
      </c>
      <c r="DE105" s="141">
        <v>0.78181818181817997</v>
      </c>
      <c r="DF105" s="141">
        <v>0.84</v>
      </c>
      <c r="DG105" s="141">
        <v>0.63736263736262999</v>
      </c>
      <c r="DH105" s="64">
        <v>96</v>
      </c>
      <c r="DI105" s="176">
        <v>76</v>
      </c>
      <c r="DJ105" s="175">
        <v>0.964247032692645</v>
      </c>
      <c r="DK105" s="141">
        <v>0.79166666666666663</v>
      </c>
      <c r="DL105" s="141">
        <v>0.76336223421501059</v>
      </c>
      <c r="DM105" s="141">
        <v>0.83494127531479212</v>
      </c>
      <c r="DN105" s="141">
        <v>-0.1259995968523806</v>
      </c>
      <c r="DO105" s="64">
        <v>3</v>
      </c>
      <c r="DP105" s="77">
        <v>9.375E-2</v>
      </c>
      <c r="DQ105" s="64">
        <v>21</v>
      </c>
      <c r="DR105" s="77">
        <v>0.72413793103447999</v>
      </c>
      <c r="DS105" s="64">
        <v>0</v>
      </c>
      <c r="DT105" s="77">
        <v>0</v>
      </c>
      <c r="DU105" s="64">
        <v>92</v>
      </c>
      <c r="DV105" s="64">
        <v>368</v>
      </c>
      <c r="DW105" s="77">
        <v>0.25</v>
      </c>
      <c r="DX105" s="64">
        <v>25</v>
      </c>
      <c r="DY105" s="64">
        <v>138</v>
      </c>
      <c r="DZ105" s="201">
        <v>0.18115942028984999</v>
      </c>
      <c r="EA105" s="64">
        <v>16.400000000000698</v>
      </c>
      <c r="EB105" s="64">
        <v>29</v>
      </c>
      <c r="EC105" s="64">
        <v>0</v>
      </c>
      <c r="ED105" s="77">
        <v>0</v>
      </c>
      <c r="EE105" s="64">
        <v>0</v>
      </c>
      <c r="EF105" s="64">
        <v>0</v>
      </c>
      <c r="EG105" s="64">
        <v>0</v>
      </c>
      <c r="EH105" s="77">
        <v>0</v>
      </c>
      <c r="EI105" s="64">
        <v>29</v>
      </c>
      <c r="EJ105" s="138">
        <v>0</v>
      </c>
      <c r="EK105" s="64">
        <v>56</v>
      </c>
      <c r="EL105" s="64">
        <v>31</v>
      </c>
      <c r="EM105" s="138">
        <v>0.55359999999999998</v>
      </c>
      <c r="EN105" s="178">
        <v>0</v>
      </c>
      <c r="EO105" s="178">
        <v>0</v>
      </c>
      <c r="EP105" s="178">
        <v>0</v>
      </c>
      <c r="EQ105" s="178">
        <v>0</v>
      </c>
      <c r="ER105" s="179">
        <v>0</v>
      </c>
    </row>
    <row r="106" spans="2:148" ht="14.1" customHeight="1" x14ac:dyDescent="0.2">
      <c r="B106" s="62" t="s">
        <v>1016</v>
      </c>
      <c r="C106" s="63" t="s">
        <v>383</v>
      </c>
      <c r="D106" s="63" t="s">
        <v>384</v>
      </c>
      <c r="E106" s="63" t="s">
        <v>1017</v>
      </c>
      <c r="F106" s="63"/>
      <c r="G106" s="63"/>
      <c r="H106" s="63" t="s">
        <v>714</v>
      </c>
      <c r="I106" s="63" t="s">
        <v>1018</v>
      </c>
      <c r="J106" s="158" t="b">
        <v>0</v>
      </c>
      <c r="K106" s="132" t="s">
        <v>1019</v>
      </c>
      <c r="L106" s="63" t="s">
        <v>1020</v>
      </c>
      <c r="M106" s="62"/>
      <c r="N106" s="63" t="s">
        <v>1021</v>
      </c>
      <c r="O106" s="63" t="s">
        <v>1022</v>
      </c>
      <c r="P106" s="63" t="s">
        <v>490</v>
      </c>
      <c r="Q106" s="63">
        <v>6108</v>
      </c>
      <c r="R106" s="63" t="s">
        <v>1023</v>
      </c>
      <c r="S106" s="218" t="s">
        <v>1024</v>
      </c>
      <c r="T106" s="132" t="s">
        <v>1025</v>
      </c>
      <c r="U106" s="166" t="s">
        <v>397</v>
      </c>
      <c r="V106" s="219" t="s">
        <v>398</v>
      </c>
      <c r="W106" s="219" t="s">
        <v>494</v>
      </c>
      <c r="X106" s="219" t="s">
        <v>495</v>
      </c>
      <c r="Y106" s="132" t="s">
        <v>333</v>
      </c>
      <c r="Z106" s="166"/>
      <c r="AA106" s="166">
        <v>0</v>
      </c>
      <c r="AB106" s="166">
        <v>0</v>
      </c>
      <c r="AC106" s="166">
        <v>0</v>
      </c>
      <c r="AD106" s="166">
        <v>1</v>
      </c>
      <c r="AE106" s="213">
        <v>42425</v>
      </c>
      <c r="AF106" s="64">
        <v>1417</v>
      </c>
      <c r="AG106" s="64" t="s">
        <v>401</v>
      </c>
      <c r="AH106" s="64">
        <v>0</v>
      </c>
      <c r="AI106" s="64">
        <v>7</v>
      </c>
      <c r="AJ106" s="64">
        <v>6</v>
      </c>
      <c r="AK106" s="64">
        <v>3</v>
      </c>
      <c r="AL106" s="64">
        <v>1</v>
      </c>
      <c r="AM106" s="64">
        <v>50</v>
      </c>
      <c r="AN106" s="64">
        <v>2.7065413986927673</v>
      </c>
      <c r="AO106" s="64">
        <v>-4.2934586013072327</v>
      </c>
      <c r="AP106" s="77">
        <v>5.413082797385535E-2</v>
      </c>
      <c r="AQ106" s="64">
        <v>-47.293458601307236</v>
      </c>
      <c r="AR106" s="64">
        <v>4.3333329999999997</v>
      </c>
      <c r="AS106" s="65">
        <v>-9.7819533769077552E-2</v>
      </c>
      <c r="AT106" s="65">
        <v>-0.61335122875817605</v>
      </c>
      <c r="AU106" s="64">
        <v>7</v>
      </c>
      <c r="AV106" s="140">
        <v>2.7065413986927673</v>
      </c>
      <c r="AW106" s="140">
        <v>1</v>
      </c>
      <c r="AX106" s="140">
        <v>1</v>
      </c>
      <c r="AY106" s="140">
        <v>0</v>
      </c>
      <c r="AZ106" s="140">
        <v>1</v>
      </c>
      <c r="BA106" s="140">
        <v>0</v>
      </c>
      <c r="BB106" s="140">
        <v>0</v>
      </c>
      <c r="BC106" s="140">
        <v>0</v>
      </c>
      <c r="BD106" s="140">
        <v>1</v>
      </c>
      <c r="BE106" s="140">
        <v>0</v>
      </c>
      <c r="BF106" s="65">
        <v>0</v>
      </c>
      <c r="BG106" s="140">
        <v>0</v>
      </c>
      <c r="BH106" s="140">
        <v>0</v>
      </c>
      <c r="BI106" s="140">
        <v>0</v>
      </c>
      <c r="BJ106" s="140">
        <v>0</v>
      </c>
      <c r="BK106" s="140">
        <v>0</v>
      </c>
      <c r="BL106" s="140">
        <v>0</v>
      </c>
      <c r="BM106" s="65">
        <v>0</v>
      </c>
      <c r="BN106" s="64">
        <v>0</v>
      </c>
      <c r="BO106" s="201">
        <v>0</v>
      </c>
      <c r="BP106" s="140">
        <v>0</v>
      </c>
      <c r="BQ106" s="147">
        <v>2</v>
      </c>
      <c r="BR106" s="147">
        <v>0</v>
      </c>
      <c r="BS106" s="147">
        <v>1</v>
      </c>
      <c r="BT106" s="147">
        <v>0</v>
      </c>
      <c r="BU106" s="147">
        <v>0</v>
      </c>
      <c r="BV106" s="154">
        <v>0</v>
      </c>
      <c r="BW106" s="159">
        <v>2</v>
      </c>
      <c r="BX106" s="146">
        <v>0</v>
      </c>
      <c r="BY106" s="146">
        <v>1</v>
      </c>
      <c r="BZ106" s="146">
        <v>0</v>
      </c>
      <c r="CA106" s="146">
        <v>0</v>
      </c>
      <c r="CB106" s="156">
        <v>0</v>
      </c>
      <c r="CC106" s="155">
        <v>1</v>
      </c>
      <c r="CD106" s="77">
        <v>1</v>
      </c>
      <c r="CE106" s="64">
        <v>0</v>
      </c>
      <c r="CF106" s="77">
        <v>0</v>
      </c>
      <c r="CG106" s="64">
        <v>1</v>
      </c>
      <c r="CH106" s="77">
        <v>0.5</v>
      </c>
      <c r="CI106" s="124">
        <v>0</v>
      </c>
      <c r="CJ106" s="124">
        <v>1</v>
      </c>
      <c r="CK106" s="77">
        <v>0</v>
      </c>
      <c r="CL106" s="124">
        <v>0</v>
      </c>
      <c r="CM106" s="77">
        <v>0</v>
      </c>
      <c r="CN106" s="124">
        <v>0</v>
      </c>
      <c r="CO106" s="77">
        <v>0</v>
      </c>
      <c r="CP106" s="116">
        <v>50</v>
      </c>
      <c r="CQ106" s="116">
        <v>50</v>
      </c>
      <c r="CR106" s="116">
        <v>0</v>
      </c>
      <c r="CS106" s="116">
        <v>0</v>
      </c>
      <c r="CT106" s="116">
        <v>7</v>
      </c>
      <c r="CU106" s="116">
        <v>7</v>
      </c>
      <c r="CV106" s="116">
        <v>0</v>
      </c>
      <c r="CW106" s="116">
        <v>0</v>
      </c>
      <c r="CX106" s="116">
        <v>57</v>
      </c>
      <c r="CY106" s="64">
        <v>5</v>
      </c>
      <c r="CZ106" s="64">
        <v>4</v>
      </c>
      <c r="DA106" s="64">
        <v>2</v>
      </c>
      <c r="DB106" s="64">
        <v>2</v>
      </c>
      <c r="DC106" s="64">
        <v>4</v>
      </c>
      <c r="DD106" s="64">
        <v>1</v>
      </c>
      <c r="DE106" s="141">
        <v>0.8</v>
      </c>
      <c r="DF106" s="141">
        <v>1</v>
      </c>
      <c r="DG106" s="141">
        <v>0.25</v>
      </c>
      <c r="DH106" s="64">
        <v>4</v>
      </c>
      <c r="DI106" s="176">
        <v>3</v>
      </c>
      <c r="DJ106" s="175">
        <v>0.964247032692645</v>
      </c>
      <c r="DK106" s="141">
        <v>0.75</v>
      </c>
      <c r="DL106" s="141">
        <v>0.72318527451948378</v>
      </c>
      <c r="DM106" s="141">
        <v>0.34569287955442818</v>
      </c>
      <c r="DN106" s="141">
        <v>-0.47318527451948378</v>
      </c>
      <c r="DO106" s="64">
        <v>1</v>
      </c>
      <c r="DP106" s="77">
        <v>0.5</v>
      </c>
      <c r="DQ106" s="64">
        <v>1</v>
      </c>
      <c r="DR106" s="77">
        <v>1</v>
      </c>
      <c r="DS106" s="64">
        <v>0</v>
      </c>
      <c r="DT106" s="77">
        <v>0</v>
      </c>
      <c r="DU106" s="64">
        <v>3</v>
      </c>
      <c r="DV106" s="64">
        <v>50</v>
      </c>
      <c r="DW106" s="77">
        <v>0.06</v>
      </c>
      <c r="DX106" s="64">
        <v>1</v>
      </c>
      <c r="DY106" s="64">
        <v>18</v>
      </c>
      <c r="DZ106" s="201">
        <v>5.5555555555550001E-2</v>
      </c>
      <c r="EA106" s="64">
        <v>4.4000000000000998</v>
      </c>
      <c r="EB106" s="64">
        <v>0</v>
      </c>
      <c r="EC106" s="64">
        <v>0</v>
      </c>
      <c r="ED106" s="77">
        <v>0</v>
      </c>
      <c r="EE106" s="64">
        <v>0</v>
      </c>
      <c r="EF106" s="64">
        <v>0</v>
      </c>
      <c r="EG106" s="64">
        <v>0</v>
      </c>
      <c r="EH106" s="77">
        <v>0</v>
      </c>
      <c r="EI106" s="64">
        <v>0</v>
      </c>
      <c r="EJ106" s="138">
        <v>0</v>
      </c>
      <c r="EK106" s="64">
        <v>0</v>
      </c>
      <c r="EL106" s="64">
        <v>0</v>
      </c>
      <c r="EM106" s="138"/>
      <c r="EN106" s="178">
        <v>0</v>
      </c>
      <c r="EO106" s="178">
        <v>0</v>
      </c>
      <c r="EP106" s="178">
        <v>0</v>
      </c>
      <c r="EQ106" s="178">
        <v>0</v>
      </c>
      <c r="ER106" s="179">
        <v>0</v>
      </c>
    </row>
    <row r="107" spans="2:148" ht="14.1" customHeight="1" x14ac:dyDescent="0.2">
      <c r="B107" s="62" t="s">
        <v>1026</v>
      </c>
      <c r="C107" s="63" t="s">
        <v>383</v>
      </c>
      <c r="D107" s="63" t="s">
        <v>384</v>
      </c>
      <c r="E107" s="63" t="s">
        <v>1017</v>
      </c>
      <c r="F107" s="63" t="s">
        <v>403</v>
      </c>
      <c r="G107" s="63"/>
      <c r="H107" s="63" t="s">
        <v>714</v>
      </c>
      <c r="I107" s="63" t="s">
        <v>1027</v>
      </c>
      <c r="J107" s="158" t="b">
        <v>0</v>
      </c>
      <c r="K107" s="132" t="s">
        <v>1028</v>
      </c>
      <c r="L107" s="63" t="s">
        <v>449</v>
      </c>
      <c r="M107" s="62"/>
      <c r="N107" s="63" t="s">
        <v>1029</v>
      </c>
      <c r="O107" s="63" t="s">
        <v>1030</v>
      </c>
      <c r="P107" s="63" t="s">
        <v>490</v>
      </c>
      <c r="Q107" s="63">
        <v>6106</v>
      </c>
      <c r="R107" s="63" t="s">
        <v>1031</v>
      </c>
      <c r="S107" s="218" t="s">
        <v>453</v>
      </c>
      <c r="T107" s="132" t="s">
        <v>454</v>
      </c>
      <c r="U107" s="166" t="s">
        <v>397</v>
      </c>
      <c r="V107" s="219" t="s">
        <v>398</v>
      </c>
      <c r="W107" s="219" t="s">
        <v>494</v>
      </c>
      <c r="X107" s="219" t="s">
        <v>495</v>
      </c>
      <c r="Y107" s="132" t="s">
        <v>336</v>
      </c>
      <c r="Z107" s="166" t="s">
        <v>401</v>
      </c>
      <c r="AA107" s="166">
        <v>1</v>
      </c>
      <c r="AB107" s="166">
        <v>1</v>
      </c>
      <c r="AC107" s="166">
        <v>1</v>
      </c>
      <c r="AD107" s="166">
        <v>1</v>
      </c>
      <c r="AE107" s="213">
        <v>43199</v>
      </c>
      <c r="AF107" s="64">
        <v>643</v>
      </c>
      <c r="AG107" s="64" t="s">
        <v>401</v>
      </c>
      <c r="AH107" s="64">
        <v>1</v>
      </c>
      <c r="AI107" s="64">
        <v>67</v>
      </c>
      <c r="AJ107" s="64">
        <v>116</v>
      </c>
      <c r="AK107" s="64">
        <v>85</v>
      </c>
      <c r="AL107" s="64">
        <v>33</v>
      </c>
      <c r="AM107" s="64">
        <v>58</v>
      </c>
      <c r="AN107" s="64">
        <v>89.315866156861318</v>
      </c>
      <c r="AO107" s="64">
        <v>22.315866156861318</v>
      </c>
      <c r="AP107" s="77">
        <v>1.5399287268424364</v>
      </c>
      <c r="AQ107" s="64">
        <v>31.315866156861318</v>
      </c>
      <c r="AR107" s="64">
        <v>85</v>
      </c>
      <c r="AS107" s="65">
        <v>5.0774895963074336E-2</v>
      </c>
      <c r="AT107" s="65">
        <v>0.33307262920688535</v>
      </c>
      <c r="AU107" s="64">
        <v>67</v>
      </c>
      <c r="AV107" s="140">
        <v>89.315866156861318</v>
      </c>
      <c r="AW107" s="140">
        <v>11</v>
      </c>
      <c r="AX107" s="140">
        <v>33</v>
      </c>
      <c r="AY107" s="140">
        <v>0</v>
      </c>
      <c r="AZ107" s="140">
        <v>8</v>
      </c>
      <c r="BA107" s="140">
        <v>5</v>
      </c>
      <c r="BB107" s="140">
        <v>6</v>
      </c>
      <c r="BC107" s="140">
        <v>1</v>
      </c>
      <c r="BD107" s="140">
        <v>20</v>
      </c>
      <c r="BE107" s="140">
        <v>3</v>
      </c>
      <c r="BF107" s="65">
        <v>0.2727</v>
      </c>
      <c r="BG107" s="140">
        <v>0</v>
      </c>
      <c r="BH107" s="140">
        <v>0</v>
      </c>
      <c r="BI107" s="140">
        <v>0</v>
      </c>
      <c r="BJ107" s="140">
        <v>3</v>
      </c>
      <c r="BK107" s="140">
        <v>10</v>
      </c>
      <c r="BL107" s="140">
        <v>0</v>
      </c>
      <c r="BM107" s="65">
        <v>0.63639999999999997</v>
      </c>
      <c r="BN107" s="64">
        <v>10</v>
      </c>
      <c r="BO107" s="201">
        <v>0.12048192771084</v>
      </c>
      <c r="BP107" s="140">
        <v>16</v>
      </c>
      <c r="BQ107" s="147">
        <v>108</v>
      </c>
      <c r="BR107" s="147">
        <v>1</v>
      </c>
      <c r="BS107" s="147">
        <v>12</v>
      </c>
      <c r="BT107" s="147">
        <v>4</v>
      </c>
      <c r="BU107" s="147">
        <v>9</v>
      </c>
      <c r="BV107" s="154">
        <v>7</v>
      </c>
      <c r="BW107" s="159">
        <v>3.2727272727272698</v>
      </c>
      <c r="BX107" s="146">
        <v>3.0303030303029999E-2</v>
      </c>
      <c r="BY107" s="146">
        <v>0.36363636363635998</v>
      </c>
      <c r="BZ107" s="146">
        <v>0.12121212121211999</v>
      </c>
      <c r="CA107" s="146">
        <v>0.27272727272726999</v>
      </c>
      <c r="CB107" s="156">
        <v>0.21212121212120999</v>
      </c>
      <c r="CC107" s="155">
        <v>7</v>
      </c>
      <c r="CD107" s="77">
        <v>0.21212121212120999</v>
      </c>
      <c r="CE107" s="64">
        <v>1</v>
      </c>
      <c r="CF107" s="77">
        <v>0.5</v>
      </c>
      <c r="CG107" s="64">
        <v>8</v>
      </c>
      <c r="CH107" s="77">
        <v>0.22857142857141999</v>
      </c>
      <c r="CI107" s="124">
        <v>0</v>
      </c>
      <c r="CJ107" s="124">
        <v>33</v>
      </c>
      <c r="CK107" s="77">
        <v>0</v>
      </c>
      <c r="CL107" s="124">
        <v>0</v>
      </c>
      <c r="CM107" s="77">
        <v>0</v>
      </c>
      <c r="CN107" s="124">
        <v>0</v>
      </c>
      <c r="CO107" s="77">
        <v>0</v>
      </c>
      <c r="CP107" s="116">
        <v>2180</v>
      </c>
      <c r="CQ107" s="116">
        <v>66.060606060606062</v>
      </c>
      <c r="CR107" s="116">
        <v>0</v>
      </c>
      <c r="CS107" s="116">
        <v>0</v>
      </c>
      <c r="CT107" s="116">
        <v>49</v>
      </c>
      <c r="CU107" s="116">
        <v>1.4848484848484849</v>
      </c>
      <c r="CV107" s="116">
        <v>0</v>
      </c>
      <c r="CW107" s="116">
        <v>0</v>
      </c>
      <c r="CX107" s="116">
        <v>67.545454545454547</v>
      </c>
      <c r="CY107" s="64">
        <v>108</v>
      </c>
      <c r="CZ107" s="64">
        <v>65</v>
      </c>
      <c r="DA107" s="64">
        <v>65</v>
      </c>
      <c r="DB107" s="64">
        <v>55</v>
      </c>
      <c r="DC107" s="64">
        <v>54</v>
      </c>
      <c r="DD107" s="64">
        <v>35</v>
      </c>
      <c r="DE107" s="141">
        <v>0.60185185185184997</v>
      </c>
      <c r="DF107" s="141">
        <v>0.84615384615384004</v>
      </c>
      <c r="DG107" s="141">
        <v>0.64814814814814004</v>
      </c>
      <c r="DH107" s="64">
        <v>54</v>
      </c>
      <c r="DI107" s="176">
        <v>43</v>
      </c>
      <c r="DJ107" s="175">
        <v>0.964247032692645</v>
      </c>
      <c r="DK107" s="141">
        <v>0.79629629629629628</v>
      </c>
      <c r="DL107" s="141">
        <v>0.76782634084784696</v>
      </c>
      <c r="DM107" s="141">
        <v>0.84413377565615133</v>
      </c>
      <c r="DN107" s="141">
        <v>-0.11967819269970692</v>
      </c>
      <c r="DO107" s="64">
        <v>2</v>
      </c>
      <c r="DP107" s="77">
        <v>5.7142857142850001E-2</v>
      </c>
      <c r="DQ107" s="64">
        <v>22</v>
      </c>
      <c r="DR107" s="77">
        <v>0.66666666666665997</v>
      </c>
      <c r="DS107" s="64">
        <v>0</v>
      </c>
      <c r="DT107" s="77">
        <v>0</v>
      </c>
      <c r="DU107" s="64">
        <v>85</v>
      </c>
      <c r="DV107" s="64">
        <v>227</v>
      </c>
      <c r="DW107" s="77">
        <v>0.37444933920703999</v>
      </c>
      <c r="DX107" s="64">
        <v>28</v>
      </c>
      <c r="DY107" s="64">
        <v>83</v>
      </c>
      <c r="DZ107" s="201">
        <v>0.33734939759035998</v>
      </c>
      <c r="EA107" s="64"/>
      <c r="EB107" s="64">
        <v>17</v>
      </c>
      <c r="EC107" s="64">
        <v>0</v>
      </c>
      <c r="ED107" s="77">
        <v>0</v>
      </c>
      <c r="EE107" s="64">
        <v>0</v>
      </c>
      <c r="EF107" s="64">
        <v>0</v>
      </c>
      <c r="EG107" s="64">
        <v>0</v>
      </c>
      <c r="EH107" s="77">
        <v>0</v>
      </c>
      <c r="EI107" s="64">
        <v>33</v>
      </c>
      <c r="EJ107" s="138">
        <v>0</v>
      </c>
      <c r="EK107" s="64">
        <v>32</v>
      </c>
      <c r="EL107" s="64">
        <v>18</v>
      </c>
      <c r="EM107" s="138">
        <v>0.5625</v>
      </c>
      <c r="EN107" s="178">
        <v>0</v>
      </c>
      <c r="EO107" s="178">
        <v>0</v>
      </c>
      <c r="EP107" s="178">
        <v>0</v>
      </c>
      <c r="EQ107" s="178">
        <v>0</v>
      </c>
      <c r="ER107" s="179">
        <v>0</v>
      </c>
    </row>
    <row r="108" spans="2:148" ht="14.1" customHeight="1" x14ac:dyDescent="0.2">
      <c r="B108" s="62" t="s">
        <v>1032</v>
      </c>
      <c r="C108" s="63" t="s">
        <v>383</v>
      </c>
      <c r="D108" s="63" t="s">
        <v>384</v>
      </c>
      <c r="E108" s="63" t="s">
        <v>1017</v>
      </c>
      <c r="F108" s="63" t="s">
        <v>403</v>
      </c>
      <c r="G108" s="63"/>
      <c r="H108" s="63" t="s">
        <v>714</v>
      </c>
      <c r="I108" s="63" t="s">
        <v>1027</v>
      </c>
      <c r="J108" s="158" t="b">
        <v>0</v>
      </c>
      <c r="K108" s="132" t="s">
        <v>1033</v>
      </c>
      <c r="L108" s="63" t="s">
        <v>449</v>
      </c>
      <c r="M108" s="62"/>
      <c r="N108" s="63" t="s">
        <v>1034</v>
      </c>
      <c r="O108" s="63" t="s">
        <v>1030</v>
      </c>
      <c r="P108" s="63" t="s">
        <v>490</v>
      </c>
      <c r="Q108" s="63">
        <v>6106</v>
      </c>
      <c r="R108" s="63" t="s">
        <v>1035</v>
      </c>
      <c r="S108" s="218" t="s">
        <v>453</v>
      </c>
      <c r="T108" s="132" t="s">
        <v>454</v>
      </c>
      <c r="U108" s="166" t="s">
        <v>397</v>
      </c>
      <c r="V108" s="219" t="s">
        <v>398</v>
      </c>
      <c r="W108" s="219" t="s">
        <v>494</v>
      </c>
      <c r="X108" s="219" t="s">
        <v>495</v>
      </c>
      <c r="Y108" s="132" t="s">
        <v>336</v>
      </c>
      <c r="Z108" s="166" t="s">
        <v>401</v>
      </c>
      <c r="AA108" s="166">
        <v>1</v>
      </c>
      <c r="AB108" s="166">
        <v>1</v>
      </c>
      <c r="AC108" s="166">
        <v>1</v>
      </c>
      <c r="AD108" s="166">
        <v>1</v>
      </c>
      <c r="AE108" s="213">
        <v>43189</v>
      </c>
      <c r="AF108" s="64">
        <v>653</v>
      </c>
      <c r="AG108" s="64" t="s">
        <v>401</v>
      </c>
      <c r="AH108" s="64">
        <v>1</v>
      </c>
      <c r="AI108" s="64">
        <v>87</v>
      </c>
      <c r="AJ108" s="64">
        <v>116</v>
      </c>
      <c r="AK108" s="64">
        <v>84</v>
      </c>
      <c r="AL108" s="64">
        <v>37</v>
      </c>
      <c r="AM108" s="64">
        <v>73</v>
      </c>
      <c r="AN108" s="64">
        <v>100.14203175163239</v>
      </c>
      <c r="AO108" s="64">
        <v>13.142031751632388</v>
      </c>
      <c r="AP108" s="77">
        <v>1.3718086541319505</v>
      </c>
      <c r="AQ108" s="64">
        <v>27.142031751632388</v>
      </c>
      <c r="AR108" s="64">
        <v>104</v>
      </c>
      <c r="AS108" s="65">
        <v>0.19216704466229034</v>
      </c>
      <c r="AT108" s="65">
        <v>0.15105783622565963</v>
      </c>
      <c r="AU108" s="64">
        <v>87</v>
      </c>
      <c r="AV108" s="140">
        <v>100.14203175163239</v>
      </c>
      <c r="AW108" s="140">
        <v>9</v>
      </c>
      <c r="AX108" s="140">
        <v>37</v>
      </c>
      <c r="AY108" s="140">
        <v>0</v>
      </c>
      <c r="AZ108" s="140">
        <v>8</v>
      </c>
      <c r="BA108" s="140">
        <v>10</v>
      </c>
      <c r="BB108" s="140">
        <v>11</v>
      </c>
      <c r="BC108" s="140">
        <v>0</v>
      </c>
      <c r="BD108" s="140">
        <v>29</v>
      </c>
      <c r="BE108" s="140">
        <v>1</v>
      </c>
      <c r="BF108" s="65">
        <v>0.1111</v>
      </c>
      <c r="BG108" s="140">
        <v>0</v>
      </c>
      <c r="BH108" s="140">
        <v>0</v>
      </c>
      <c r="BI108" s="140">
        <v>0</v>
      </c>
      <c r="BJ108" s="140">
        <v>1</v>
      </c>
      <c r="BK108" s="140">
        <v>7</v>
      </c>
      <c r="BL108" s="140">
        <v>0</v>
      </c>
      <c r="BM108" s="65">
        <v>0.75680000000000003</v>
      </c>
      <c r="BN108" s="64">
        <v>15</v>
      </c>
      <c r="BO108" s="201">
        <v>0.17241379310343999</v>
      </c>
      <c r="BP108" s="140">
        <v>17</v>
      </c>
      <c r="BQ108" s="147">
        <v>125</v>
      </c>
      <c r="BR108" s="147">
        <v>2</v>
      </c>
      <c r="BS108" s="147">
        <v>7</v>
      </c>
      <c r="BT108" s="147">
        <v>11</v>
      </c>
      <c r="BU108" s="147">
        <v>9</v>
      </c>
      <c r="BV108" s="154">
        <v>8</v>
      </c>
      <c r="BW108" s="159">
        <v>3.3783783783783701</v>
      </c>
      <c r="BX108" s="146">
        <v>5.4054054054049998E-2</v>
      </c>
      <c r="BY108" s="146">
        <v>0.18918918918918001</v>
      </c>
      <c r="BZ108" s="146">
        <v>0.29729729729728999</v>
      </c>
      <c r="CA108" s="146">
        <v>0.24324324324324001</v>
      </c>
      <c r="CB108" s="156">
        <v>0.21621621621621001</v>
      </c>
      <c r="CC108" s="155">
        <v>13</v>
      </c>
      <c r="CD108" s="77">
        <v>0.35135135135134998</v>
      </c>
      <c r="CE108" s="64">
        <v>0</v>
      </c>
      <c r="CF108" s="77">
        <v>0</v>
      </c>
      <c r="CG108" s="64">
        <v>13</v>
      </c>
      <c r="CH108" s="77">
        <v>0.33333333333332998</v>
      </c>
      <c r="CI108" s="124">
        <v>0</v>
      </c>
      <c r="CJ108" s="124">
        <v>37</v>
      </c>
      <c r="CK108" s="77">
        <v>0</v>
      </c>
      <c r="CL108" s="124">
        <v>0</v>
      </c>
      <c r="CM108" s="77">
        <v>0</v>
      </c>
      <c r="CN108" s="124">
        <v>0</v>
      </c>
      <c r="CO108" s="77">
        <v>0</v>
      </c>
      <c r="CP108" s="116">
        <v>2210</v>
      </c>
      <c r="CQ108" s="116">
        <v>59.729729729729726</v>
      </c>
      <c r="CR108" s="116">
        <v>0</v>
      </c>
      <c r="CS108" s="116">
        <v>0</v>
      </c>
      <c r="CT108" s="116">
        <v>91</v>
      </c>
      <c r="CU108" s="116">
        <v>2.4594594594594597</v>
      </c>
      <c r="CV108" s="116">
        <v>0</v>
      </c>
      <c r="CW108" s="116">
        <v>0</v>
      </c>
      <c r="CX108" s="116">
        <v>62.189189189189186</v>
      </c>
      <c r="CY108" s="64">
        <v>112</v>
      </c>
      <c r="CZ108" s="64">
        <v>71</v>
      </c>
      <c r="DA108" s="64">
        <v>60</v>
      </c>
      <c r="DB108" s="64">
        <v>46</v>
      </c>
      <c r="DC108" s="64">
        <v>108</v>
      </c>
      <c r="DD108" s="64">
        <v>85</v>
      </c>
      <c r="DE108" s="141">
        <v>0.63392857142856995</v>
      </c>
      <c r="DF108" s="141">
        <v>0.76666666666665995</v>
      </c>
      <c r="DG108" s="141">
        <v>0.78703703703702999</v>
      </c>
      <c r="DH108" s="64">
        <v>112</v>
      </c>
      <c r="DI108" s="176">
        <v>86</v>
      </c>
      <c r="DJ108" s="175">
        <v>0.964247032692645</v>
      </c>
      <c r="DK108" s="141">
        <v>0.7678571428571429</v>
      </c>
      <c r="DL108" s="141">
        <v>0.74040397153185245</v>
      </c>
      <c r="DM108" s="141">
        <v>1.0629832730484907</v>
      </c>
      <c r="DN108" s="141">
        <v>4.663306550517754E-2</v>
      </c>
      <c r="DO108" s="64">
        <v>2</v>
      </c>
      <c r="DP108" s="77">
        <v>5.1282051282049997E-2</v>
      </c>
      <c r="DQ108" s="64">
        <v>26</v>
      </c>
      <c r="DR108" s="77">
        <v>0.70270270270269997</v>
      </c>
      <c r="DS108" s="64">
        <v>0</v>
      </c>
      <c r="DT108" s="77">
        <v>0</v>
      </c>
      <c r="DU108" s="64">
        <v>84</v>
      </c>
      <c r="DV108" s="64">
        <v>207</v>
      </c>
      <c r="DW108" s="77">
        <v>0.40579710144927</v>
      </c>
      <c r="DX108" s="64">
        <v>35</v>
      </c>
      <c r="DY108" s="64">
        <v>87</v>
      </c>
      <c r="DZ108" s="201">
        <v>0.40229885057470999</v>
      </c>
      <c r="EA108" s="64"/>
      <c r="EB108" s="64">
        <v>13</v>
      </c>
      <c r="EC108" s="64">
        <v>0</v>
      </c>
      <c r="ED108" s="77">
        <v>0</v>
      </c>
      <c r="EE108" s="64">
        <v>0</v>
      </c>
      <c r="EF108" s="64">
        <v>0</v>
      </c>
      <c r="EG108" s="64">
        <v>0</v>
      </c>
      <c r="EH108" s="77">
        <v>0</v>
      </c>
      <c r="EI108" s="64">
        <v>37</v>
      </c>
      <c r="EJ108" s="138">
        <v>0</v>
      </c>
      <c r="EK108" s="64">
        <v>63</v>
      </c>
      <c r="EL108" s="64">
        <v>33</v>
      </c>
      <c r="EM108" s="138">
        <v>0.52380000000000004</v>
      </c>
      <c r="EN108" s="178">
        <v>0</v>
      </c>
      <c r="EO108" s="178">
        <v>0</v>
      </c>
      <c r="EP108" s="178">
        <v>0</v>
      </c>
      <c r="EQ108" s="178">
        <v>0</v>
      </c>
      <c r="ER108" s="179">
        <v>0</v>
      </c>
    </row>
    <row r="109" spans="2:148" ht="14.1" customHeight="1" x14ac:dyDescent="0.2">
      <c r="B109" s="62" t="s">
        <v>1036</v>
      </c>
      <c r="C109" s="63" t="s">
        <v>383</v>
      </c>
      <c r="D109" s="63" t="s">
        <v>384</v>
      </c>
      <c r="E109" s="63" t="s">
        <v>713</v>
      </c>
      <c r="F109" s="63"/>
      <c r="G109" s="63"/>
      <c r="H109" s="63" t="s">
        <v>714</v>
      </c>
      <c r="I109" s="63" t="s">
        <v>1027</v>
      </c>
      <c r="J109" s="158" t="b">
        <v>0</v>
      </c>
      <c r="K109" s="132" t="s">
        <v>1037</v>
      </c>
      <c r="L109" s="63" t="s">
        <v>1038</v>
      </c>
      <c r="M109" s="62"/>
      <c r="N109" s="63" t="s">
        <v>1039</v>
      </c>
      <c r="O109" s="63" t="s">
        <v>1040</v>
      </c>
      <c r="P109" s="63" t="s">
        <v>720</v>
      </c>
      <c r="Q109" s="63">
        <v>1040</v>
      </c>
      <c r="R109" s="63" t="s">
        <v>1041</v>
      </c>
      <c r="S109" s="218" t="s">
        <v>1042</v>
      </c>
      <c r="T109" s="132" t="s">
        <v>1043</v>
      </c>
      <c r="U109" s="166" t="s">
        <v>397</v>
      </c>
      <c r="V109" s="219" t="s">
        <v>398</v>
      </c>
      <c r="W109" s="219" t="s">
        <v>494</v>
      </c>
      <c r="X109" s="219" t="s">
        <v>495</v>
      </c>
      <c r="Y109" s="132" t="s">
        <v>333</v>
      </c>
      <c r="Z109" s="166"/>
      <c r="AA109" s="166">
        <v>0</v>
      </c>
      <c r="AB109" s="166">
        <v>0</v>
      </c>
      <c r="AC109" s="166">
        <v>0</v>
      </c>
      <c r="AD109" s="166">
        <v>1</v>
      </c>
      <c r="AE109" s="213">
        <v>43298</v>
      </c>
      <c r="AF109" s="64">
        <v>544</v>
      </c>
      <c r="AG109" s="64" t="s">
        <v>401</v>
      </c>
      <c r="AH109" s="64">
        <v>1</v>
      </c>
      <c r="AI109" s="64">
        <v>2</v>
      </c>
      <c r="AJ109" s="64">
        <v>0</v>
      </c>
      <c r="AK109" s="64">
        <v>0</v>
      </c>
      <c r="AL109" s="64">
        <v>1</v>
      </c>
      <c r="AM109" s="64">
        <v>50</v>
      </c>
      <c r="AN109" s="64">
        <v>2.7065413986927673</v>
      </c>
      <c r="AO109" s="64">
        <v>0.70654139869276733</v>
      </c>
      <c r="AP109" s="77">
        <v>5.413082797385535E-2</v>
      </c>
      <c r="AQ109" s="64">
        <v>-47.293458601307236</v>
      </c>
      <c r="AR109" s="64">
        <v>1.3333330000000001</v>
      </c>
      <c r="AS109" s="65">
        <v>0</v>
      </c>
      <c r="AT109" s="65">
        <v>0.35327069934638367</v>
      </c>
      <c r="AU109" s="64">
        <v>2</v>
      </c>
      <c r="AV109" s="140">
        <v>2.7065413986927673</v>
      </c>
      <c r="AW109" s="140">
        <v>1</v>
      </c>
      <c r="AX109" s="140">
        <v>1</v>
      </c>
      <c r="AY109" s="140">
        <v>1</v>
      </c>
      <c r="AZ109" s="140">
        <v>0</v>
      </c>
      <c r="BA109" s="140">
        <v>0</v>
      </c>
      <c r="BB109" s="140">
        <v>0</v>
      </c>
      <c r="BC109" s="140">
        <v>0</v>
      </c>
      <c r="BD109" s="140">
        <v>0</v>
      </c>
      <c r="BE109" s="140">
        <v>0</v>
      </c>
      <c r="BF109" s="65">
        <v>0</v>
      </c>
      <c r="BG109" s="140">
        <v>0</v>
      </c>
      <c r="BH109" s="140">
        <v>0</v>
      </c>
      <c r="BI109" s="140">
        <v>0</v>
      </c>
      <c r="BJ109" s="140">
        <v>0</v>
      </c>
      <c r="BK109" s="140">
        <v>0</v>
      </c>
      <c r="BL109" s="140">
        <v>0</v>
      </c>
      <c r="BM109" s="65">
        <v>0</v>
      </c>
      <c r="BN109" s="64">
        <v>0</v>
      </c>
      <c r="BO109" s="201">
        <v>0</v>
      </c>
      <c r="BP109" s="140">
        <v>0</v>
      </c>
      <c r="BQ109" s="147">
        <v>1</v>
      </c>
      <c r="BR109" s="147">
        <v>1</v>
      </c>
      <c r="BS109" s="147">
        <v>0</v>
      </c>
      <c r="BT109" s="147">
        <v>0</v>
      </c>
      <c r="BU109" s="147">
        <v>0</v>
      </c>
      <c r="BV109" s="154">
        <v>0</v>
      </c>
      <c r="BW109" s="159">
        <v>1</v>
      </c>
      <c r="BX109" s="146">
        <v>1</v>
      </c>
      <c r="BY109" s="146">
        <v>0</v>
      </c>
      <c r="BZ109" s="146">
        <v>0</v>
      </c>
      <c r="CA109" s="146">
        <v>0</v>
      </c>
      <c r="CB109" s="156">
        <v>0</v>
      </c>
      <c r="CC109" s="155">
        <v>0</v>
      </c>
      <c r="CD109" s="77">
        <v>0</v>
      </c>
      <c r="CE109" s="64">
        <v>0</v>
      </c>
      <c r="CF109" s="77">
        <v>0</v>
      </c>
      <c r="CG109" s="64">
        <v>0</v>
      </c>
      <c r="CH109" s="77">
        <v>0</v>
      </c>
      <c r="CI109" s="124">
        <v>0</v>
      </c>
      <c r="CJ109" s="124">
        <v>1</v>
      </c>
      <c r="CK109" s="77">
        <v>0</v>
      </c>
      <c r="CL109" s="124">
        <v>0</v>
      </c>
      <c r="CM109" s="77">
        <v>0</v>
      </c>
      <c r="CN109" s="124">
        <v>0</v>
      </c>
      <c r="CO109" s="77">
        <v>0</v>
      </c>
      <c r="CP109" s="116">
        <v>35</v>
      </c>
      <c r="CQ109" s="116">
        <v>35</v>
      </c>
      <c r="CR109" s="116">
        <v>0</v>
      </c>
      <c r="CS109" s="116">
        <v>0</v>
      </c>
      <c r="CT109" s="116">
        <v>0</v>
      </c>
      <c r="CU109" s="116">
        <v>0</v>
      </c>
      <c r="CV109" s="116">
        <v>0</v>
      </c>
      <c r="CW109" s="116">
        <v>0</v>
      </c>
      <c r="CX109" s="116">
        <v>35</v>
      </c>
      <c r="CY109" s="64">
        <v>0</v>
      </c>
      <c r="CZ109" s="64">
        <v>0</v>
      </c>
      <c r="DA109" s="64">
        <v>2</v>
      </c>
      <c r="DB109" s="64">
        <v>0</v>
      </c>
      <c r="DC109" s="64">
        <v>4</v>
      </c>
      <c r="DD109" s="64">
        <v>2</v>
      </c>
      <c r="DE109" s="141">
        <v>0</v>
      </c>
      <c r="DF109" s="141">
        <v>0</v>
      </c>
      <c r="DG109" s="141">
        <v>0.5</v>
      </c>
      <c r="DH109" s="64">
        <v>4</v>
      </c>
      <c r="DI109" s="176">
        <v>3</v>
      </c>
      <c r="DJ109" s="175">
        <v>0.964247032692645</v>
      </c>
      <c r="DK109" s="141">
        <v>0.75</v>
      </c>
      <c r="DL109" s="141">
        <v>0.72318527451948378</v>
      </c>
      <c r="DM109" s="141">
        <v>0.69138575910885636</v>
      </c>
      <c r="DN109" s="141">
        <v>-0.22318527451948378</v>
      </c>
      <c r="DO109" s="64">
        <v>0</v>
      </c>
      <c r="DP109" s="77">
        <v>0</v>
      </c>
      <c r="DQ109" s="64">
        <v>1</v>
      </c>
      <c r="DR109" s="77">
        <v>1</v>
      </c>
      <c r="DS109" s="64">
        <v>0</v>
      </c>
      <c r="DT109" s="77">
        <v>0</v>
      </c>
      <c r="DU109" s="64">
        <v>0</v>
      </c>
      <c r="DV109" s="64">
        <v>24</v>
      </c>
      <c r="DW109" s="77">
        <v>0</v>
      </c>
      <c r="DX109" s="64">
        <v>1</v>
      </c>
      <c r="DY109" s="64">
        <v>17</v>
      </c>
      <c r="DZ109" s="201">
        <v>5.882352941176E-2</v>
      </c>
      <c r="EA109" s="64">
        <v>4.1000000000001</v>
      </c>
      <c r="EB109" s="64">
        <v>0</v>
      </c>
      <c r="EC109" s="64">
        <v>0</v>
      </c>
      <c r="ED109" s="77">
        <v>0</v>
      </c>
      <c r="EE109" s="64">
        <v>0</v>
      </c>
      <c r="EF109" s="64">
        <v>0</v>
      </c>
      <c r="EG109" s="64">
        <v>0</v>
      </c>
      <c r="EH109" s="77">
        <v>0</v>
      </c>
      <c r="EI109" s="64">
        <v>0</v>
      </c>
      <c r="EJ109" s="138">
        <v>0</v>
      </c>
      <c r="EK109" s="64">
        <v>0</v>
      </c>
      <c r="EL109" s="64">
        <v>0</v>
      </c>
      <c r="EM109" s="138"/>
      <c r="EN109" s="178">
        <v>0</v>
      </c>
      <c r="EO109" s="178">
        <v>0</v>
      </c>
      <c r="EP109" s="178">
        <v>0</v>
      </c>
      <c r="EQ109" s="178">
        <v>0</v>
      </c>
      <c r="ER109" s="179">
        <v>0</v>
      </c>
    </row>
    <row r="110" spans="2:148" ht="14.1" customHeight="1" x14ac:dyDescent="0.2">
      <c r="B110" s="62" t="s">
        <v>1044</v>
      </c>
      <c r="C110" s="63" t="s">
        <v>383</v>
      </c>
      <c r="D110" s="63" t="s">
        <v>384</v>
      </c>
      <c r="E110" s="63" t="s">
        <v>1017</v>
      </c>
      <c r="F110" s="63" t="s">
        <v>403</v>
      </c>
      <c r="G110" s="63"/>
      <c r="H110" s="63" t="s">
        <v>714</v>
      </c>
      <c r="I110" s="63" t="s">
        <v>1027</v>
      </c>
      <c r="J110" s="158" t="b">
        <v>0</v>
      </c>
      <c r="K110" s="132" t="s">
        <v>1045</v>
      </c>
      <c r="L110" s="63" t="s">
        <v>1046</v>
      </c>
      <c r="M110" s="62"/>
      <c r="N110" s="63" t="s">
        <v>1047</v>
      </c>
      <c r="O110" s="63" t="s">
        <v>1048</v>
      </c>
      <c r="P110" s="63" t="s">
        <v>490</v>
      </c>
      <c r="Q110" s="63">
        <v>6051</v>
      </c>
      <c r="R110" s="63" t="s">
        <v>1031</v>
      </c>
      <c r="S110" s="218" t="s">
        <v>453</v>
      </c>
      <c r="T110" s="132" t="s">
        <v>454</v>
      </c>
      <c r="U110" s="166" t="s">
        <v>397</v>
      </c>
      <c r="V110" s="219" t="s">
        <v>398</v>
      </c>
      <c r="W110" s="219" t="s">
        <v>494</v>
      </c>
      <c r="X110" s="219" t="s">
        <v>495</v>
      </c>
      <c r="Y110" s="132" t="s">
        <v>336</v>
      </c>
      <c r="Z110" s="166" t="s">
        <v>401</v>
      </c>
      <c r="AA110" s="166">
        <v>1</v>
      </c>
      <c r="AB110" s="166">
        <v>1</v>
      </c>
      <c r="AC110" s="166">
        <v>0</v>
      </c>
      <c r="AD110" s="166">
        <v>1</v>
      </c>
      <c r="AE110" s="213">
        <v>43733</v>
      </c>
      <c r="AF110" s="64">
        <v>109</v>
      </c>
      <c r="AG110" s="64" t="s">
        <v>401</v>
      </c>
      <c r="AH110" s="64">
        <v>0</v>
      </c>
      <c r="AI110" s="64">
        <v>0</v>
      </c>
      <c r="AJ110" s="64">
        <v>94</v>
      </c>
      <c r="AK110" s="64">
        <v>112</v>
      </c>
      <c r="AL110" s="64">
        <v>25</v>
      </c>
      <c r="AM110" s="64">
        <v>50</v>
      </c>
      <c r="AN110" s="64">
        <v>67.66353496731918</v>
      </c>
      <c r="AO110" s="64">
        <v>67.66353496731918</v>
      </c>
      <c r="AP110" s="77">
        <v>1.3532706993463837</v>
      </c>
      <c r="AQ110" s="64">
        <v>17.66353496731918</v>
      </c>
      <c r="AR110" s="64">
        <v>95.333332999999996</v>
      </c>
      <c r="AS110" s="65">
        <v>-0.39586129493465017</v>
      </c>
      <c r="AT110" s="65">
        <v>0</v>
      </c>
      <c r="AU110" s="64">
        <v>0</v>
      </c>
      <c r="AV110" s="140">
        <v>67.66353496731918</v>
      </c>
      <c r="AW110" s="140">
        <v>10</v>
      </c>
      <c r="AX110" s="140">
        <v>25</v>
      </c>
      <c r="AY110" s="140">
        <v>0</v>
      </c>
      <c r="AZ110" s="140">
        <v>9</v>
      </c>
      <c r="BA110" s="140">
        <v>3</v>
      </c>
      <c r="BB110" s="140">
        <v>3</v>
      </c>
      <c r="BC110" s="140">
        <v>0</v>
      </c>
      <c r="BD110" s="140">
        <v>15</v>
      </c>
      <c r="BE110" s="140">
        <v>0</v>
      </c>
      <c r="BF110" s="65">
        <v>0</v>
      </c>
      <c r="BG110" s="140">
        <v>0</v>
      </c>
      <c r="BH110" s="140">
        <v>0</v>
      </c>
      <c r="BI110" s="140">
        <v>0</v>
      </c>
      <c r="BJ110" s="140">
        <v>0</v>
      </c>
      <c r="BK110" s="140">
        <v>10</v>
      </c>
      <c r="BL110" s="140">
        <v>0</v>
      </c>
      <c r="BM110" s="65">
        <v>0.64</v>
      </c>
      <c r="BN110" s="64">
        <v>10</v>
      </c>
      <c r="BO110" s="201">
        <v>0.2</v>
      </c>
      <c r="BP110" s="140">
        <v>12</v>
      </c>
      <c r="BQ110" s="147">
        <v>84</v>
      </c>
      <c r="BR110" s="147">
        <v>1</v>
      </c>
      <c r="BS110" s="147">
        <v>8</v>
      </c>
      <c r="BT110" s="147">
        <v>4</v>
      </c>
      <c r="BU110" s="147">
        <v>5</v>
      </c>
      <c r="BV110" s="154">
        <v>7</v>
      </c>
      <c r="BW110" s="159">
        <v>3.36</v>
      </c>
      <c r="BX110" s="146">
        <v>0.04</v>
      </c>
      <c r="BY110" s="146">
        <v>0.32</v>
      </c>
      <c r="BZ110" s="146">
        <v>0.16</v>
      </c>
      <c r="CA110" s="146">
        <v>0.2</v>
      </c>
      <c r="CB110" s="156">
        <v>0.28000000000000003</v>
      </c>
      <c r="CC110" s="155">
        <v>3</v>
      </c>
      <c r="CD110" s="77">
        <v>0.12</v>
      </c>
      <c r="CE110" s="64">
        <v>5</v>
      </c>
      <c r="CF110" s="77">
        <v>0.71428571428570997</v>
      </c>
      <c r="CG110" s="64">
        <v>8</v>
      </c>
      <c r="CH110" s="77">
        <v>0.25</v>
      </c>
      <c r="CI110" s="124">
        <v>0</v>
      </c>
      <c r="CJ110" s="124">
        <v>25</v>
      </c>
      <c r="CK110" s="77">
        <v>0</v>
      </c>
      <c r="CL110" s="124">
        <v>0</v>
      </c>
      <c r="CM110" s="77">
        <v>0</v>
      </c>
      <c r="CN110" s="124">
        <v>0</v>
      </c>
      <c r="CO110" s="77">
        <v>0</v>
      </c>
      <c r="CP110" s="116">
        <v>1750</v>
      </c>
      <c r="CQ110" s="116">
        <v>70</v>
      </c>
      <c r="CR110" s="116">
        <v>0</v>
      </c>
      <c r="CS110" s="116">
        <v>0</v>
      </c>
      <c r="CT110" s="116">
        <v>21</v>
      </c>
      <c r="CU110" s="116">
        <v>0.84</v>
      </c>
      <c r="CV110" s="116">
        <v>0</v>
      </c>
      <c r="CW110" s="116">
        <v>0</v>
      </c>
      <c r="CX110" s="116">
        <v>70.84</v>
      </c>
      <c r="CY110" s="64">
        <v>91</v>
      </c>
      <c r="CZ110" s="64">
        <v>64</v>
      </c>
      <c r="DA110" s="64">
        <v>20</v>
      </c>
      <c r="DB110" s="64">
        <v>16</v>
      </c>
      <c r="DC110" s="64">
        <v>74</v>
      </c>
      <c r="DD110" s="64">
        <v>42</v>
      </c>
      <c r="DE110" s="141">
        <v>0.70329670329670002</v>
      </c>
      <c r="DF110" s="141">
        <v>0.8</v>
      </c>
      <c r="DG110" s="141">
        <v>0.56756756756755999</v>
      </c>
      <c r="DH110" s="64">
        <v>0</v>
      </c>
      <c r="DI110" s="176">
        <v>0</v>
      </c>
      <c r="DJ110" s="175">
        <v>0.964247032692645</v>
      </c>
      <c r="DK110" s="141">
        <v>0</v>
      </c>
      <c r="DL110" s="141">
        <v>0</v>
      </c>
      <c r="DM110" s="141">
        <v>0</v>
      </c>
      <c r="DN110" s="141">
        <v>0.56756756756755999</v>
      </c>
      <c r="DO110" s="64">
        <v>7</v>
      </c>
      <c r="DP110" s="77">
        <v>0.21875</v>
      </c>
      <c r="DQ110" s="64">
        <v>20</v>
      </c>
      <c r="DR110" s="77">
        <v>0.8</v>
      </c>
      <c r="DS110" s="64">
        <v>0</v>
      </c>
      <c r="DT110" s="77">
        <v>0</v>
      </c>
      <c r="DU110" s="64">
        <v>112</v>
      </c>
      <c r="DV110" s="64">
        <v>150</v>
      </c>
      <c r="DW110" s="77">
        <v>0.74666666666666004</v>
      </c>
      <c r="DX110" s="64">
        <v>25</v>
      </c>
      <c r="DY110" s="64">
        <v>50</v>
      </c>
      <c r="DZ110" s="201">
        <v>0.5</v>
      </c>
      <c r="EA110" s="64"/>
      <c r="EB110" s="64">
        <v>9</v>
      </c>
      <c r="EC110" s="64">
        <v>0</v>
      </c>
      <c r="ED110" s="77">
        <v>0</v>
      </c>
      <c r="EE110" s="64">
        <v>0</v>
      </c>
      <c r="EF110" s="64">
        <v>0</v>
      </c>
      <c r="EG110" s="64">
        <v>0</v>
      </c>
      <c r="EH110" s="77">
        <v>0</v>
      </c>
      <c r="EI110" s="64">
        <v>0</v>
      </c>
      <c r="EJ110" s="138">
        <v>0</v>
      </c>
      <c r="EK110" s="64">
        <v>70</v>
      </c>
      <c r="EL110" s="64">
        <v>11</v>
      </c>
      <c r="EM110" s="138">
        <v>0.15709999999999999</v>
      </c>
      <c r="EN110" s="178">
        <v>0</v>
      </c>
      <c r="EO110" s="178">
        <v>0</v>
      </c>
      <c r="EP110" s="178">
        <v>0</v>
      </c>
      <c r="EQ110" s="178">
        <v>0</v>
      </c>
      <c r="ER110" s="179">
        <v>0</v>
      </c>
    </row>
    <row r="111" spans="2:148" ht="14.1" customHeight="1" x14ac:dyDescent="0.2">
      <c r="B111" s="62" t="s">
        <v>1049</v>
      </c>
      <c r="C111" s="63" t="s">
        <v>383</v>
      </c>
      <c r="D111" s="63" t="s">
        <v>1050</v>
      </c>
      <c r="E111" s="63" t="s">
        <v>1051</v>
      </c>
      <c r="F111" s="63"/>
      <c r="G111" s="63"/>
      <c r="H111" s="63" t="s">
        <v>1052</v>
      </c>
      <c r="I111" s="63" t="s">
        <v>1053</v>
      </c>
      <c r="J111" s="158" t="b">
        <v>0</v>
      </c>
      <c r="K111" s="132" t="s">
        <v>1054</v>
      </c>
      <c r="L111" s="63" t="s">
        <v>742</v>
      </c>
      <c r="M111" s="62"/>
      <c r="N111" s="63" t="s">
        <v>1055</v>
      </c>
      <c r="O111" s="63" t="s">
        <v>1056</v>
      </c>
      <c r="P111" s="63" t="s">
        <v>815</v>
      </c>
      <c r="Q111" s="63">
        <v>8611</v>
      </c>
      <c r="R111" s="63" t="s">
        <v>1057</v>
      </c>
      <c r="S111" s="218" t="s">
        <v>746</v>
      </c>
      <c r="T111" s="132" t="s">
        <v>747</v>
      </c>
      <c r="U111" s="166" t="s">
        <v>397</v>
      </c>
      <c r="V111" s="219" t="s">
        <v>398</v>
      </c>
      <c r="W111" s="219" t="s">
        <v>445</v>
      </c>
      <c r="X111" s="219" t="s">
        <v>446</v>
      </c>
      <c r="Y111" s="132" t="s">
        <v>336</v>
      </c>
      <c r="Z111" s="166" t="s">
        <v>401</v>
      </c>
      <c r="AA111" s="166">
        <v>1</v>
      </c>
      <c r="AB111" s="166">
        <v>1</v>
      </c>
      <c r="AC111" s="166">
        <v>0</v>
      </c>
      <c r="AD111" s="166">
        <v>1</v>
      </c>
      <c r="AE111" s="213">
        <v>42986</v>
      </c>
      <c r="AF111" s="64">
        <v>856</v>
      </c>
      <c r="AG111" s="64" t="s">
        <v>401</v>
      </c>
      <c r="AH111" s="64">
        <v>0</v>
      </c>
      <c r="AI111" s="64">
        <v>63</v>
      </c>
      <c r="AJ111" s="64">
        <v>62</v>
      </c>
      <c r="AK111" s="64">
        <v>24</v>
      </c>
      <c r="AL111" s="64">
        <v>0</v>
      </c>
      <c r="AM111" s="64">
        <v>50</v>
      </c>
      <c r="AN111" s="64">
        <v>0</v>
      </c>
      <c r="AO111" s="64">
        <v>-63</v>
      </c>
      <c r="AP111" s="77">
        <v>0</v>
      </c>
      <c r="AQ111" s="64">
        <v>-50</v>
      </c>
      <c r="AR111" s="64">
        <v>40.333333000000003</v>
      </c>
      <c r="AS111" s="65">
        <v>-1</v>
      </c>
      <c r="AT111" s="65">
        <v>-1</v>
      </c>
      <c r="AU111" s="64">
        <v>63</v>
      </c>
      <c r="AV111" s="140">
        <v>0</v>
      </c>
      <c r="AW111" s="140">
        <v>0</v>
      </c>
      <c r="AX111" s="140">
        <v>0</v>
      </c>
      <c r="AY111" s="140">
        <v>0</v>
      </c>
      <c r="AZ111" s="140">
        <v>0</v>
      </c>
      <c r="BA111" s="140">
        <v>0</v>
      </c>
      <c r="BB111" s="140">
        <v>0</v>
      </c>
      <c r="BC111" s="140">
        <v>0</v>
      </c>
      <c r="BD111" s="140">
        <v>0</v>
      </c>
      <c r="BE111" s="140">
        <v>0</v>
      </c>
      <c r="BF111" s="65">
        <v>0</v>
      </c>
      <c r="BG111" s="140">
        <v>0</v>
      </c>
      <c r="BH111" s="140">
        <v>0</v>
      </c>
      <c r="BI111" s="140">
        <v>0</v>
      </c>
      <c r="BJ111" s="140">
        <v>0</v>
      </c>
      <c r="BK111" s="140">
        <v>0</v>
      </c>
      <c r="BL111" s="140">
        <v>0</v>
      </c>
      <c r="BM111" s="65">
        <v>0</v>
      </c>
      <c r="BN111" s="64">
        <v>0</v>
      </c>
      <c r="BO111" s="201">
        <v>0</v>
      </c>
      <c r="BP111" s="140">
        <v>0</v>
      </c>
      <c r="BQ111" s="147">
        <v>0</v>
      </c>
      <c r="BR111" s="147">
        <v>0</v>
      </c>
      <c r="BS111" s="147">
        <v>0</v>
      </c>
      <c r="BT111" s="147">
        <v>0</v>
      </c>
      <c r="BU111" s="147">
        <v>0</v>
      </c>
      <c r="BV111" s="154">
        <v>0</v>
      </c>
      <c r="BW111" s="159">
        <v>0</v>
      </c>
      <c r="BX111" s="146">
        <v>0</v>
      </c>
      <c r="BY111" s="146">
        <v>0</v>
      </c>
      <c r="BZ111" s="146">
        <v>0</v>
      </c>
      <c r="CA111" s="146">
        <v>0</v>
      </c>
      <c r="CB111" s="156">
        <v>0</v>
      </c>
      <c r="CC111" s="155">
        <v>0</v>
      </c>
      <c r="CD111" s="77">
        <v>0</v>
      </c>
      <c r="CE111" s="64">
        <v>0</v>
      </c>
      <c r="CF111" s="77">
        <v>0</v>
      </c>
      <c r="CG111" s="64">
        <v>0</v>
      </c>
      <c r="CH111" s="77">
        <v>0</v>
      </c>
      <c r="CI111" s="124">
        <v>0</v>
      </c>
      <c r="CJ111" s="124">
        <v>0</v>
      </c>
      <c r="CK111" s="77">
        <v>0</v>
      </c>
      <c r="CL111" s="124">
        <v>0</v>
      </c>
      <c r="CM111" s="77">
        <v>0</v>
      </c>
      <c r="CN111" s="124">
        <v>0</v>
      </c>
      <c r="CO111" s="77">
        <v>0</v>
      </c>
      <c r="CP111" s="116">
        <v>0</v>
      </c>
      <c r="CQ111" s="116">
        <v>0</v>
      </c>
      <c r="CR111" s="116">
        <v>0</v>
      </c>
      <c r="CS111" s="116">
        <v>0</v>
      </c>
      <c r="CT111" s="116">
        <v>0</v>
      </c>
      <c r="CU111" s="116">
        <v>0</v>
      </c>
      <c r="CV111" s="116">
        <v>0</v>
      </c>
      <c r="CW111" s="116">
        <v>0</v>
      </c>
      <c r="CX111" s="116">
        <v>0</v>
      </c>
      <c r="CY111" s="64">
        <v>60</v>
      </c>
      <c r="CZ111" s="64">
        <v>42</v>
      </c>
      <c r="DA111" s="64">
        <v>52</v>
      </c>
      <c r="DB111" s="64">
        <v>46</v>
      </c>
      <c r="DC111" s="64">
        <v>34</v>
      </c>
      <c r="DD111" s="64">
        <v>23</v>
      </c>
      <c r="DE111" s="141">
        <v>0.7</v>
      </c>
      <c r="DF111" s="141">
        <v>0.88461538461538003</v>
      </c>
      <c r="DG111" s="141">
        <v>0.67647058823529005</v>
      </c>
      <c r="DH111" s="64">
        <v>35</v>
      </c>
      <c r="DI111" s="176">
        <v>27</v>
      </c>
      <c r="DJ111" s="175">
        <v>0.964247032692645</v>
      </c>
      <c r="DK111" s="141">
        <v>0.77142857142857146</v>
      </c>
      <c r="DL111" s="141">
        <v>0.74384771093432622</v>
      </c>
      <c r="DM111" s="141">
        <v>0.90942081059252622</v>
      </c>
      <c r="DN111" s="141">
        <v>-6.7377122699036174E-2</v>
      </c>
      <c r="DO111" s="64">
        <v>0</v>
      </c>
      <c r="DP111" s="77">
        <v>0</v>
      </c>
      <c r="DQ111" s="64">
        <v>0</v>
      </c>
      <c r="DR111" s="77">
        <v>0</v>
      </c>
      <c r="DS111" s="64">
        <v>0</v>
      </c>
      <c r="DT111" s="77">
        <v>0</v>
      </c>
      <c r="DU111" s="64">
        <v>24</v>
      </c>
      <c r="DV111" s="64">
        <v>47</v>
      </c>
      <c r="DW111" s="77">
        <v>0.51063829787234005</v>
      </c>
      <c r="DX111" s="64">
        <v>0</v>
      </c>
      <c r="DY111" s="64">
        <v>0</v>
      </c>
      <c r="DZ111" s="201">
        <v>0</v>
      </c>
      <c r="EA111" s="64">
        <v>0</v>
      </c>
      <c r="EB111" s="64">
        <v>0</v>
      </c>
      <c r="EC111" s="64">
        <v>0</v>
      </c>
      <c r="ED111" s="77">
        <v>0</v>
      </c>
      <c r="EE111" s="64">
        <v>0</v>
      </c>
      <c r="EF111" s="64">
        <v>0</v>
      </c>
      <c r="EG111" s="64">
        <v>0</v>
      </c>
      <c r="EH111" s="77">
        <v>0</v>
      </c>
      <c r="EI111" s="64">
        <v>0</v>
      </c>
      <c r="EJ111" s="138">
        <v>0</v>
      </c>
      <c r="EK111" s="64">
        <v>0</v>
      </c>
      <c r="EL111" s="64">
        <v>0</v>
      </c>
      <c r="EM111" s="138"/>
      <c r="EN111" s="178">
        <v>0</v>
      </c>
      <c r="EO111" s="178">
        <v>0</v>
      </c>
      <c r="EP111" s="178">
        <v>0</v>
      </c>
      <c r="EQ111" s="178">
        <v>0</v>
      </c>
      <c r="ER111" s="179">
        <v>0</v>
      </c>
    </row>
    <row r="112" spans="2:148" ht="14.1" customHeight="1" x14ac:dyDescent="0.2">
      <c r="B112" s="62" t="s">
        <v>1058</v>
      </c>
      <c r="C112" s="63" t="s">
        <v>383</v>
      </c>
      <c r="D112" s="63" t="s">
        <v>384</v>
      </c>
      <c r="E112" s="63" t="s">
        <v>385</v>
      </c>
      <c r="F112" s="63"/>
      <c r="G112" s="63" t="s">
        <v>386</v>
      </c>
      <c r="H112" s="63" t="s">
        <v>423</v>
      </c>
      <c r="I112" s="63" t="s">
        <v>1059</v>
      </c>
      <c r="J112" s="158" t="b">
        <v>0</v>
      </c>
      <c r="K112" s="132" t="s">
        <v>1060</v>
      </c>
      <c r="L112" s="63" t="s">
        <v>1061</v>
      </c>
      <c r="M112" s="62"/>
      <c r="N112" s="63" t="s">
        <v>1062</v>
      </c>
      <c r="O112" s="63" t="s">
        <v>441</v>
      </c>
      <c r="P112" s="63" t="s">
        <v>393</v>
      </c>
      <c r="Q112" s="63">
        <v>11228</v>
      </c>
      <c r="R112" s="63" t="s">
        <v>1063</v>
      </c>
      <c r="S112" s="218" t="s">
        <v>1064</v>
      </c>
      <c r="T112" s="132" t="s">
        <v>1065</v>
      </c>
      <c r="U112" s="166" t="s">
        <v>397</v>
      </c>
      <c r="V112" s="219" t="s">
        <v>398</v>
      </c>
      <c r="W112" s="219" t="s">
        <v>445</v>
      </c>
      <c r="X112" s="219" t="s">
        <v>446</v>
      </c>
      <c r="Y112" s="132" t="s">
        <v>333</v>
      </c>
      <c r="Z112" s="166"/>
      <c r="AA112" s="166">
        <v>0</v>
      </c>
      <c r="AB112" s="166">
        <v>0</v>
      </c>
      <c r="AC112" s="166">
        <v>0</v>
      </c>
      <c r="AD112" s="166">
        <v>0</v>
      </c>
      <c r="AE112" s="213">
        <v>39930</v>
      </c>
      <c r="AF112" s="64">
        <v>3912</v>
      </c>
      <c r="AG112" s="64" t="s">
        <v>401</v>
      </c>
      <c r="AH112" s="64">
        <v>1</v>
      </c>
      <c r="AI112" s="64">
        <v>2</v>
      </c>
      <c r="AJ112" s="64">
        <v>4</v>
      </c>
      <c r="AK112" s="64">
        <v>0</v>
      </c>
      <c r="AL112" s="64">
        <v>0</v>
      </c>
      <c r="AM112" s="64">
        <v>50</v>
      </c>
      <c r="AN112" s="64">
        <v>0</v>
      </c>
      <c r="AO112" s="64">
        <v>-2</v>
      </c>
      <c r="AP112" s="77">
        <v>0</v>
      </c>
      <c r="AQ112" s="64">
        <v>-50</v>
      </c>
      <c r="AR112" s="64">
        <v>2</v>
      </c>
      <c r="AS112" s="65">
        <v>0</v>
      </c>
      <c r="AT112" s="65">
        <v>-1</v>
      </c>
      <c r="AU112" s="64">
        <v>2</v>
      </c>
      <c r="AV112" s="140">
        <v>0</v>
      </c>
      <c r="AW112" s="140">
        <v>0</v>
      </c>
      <c r="AX112" s="140">
        <v>0</v>
      </c>
      <c r="AY112" s="140">
        <v>0</v>
      </c>
      <c r="AZ112" s="140">
        <v>0</v>
      </c>
      <c r="BA112" s="140">
        <v>0</v>
      </c>
      <c r="BB112" s="140">
        <v>0</v>
      </c>
      <c r="BC112" s="140">
        <v>0</v>
      </c>
      <c r="BD112" s="140">
        <v>0</v>
      </c>
      <c r="BE112" s="140">
        <v>0</v>
      </c>
      <c r="BF112" s="65">
        <v>0</v>
      </c>
      <c r="BG112" s="140">
        <v>0</v>
      </c>
      <c r="BH112" s="140">
        <v>0</v>
      </c>
      <c r="BI112" s="140">
        <v>0</v>
      </c>
      <c r="BJ112" s="140">
        <v>0</v>
      </c>
      <c r="BK112" s="140">
        <v>0</v>
      </c>
      <c r="BL112" s="140">
        <v>0</v>
      </c>
      <c r="BM112" s="65">
        <v>0</v>
      </c>
      <c r="BN112" s="64">
        <v>0</v>
      </c>
      <c r="BO112" s="201">
        <v>0</v>
      </c>
      <c r="BP112" s="140">
        <v>0</v>
      </c>
      <c r="BQ112" s="147">
        <v>0</v>
      </c>
      <c r="BR112" s="147">
        <v>0</v>
      </c>
      <c r="BS112" s="147">
        <v>0</v>
      </c>
      <c r="BT112" s="147">
        <v>0</v>
      </c>
      <c r="BU112" s="147">
        <v>0</v>
      </c>
      <c r="BV112" s="154">
        <v>0</v>
      </c>
      <c r="BW112" s="159">
        <v>0</v>
      </c>
      <c r="BX112" s="146">
        <v>0</v>
      </c>
      <c r="BY112" s="146">
        <v>0</v>
      </c>
      <c r="BZ112" s="146">
        <v>0</v>
      </c>
      <c r="CA112" s="146">
        <v>0</v>
      </c>
      <c r="CB112" s="156">
        <v>0</v>
      </c>
      <c r="CC112" s="155">
        <v>0</v>
      </c>
      <c r="CD112" s="77">
        <v>0</v>
      </c>
      <c r="CE112" s="64">
        <v>0</v>
      </c>
      <c r="CF112" s="77">
        <v>0</v>
      </c>
      <c r="CG112" s="64">
        <v>0</v>
      </c>
      <c r="CH112" s="77">
        <v>0</v>
      </c>
      <c r="CI112" s="124">
        <v>0</v>
      </c>
      <c r="CJ112" s="124">
        <v>0</v>
      </c>
      <c r="CK112" s="77">
        <v>0</v>
      </c>
      <c r="CL112" s="124">
        <v>0</v>
      </c>
      <c r="CM112" s="77">
        <v>0</v>
      </c>
      <c r="CN112" s="124">
        <v>0</v>
      </c>
      <c r="CO112" s="77">
        <v>0</v>
      </c>
      <c r="CP112" s="116">
        <v>0</v>
      </c>
      <c r="CQ112" s="116">
        <v>0</v>
      </c>
      <c r="CR112" s="116">
        <v>0</v>
      </c>
      <c r="CS112" s="116">
        <v>0</v>
      </c>
      <c r="CT112" s="116">
        <v>0</v>
      </c>
      <c r="CU112" s="116">
        <v>0</v>
      </c>
      <c r="CV112" s="116">
        <v>0</v>
      </c>
      <c r="CW112" s="116">
        <v>0</v>
      </c>
      <c r="CX112" s="116">
        <v>0</v>
      </c>
      <c r="CY112" s="64">
        <v>4</v>
      </c>
      <c r="CZ112" s="64">
        <v>3</v>
      </c>
      <c r="DA112" s="64">
        <v>5</v>
      </c>
      <c r="DB112" s="64">
        <v>4</v>
      </c>
      <c r="DC112" s="64">
        <v>2</v>
      </c>
      <c r="DD112" s="64">
        <v>1</v>
      </c>
      <c r="DE112" s="141">
        <v>0.75</v>
      </c>
      <c r="DF112" s="141">
        <v>0.8</v>
      </c>
      <c r="DG112" s="141">
        <v>0.5</v>
      </c>
      <c r="DH112" s="64">
        <v>2</v>
      </c>
      <c r="DI112" s="176">
        <v>1</v>
      </c>
      <c r="DJ112" s="175">
        <v>0.964247032692645</v>
      </c>
      <c r="DK112" s="141">
        <v>0.5</v>
      </c>
      <c r="DL112" s="141">
        <v>0.4821235163463225</v>
      </c>
      <c r="DM112" s="141">
        <v>1.0370786386632846</v>
      </c>
      <c r="DN112" s="141">
        <v>1.78764836536775E-2</v>
      </c>
      <c r="DO112" s="64">
        <v>1</v>
      </c>
      <c r="DP112" s="77">
        <v>1</v>
      </c>
      <c r="DQ112" s="64">
        <v>0</v>
      </c>
      <c r="DR112" s="77">
        <v>0</v>
      </c>
      <c r="DS112" s="64">
        <v>0</v>
      </c>
      <c r="DT112" s="77">
        <v>0</v>
      </c>
      <c r="DU112" s="64">
        <v>0</v>
      </c>
      <c r="DV112" s="64">
        <v>50</v>
      </c>
      <c r="DW112" s="77">
        <v>0</v>
      </c>
      <c r="DX112" s="64">
        <v>0</v>
      </c>
      <c r="DY112" s="64">
        <v>21</v>
      </c>
      <c r="DZ112" s="201">
        <v>0</v>
      </c>
      <c r="EA112" s="64">
        <v>6.3</v>
      </c>
      <c r="EB112" s="64">
        <v>0</v>
      </c>
      <c r="EC112" s="64">
        <v>0</v>
      </c>
      <c r="ED112" s="77">
        <v>0</v>
      </c>
      <c r="EE112" s="64">
        <v>0</v>
      </c>
      <c r="EF112" s="64">
        <v>0</v>
      </c>
      <c r="EG112" s="64">
        <v>0</v>
      </c>
      <c r="EH112" s="77">
        <v>0</v>
      </c>
      <c r="EI112" s="64">
        <v>0</v>
      </c>
      <c r="EJ112" s="138">
        <v>0</v>
      </c>
      <c r="EK112" s="64">
        <v>0</v>
      </c>
      <c r="EL112" s="64">
        <v>0</v>
      </c>
      <c r="EM112" s="138"/>
      <c r="EN112" s="178">
        <v>0</v>
      </c>
      <c r="EO112" s="178">
        <v>0</v>
      </c>
      <c r="EP112" s="178">
        <v>0</v>
      </c>
      <c r="EQ112" s="178">
        <v>0</v>
      </c>
      <c r="ER112" s="179">
        <v>0</v>
      </c>
    </row>
    <row r="113" spans="2:148" ht="14.1" customHeight="1" x14ac:dyDescent="0.2">
      <c r="B113" s="62" t="s">
        <v>1066</v>
      </c>
      <c r="C113" s="63" t="s">
        <v>383</v>
      </c>
      <c r="D113" s="63" t="s">
        <v>384</v>
      </c>
      <c r="E113" s="63" t="s">
        <v>713</v>
      </c>
      <c r="F113" s="63"/>
      <c r="G113" s="63"/>
      <c r="H113" s="63" t="s">
        <v>714</v>
      </c>
      <c r="I113" s="63" t="s">
        <v>1067</v>
      </c>
      <c r="J113" s="158" t="b">
        <v>0</v>
      </c>
      <c r="K113" s="132" t="s">
        <v>1068</v>
      </c>
      <c r="L113" s="63" t="s">
        <v>1069</v>
      </c>
      <c r="M113" s="62"/>
      <c r="N113" s="63" t="s">
        <v>1070</v>
      </c>
      <c r="O113" s="63" t="s">
        <v>1071</v>
      </c>
      <c r="P113" s="63" t="s">
        <v>720</v>
      </c>
      <c r="Q113" s="63">
        <v>2121</v>
      </c>
      <c r="R113" s="63" t="s">
        <v>1072</v>
      </c>
      <c r="S113" s="218" t="s">
        <v>1073</v>
      </c>
      <c r="T113" s="132" t="s">
        <v>1074</v>
      </c>
      <c r="U113" s="166" t="s">
        <v>397</v>
      </c>
      <c r="V113" s="219" t="s">
        <v>398</v>
      </c>
      <c r="W113" s="219" t="s">
        <v>494</v>
      </c>
      <c r="X113" s="219" t="s">
        <v>495</v>
      </c>
      <c r="Y113" s="132" t="s">
        <v>333</v>
      </c>
      <c r="Z113" s="166"/>
      <c r="AA113" s="166">
        <v>0</v>
      </c>
      <c r="AB113" s="166">
        <v>0</v>
      </c>
      <c r="AC113" s="166">
        <v>0</v>
      </c>
      <c r="AD113" s="166">
        <v>1</v>
      </c>
      <c r="AE113" s="213">
        <v>41253</v>
      </c>
      <c r="AF113" s="64">
        <v>2589</v>
      </c>
      <c r="AG113" s="64" t="s">
        <v>401</v>
      </c>
      <c r="AH113" s="64">
        <v>2</v>
      </c>
      <c r="AI113" s="64">
        <v>2</v>
      </c>
      <c r="AJ113" s="64">
        <v>6</v>
      </c>
      <c r="AK113" s="64">
        <v>2</v>
      </c>
      <c r="AL113" s="64">
        <v>0</v>
      </c>
      <c r="AM113" s="64">
        <v>50</v>
      </c>
      <c r="AN113" s="64">
        <v>0</v>
      </c>
      <c r="AO113" s="64">
        <v>-2</v>
      </c>
      <c r="AP113" s="77">
        <v>0</v>
      </c>
      <c r="AQ113" s="64">
        <v>-50</v>
      </c>
      <c r="AR113" s="64">
        <v>3.3333330000000001</v>
      </c>
      <c r="AS113" s="65">
        <v>-1</v>
      </c>
      <c r="AT113" s="65">
        <v>-1</v>
      </c>
      <c r="AU113" s="64">
        <v>2</v>
      </c>
      <c r="AV113" s="140">
        <v>0</v>
      </c>
      <c r="AW113" s="140">
        <v>0</v>
      </c>
      <c r="AX113" s="140">
        <v>0</v>
      </c>
      <c r="AY113" s="140">
        <v>0</v>
      </c>
      <c r="AZ113" s="140">
        <v>0</v>
      </c>
      <c r="BA113" s="140">
        <v>0</v>
      </c>
      <c r="BB113" s="140">
        <v>0</v>
      </c>
      <c r="BC113" s="140">
        <v>0</v>
      </c>
      <c r="BD113" s="140">
        <v>0</v>
      </c>
      <c r="BE113" s="140">
        <v>0</v>
      </c>
      <c r="BF113" s="65">
        <v>0</v>
      </c>
      <c r="BG113" s="140">
        <v>0</v>
      </c>
      <c r="BH113" s="140">
        <v>0</v>
      </c>
      <c r="BI113" s="140">
        <v>0</v>
      </c>
      <c r="BJ113" s="140">
        <v>0</v>
      </c>
      <c r="BK113" s="140">
        <v>0</v>
      </c>
      <c r="BL113" s="140">
        <v>0</v>
      </c>
      <c r="BM113" s="65">
        <v>0</v>
      </c>
      <c r="BN113" s="64">
        <v>0</v>
      </c>
      <c r="BO113" s="201">
        <v>0</v>
      </c>
      <c r="BP113" s="140">
        <v>0</v>
      </c>
      <c r="BQ113" s="147">
        <v>0</v>
      </c>
      <c r="BR113" s="147">
        <v>0</v>
      </c>
      <c r="BS113" s="147">
        <v>0</v>
      </c>
      <c r="BT113" s="147">
        <v>0</v>
      </c>
      <c r="BU113" s="147">
        <v>0</v>
      </c>
      <c r="BV113" s="154">
        <v>0</v>
      </c>
      <c r="BW113" s="159">
        <v>0</v>
      </c>
      <c r="BX113" s="146">
        <v>0</v>
      </c>
      <c r="BY113" s="146">
        <v>0</v>
      </c>
      <c r="BZ113" s="146">
        <v>0</v>
      </c>
      <c r="CA113" s="146">
        <v>0</v>
      </c>
      <c r="CB113" s="156">
        <v>0</v>
      </c>
      <c r="CC113" s="155">
        <v>0</v>
      </c>
      <c r="CD113" s="77">
        <v>0</v>
      </c>
      <c r="CE113" s="64">
        <v>1</v>
      </c>
      <c r="CF113" s="77">
        <v>0.25</v>
      </c>
      <c r="CG113" s="64">
        <v>1</v>
      </c>
      <c r="CH113" s="77">
        <v>0.25</v>
      </c>
      <c r="CI113" s="124">
        <v>0</v>
      </c>
      <c r="CJ113" s="124">
        <v>0</v>
      </c>
      <c r="CK113" s="77">
        <v>0</v>
      </c>
      <c r="CL113" s="124">
        <v>0</v>
      </c>
      <c r="CM113" s="77">
        <v>0</v>
      </c>
      <c r="CN113" s="124">
        <v>0</v>
      </c>
      <c r="CO113" s="77">
        <v>0</v>
      </c>
      <c r="CP113" s="116">
        <v>0</v>
      </c>
      <c r="CQ113" s="116">
        <v>0</v>
      </c>
      <c r="CR113" s="116">
        <v>0</v>
      </c>
      <c r="CS113" s="116">
        <v>0</v>
      </c>
      <c r="CT113" s="116">
        <v>0</v>
      </c>
      <c r="CU113" s="116">
        <v>0</v>
      </c>
      <c r="CV113" s="116">
        <v>0</v>
      </c>
      <c r="CW113" s="116">
        <v>0</v>
      </c>
      <c r="CX113" s="116">
        <v>0</v>
      </c>
      <c r="CY113" s="64">
        <v>6</v>
      </c>
      <c r="CZ113" s="64">
        <v>4</v>
      </c>
      <c r="DA113" s="64">
        <v>3</v>
      </c>
      <c r="DB113" s="64">
        <v>1</v>
      </c>
      <c r="DC113" s="64">
        <v>2</v>
      </c>
      <c r="DD113" s="64">
        <v>1</v>
      </c>
      <c r="DE113" s="141">
        <v>0.66666666666665997</v>
      </c>
      <c r="DF113" s="141">
        <v>0.33333333333332998</v>
      </c>
      <c r="DG113" s="141">
        <v>0.5</v>
      </c>
      <c r="DH113" s="64">
        <v>2</v>
      </c>
      <c r="DI113" s="176">
        <v>1</v>
      </c>
      <c r="DJ113" s="175">
        <v>0.964247032692645</v>
      </c>
      <c r="DK113" s="141">
        <v>0.5</v>
      </c>
      <c r="DL113" s="141">
        <v>0.4821235163463225</v>
      </c>
      <c r="DM113" s="141">
        <v>1.0370786386632846</v>
      </c>
      <c r="DN113" s="141">
        <v>1.78764836536775E-2</v>
      </c>
      <c r="DO113" s="64">
        <v>4</v>
      </c>
      <c r="DP113" s="77">
        <v>1</v>
      </c>
      <c r="DQ113" s="64">
        <v>0</v>
      </c>
      <c r="DR113" s="77">
        <v>0</v>
      </c>
      <c r="DS113" s="64">
        <v>0</v>
      </c>
      <c r="DT113" s="77">
        <v>0</v>
      </c>
      <c r="DU113" s="64">
        <v>2</v>
      </c>
      <c r="DV113" s="64">
        <v>67</v>
      </c>
      <c r="DW113" s="77">
        <v>2.9850746268649999E-2</v>
      </c>
      <c r="DX113" s="64">
        <v>0</v>
      </c>
      <c r="DY113" s="64">
        <v>31</v>
      </c>
      <c r="DZ113" s="201">
        <v>0</v>
      </c>
      <c r="EA113" s="64">
        <v>9.3000000000000007</v>
      </c>
      <c r="EB113" s="64">
        <v>0</v>
      </c>
      <c r="EC113" s="64">
        <v>0</v>
      </c>
      <c r="ED113" s="77">
        <v>0</v>
      </c>
      <c r="EE113" s="64">
        <v>0</v>
      </c>
      <c r="EF113" s="64">
        <v>0</v>
      </c>
      <c r="EG113" s="64">
        <v>0</v>
      </c>
      <c r="EH113" s="77">
        <v>0</v>
      </c>
      <c r="EI113" s="64">
        <v>0</v>
      </c>
      <c r="EJ113" s="138">
        <v>0</v>
      </c>
      <c r="EK113" s="64">
        <v>0</v>
      </c>
      <c r="EL113" s="64">
        <v>0</v>
      </c>
      <c r="EM113" s="138"/>
      <c r="EN113" s="178">
        <v>0</v>
      </c>
      <c r="EO113" s="178">
        <v>0</v>
      </c>
      <c r="EP113" s="178">
        <v>0</v>
      </c>
      <c r="EQ113" s="178">
        <v>0</v>
      </c>
      <c r="ER113" s="179">
        <v>0</v>
      </c>
    </row>
    <row r="114" spans="2:148" ht="14.1" customHeight="1" x14ac:dyDescent="0.2">
      <c r="B114" s="62" t="s">
        <v>1075</v>
      </c>
      <c r="C114" s="63" t="s">
        <v>383</v>
      </c>
      <c r="D114" s="63" t="s">
        <v>384</v>
      </c>
      <c r="E114" s="63" t="s">
        <v>713</v>
      </c>
      <c r="F114" s="63"/>
      <c r="G114" s="63"/>
      <c r="H114" s="63" t="s">
        <v>714</v>
      </c>
      <c r="I114" s="63" t="s">
        <v>1067</v>
      </c>
      <c r="J114" s="158" t="b">
        <v>0</v>
      </c>
      <c r="K114" s="132" t="s">
        <v>1076</v>
      </c>
      <c r="L114" s="63" t="s">
        <v>1077</v>
      </c>
      <c r="M114" s="62"/>
      <c r="N114" s="63" t="s">
        <v>1078</v>
      </c>
      <c r="O114" s="63" t="s">
        <v>1071</v>
      </c>
      <c r="P114" s="63" t="s">
        <v>720</v>
      </c>
      <c r="Q114" s="63">
        <v>2122</v>
      </c>
      <c r="R114" s="63" t="s">
        <v>1079</v>
      </c>
      <c r="S114" s="218" t="s">
        <v>1080</v>
      </c>
      <c r="T114" s="132" t="s">
        <v>1081</v>
      </c>
      <c r="U114" s="166" t="s">
        <v>397</v>
      </c>
      <c r="V114" s="219" t="s">
        <v>398</v>
      </c>
      <c r="W114" s="219" t="s">
        <v>494</v>
      </c>
      <c r="X114" s="219" t="s">
        <v>495</v>
      </c>
      <c r="Y114" s="132" t="s">
        <v>333</v>
      </c>
      <c r="Z114" s="166"/>
      <c r="AA114" s="166">
        <v>0</v>
      </c>
      <c r="AB114" s="166">
        <v>0</v>
      </c>
      <c r="AC114" s="166">
        <v>0</v>
      </c>
      <c r="AD114" s="166">
        <v>1</v>
      </c>
      <c r="AE114" s="213">
        <v>41352</v>
      </c>
      <c r="AF114" s="64">
        <v>2490</v>
      </c>
      <c r="AG114" s="64" t="s">
        <v>401</v>
      </c>
      <c r="AH114" s="64">
        <v>1</v>
      </c>
      <c r="AI114" s="64">
        <v>34</v>
      </c>
      <c r="AJ114" s="64">
        <v>42</v>
      </c>
      <c r="AK114" s="64">
        <v>42</v>
      </c>
      <c r="AL114" s="64">
        <v>14</v>
      </c>
      <c r="AM114" s="64">
        <v>50</v>
      </c>
      <c r="AN114" s="64">
        <v>37.891579581698743</v>
      </c>
      <c r="AO114" s="64">
        <v>3.8915795816987426</v>
      </c>
      <c r="AP114" s="77">
        <v>0.75783159163397484</v>
      </c>
      <c r="AQ114" s="64">
        <v>-12.108420418301257</v>
      </c>
      <c r="AR114" s="64">
        <v>39.333333000000003</v>
      </c>
      <c r="AS114" s="65">
        <v>-9.7819533769077552E-2</v>
      </c>
      <c r="AT114" s="65">
        <v>0.11445822299113949</v>
      </c>
      <c r="AU114" s="64">
        <v>34</v>
      </c>
      <c r="AV114" s="140">
        <v>37.891579581698743</v>
      </c>
      <c r="AW114" s="140">
        <v>8</v>
      </c>
      <c r="AX114" s="140">
        <v>14</v>
      </c>
      <c r="AY114" s="140">
        <v>1</v>
      </c>
      <c r="AZ114" s="140">
        <v>7</v>
      </c>
      <c r="BA114" s="140">
        <v>1</v>
      </c>
      <c r="BB114" s="140">
        <v>1</v>
      </c>
      <c r="BC114" s="140">
        <v>1</v>
      </c>
      <c r="BD114" s="140">
        <v>10</v>
      </c>
      <c r="BE114" s="140">
        <v>0</v>
      </c>
      <c r="BF114" s="65">
        <v>0</v>
      </c>
      <c r="BG114" s="140">
        <v>0</v>
      </c>
      <c r="BH114" s="140">
        <v>0</v>
      </c>
      <c r="BI114" s="140">
        <v>0</v>
      </c>
      <c r="BJ114" s="140">
        <v>0</v>
      </c>
      <c r="BK114" s="140">
        <v>3</v>
      </c>
      <c r="BL114" s="140">
        <v>0</v>
      </c>
      <c r="BM114" s="65">
        <v>0.35709999999999997</v>
      </c>
      <c r="BN114" s="64">
        <v>4</v>
      </c>
      <c r="BO114" s="201">
        <v>4.8192771084329997E-2</v>
      </c>
      <c r="BP114" s="140">
        <v>5</v>
      </c>
      <c r="BQ114" s="147">
        <v>37</v>
      </c>
      <c r="BR114" s="147">
        <v>1</v>
      </c>
      <c r="BS114" s="147">
        <v>9</v>
      </c>
      <c r="BT114" s="147">
        <v>0</v>
      </c>
      <c r="BU114" s="147">
        <v>2</v>
      </c>
      <c r="BV114" s="154">
        <v>2</v>
      </c>
      <c r="BW114" s="159">
        <v>2.6428571428571401</v>
      </c>
      <c r="BX114" s="146">
        <v>7.1428571428569995E-2</v>
      </c>
      <c r="BY114" s="146">
        <v>0.64285714285714002</v>
      </c>
      <c r="BZ114" s="146">
        <v>0</v>
      </c>
      <c r="CA114" s="146">
        <v>0.14285714285713999</v>
      </c>
      <c r="CB114" s="156">
        <v>0.14285714285713999</v>
      </c>
      <c r="CC114" s="155">
        <v>0</v>
      </c>
      <c r="CD114" s="77">
        <v>0</v>
      </c>
      <c r="CE114" s="64">
        <v>0</v>
      </c>
      <c r="CF114" s="77">
        <v>0</v>
      </c>
      <c r="CG114" s="64">
        <v>0</v>
      </c>
      <c r="CH114" s="77">
        <v>0</v>
      </c>
      <c r="CI114" s="124">
        <v>0</v>
      </c>
      <c r="CJ114" s="124">
        <v>14</v>
      </c>
      <c r="CK114" s="77">
        <v>0</v>
      </c>
      <c r="CL114" s="124">
        <v>0</v>
      </c>
      <c r="CM114" s="77">
        <v>0</v>
      </c>
      <c r="CN114" s="124">
        <v>0</v>
      </c>
      <c r="CO114" s="77">
        <v>0</v>
      </c>
      <c r="CP114" s="116">
        <v>835</v>
      </c>
      <c r="CQ114" s="116">
        <v>59.642857142857146</v>
      </c>
      <c r="CR114" s="116">
        <v>0</v>
      </c>
      <c r="CS114" s="116">
        <v>0</v>
      </c>
      <c r="CT114" s="116">
        <v>0</v>
      </c>
      <c r="CU114" s="116">
        <v>0</v>
      </c>
      <c r="CV114" s="116">
        <v>0</v>
      </c>
      <c r="CW114" s="116">
        <v>0</v>
      </c>
      <c r="CX114" s="116">
        <v>59.642857142857146</v>
      </c>
      <c r="CY114" s="64">
        <v>41</v>
      </c>
      <c r="CZ114" s="64">
        <v>31</v>
      </c>
      <c r="DA114" s="64">
        <v>37</v>
      </c>
      <c r="DB114" s="64">
        <v>22</v>
      </c>
      <c r="DC114" s="64">
        <v>34</v>
      </c>
      <c r="DD114" s="64">
        <v>23</v>
      </c>
      <c r="DE114" s="141">
        <v>0.75609756097559999</v>
      </c>
      <c r="DF114" s="141">
        <v>0.59459459459458996</v>
      </c>
      <c r="DG114" s="141">
        <v>0.67647058823529005</v>
      </c>
      <c r="DH114" s="64">
        <v>34</v>
      </c>
      <c r="DI114" s="176">
        <v>26</v>
      </c>
      <c r="DJ114" s="175">
        <v>0.964247032692645</v>
      </c>
      <c r="DK114" s="141">
        <v>0.76470588235294112</v>
      </c>
      <c r="DL114" s="141">
        <v>0.73736537794143431</v>
      </c>
      <c r="DM114" s="141">
        <v>0.9174157188175156</v>
      </c>
      <c r="DN114" s="141">
        <v>-6.0894789706144259E-2</v>
      </c>
      <c r="DO114" s="64">
        <v>3</v>
      </c>
      <c r="DP114" s="77">
        <v>0.17647058823528999</v>
      </c>
      <c r="DQ114" s="64">
        <v>9</v>
      </c>
      <c r="DR114" s="77">
        <v>0.64285714285714002</v>
      </c>
      <c r="DS114" s="64">
        <v>0</v>
      </c>
      <c r="DT114" s="77">
        <v>0</v>
      </c>
      <c r="DU114" s="64">
        <v>42</v>
      </c>
      <c r="DV114" s="64">
        <v>242</v>
      </c>
      <c r="DW114" s="77">
        <v>0.17355371900826</v>
      </c>
      <c r="DX114" s="64">
        <v>13</v>
      </c>
      <c r="DY114" s="64">
        <v>83</v>
      </c>
      <c r="DZ114" s="201">
        <v>0.15662650602409001</v>
      </c>
      <c r="EA114" s="64">
        <v>11.9000000000005</v>
      </c>
      <c r="EB114" s="64">
        <v>0</v>
      </c>
      <c r="EC114" s="64">
        <v>0</v>
      </c>
      <c r="ED114" s="77">
        <v>0</v>
      </c>
      <c r="EE114" s="64">
        <v>0</v>
      </c>
      <c r="EF114" s="64">
        <v>0</v>
      </c>
      <c r="EG114" s="64">
        <v>0</v>
      </c>
      <c r="EH114" s="77">
        <v>0</v>
      </c>
      <c r="EI114" s="64">
        <v>0</v>
      </c>
      <c r="EJ114" s="138">
        <v>0</v>
      </c>
      <c r="EK114" s="64">
        <v>0</v>
      </c>
      <c r="EL114" s="64">
        <v>0</v>
      </c>
      <c r="EM114" s="138"/>
      <c r="EN114" s="178">
        <v>0</v>
      </c>
      <c r="EO114" s="178">
        <v>0</v>
      </c>
      <c r="EP114" s="178">
        <v>0</v>
      </c>
      <c r="EQ114" s="178">
        <v>0</v>
      </c>
      <c r="ER114" s="179">
        <v>0</v>
      </c>
    </row>
    <row r="115" spans="2:148" ht="14.1" customHeight="1" x14ac:dyDescent="0.2">
      <c r="B115" s="62" t="s">
        <v>1082</v>
      </c>
      <c r="C115" s="63" t="s">
        <v>383</v>
      </c>
      <c r="D115" s="63" t="s">
        <v>384</v>
      </c>
      <c r="E115" s="63" t="s">
        <v>713</v>
      </c>
      <c r="F115" s="63"/>
      <c r="G115" s="63"/>
      <c r="H115" s="63" t="s">
        <v>714</v>
      </c>
      <c r="I115" s="63" t="s">
        <v>1067</v>
      </c>
      <c r="J115" s="158" t="b">
        <v>0</v>
      </c>
      <c r="K115" s="132" t="s">
        <v>1083</v>
      </c>
      <c r="L115" s="63" t="s">
        <v>1084</v>
      </c>
      <c r="M115" s="62"/>
      <c r="N115" s="63" t="s">
        <v>1085</v>
      </c>
      <c r="O115" s="63" t="s">
        <v>1086</v>
      </c>
      <c r="P115" s="63" t="s">
        <v>720</v>
      </c>
      <c r="Q115" s="63">
        <v>2301</v>
      </c>
      <c r="R115" s="63" t="s">
        <v>1087</v>
      </c>
      <c r="S115" s="218" t="s">
        <v>1088</v>
      </c>
      <c r="T115" s="132" t="s">
        <v>1089</v>
      </c>
      <c r="U115" s="166" t="s">
        <v>397</v>
      </c>
      <c r="V115" s="219" t="s">
        <v>398</v>
      </c>
      <c r="W115" s="219" t="s">
        <v>494</v>
      </c>
      <c r="X115" s="219" t="s">
        <v>495</v>
      </c>
      <c r="Y115" s="132" t="s">
        <v>333</v>
      </c>
      <c r="Z115" s="166"/>
      <c r="AA115" s="166">
        <v>0</v>
      </c>
      <c r="AB115" s="166">
        <v>0</v>
      </c>
      <c r="AC115" s="166">
        <v>0</v>
      </c>
      <c r="AD115" s="166">
        <v>1</v>
      </c>
      <c r="AE115" s="213">
        <v>41897</v>
      </c>
      <c r="AF115" s="64">
        <v>1945</v>
      </c>
      <c r="AG115" s="64" t="s">
        <v>401</v>
      </c>
      <c r="AH115" s="64">
        <v>1</v>
      </c>
      <c r="AI115" s="64">
        <v>7</v>
      </c>
      <c r="AJ115" s="64">
        <v>9</v>
      </c>
      <c r="AK115" s="64">
        <v>0</v>
      </c>
      <c r="AL115" s="64">
        <v>0</v>
      </c>
      <c r="AM115" s="64">
        <v>50</v>
      </c>
      <c r="AN115" s="64">
        <v>0</v>
      </c>
      <c r="AO115" s="64">
        <v>-7</v>
      </c>
      <c r="AP115" s="77">
        <v>0</v>
      </c>
      <c r="AQ115" s="64">
        <v>-50</v>
      </c>
      <c r="AR115" s="64">
        <v>4.3333329999999997</v>
      </c>
      <c r="AS115" s="65">
        <v>0</v>
      </c>
      <c r="AT115" s="65">
        <v>-1</v>
      </c>
      <c r="AU115" s="64">
        <v>7</v>
      </c>
      <c r="AV115" s="140">
        <v>0</v>
      </c>
      <c r="AW115" s="140">
        <v>0</v>
      </c>
      <c r="AX115" s="140">
        <v>0</v>
      </c>
      <c r="AY115" s="140">
        <v>0</v>
      </c>
      <c r="AZ115" s="140">
        <v>0</v>
      </c>
      <c r="BA115" s="140">
        <v>0</v>
      </c>
      <c r="BB115" s="140">
        <v>0</v>
      </c>
      <c r="BC115" s="140">
        <v>0</v>
      </c>
      <c r="BD115" s="140">
        <v>0</v>
      </c>
      <c r="BE115" s="140">
        <v>0</v>
      </c>
      <c r="BF115" s="65">
        <v>0</v>
      </c>
      <c r="BG115" s="140">
        <v>0</v>
      </c>
      <c r="BH115" s="140">
        <v>0</v>
      </c>
      <c r="BI115" s="140">
        <v>0</v>
      </c>
      <c r="BJ115" s="140">
        <v>0</v>
      </c>
      <c r="BK115" s="140">
        <v>0</v>
      </c>
      <c r="BL115" s="140">
        <v>0</v>
      </c>
      <c r="BM115" s="65">
        <v>0</v>
      </c>
      <c r="BN115" s="64">
        <v>0</v>
      </c>
      <c r="BO115" s="201">
        <v>0</v>
      </c>
      <c r="BP115" s="140">
        <v>0</v>
      </c>
      <c r="BQ115" s="147">
        <v>0</v>
      </c>
      <c r="BR115" s="147">
        <v>0</v>
      </c>
      <c r="BS115" s="147">
        <v>0</v>
      </c>
      <c r="BT115" s="147">
        <v>0</v>
      </c>
      <c r="BU115" s="147">
        <v>0</v>
      </c>
      <c r="BV115" s="154">
        <v>0</v>
      </c>
      <c r="BW115" s="159">
        <v>0</v>
      </c>
      <c r="BX115" s="146">
        <v>0</v>
      </c>
      <c r="BY115" s="146">
        <v>0</v>
      </c>
      <c r="BZ115" s="146">
        <v>0</v>
      </c>
      <c r="CA115" s="146">
        <v>0</v>
      </c>
      <c r="CB115" s="156">
        <v>0</v>
      </c>
      <c r="CC115" s="155">
        <v>0</v>
      </c>
      <c r="CD115" s="77">
        <v>0</v>
      </c>
      <c r="CE115" s="64">
        <v>0</v>
      </c>
      <c r="CF115" s="77">
        <v>0</v>
      </c>
      <c r="CG115" s="64">
        <v>0</v>
      </c>
      <c r="CH115" s="77">
        <v>0</v>
      </c>
      <c r="CI115" s="124">
        <v>0</v>
      </c>
      <c r="CJ115" s="124">
        <v>0</v>
      </c>
      <c r="CK115" s="77">
        <v>0</v>
      </c>
      <c r="CL115" s="124">
        <v>0</v>
      </c>
      <c r="CM115" s="77">
        <v>0</v>
      </c>
      <c r="CN115" s="124">
        <v>0</v>
      </c>
      <c r="CO115" s="77">
        <v>0</v>
      </c>
      <c r="CP115" s="116">
        <v>0</v>
      </c>
      <c r="CQ115" s="116">
        <v>0</v>
      </c>
      <c r="CR115" s="116">
        <v>0</v>
      </c>
      <c r="CS115" s="116">
        <v>0</v>
      </c>
      <c r="CT115" s="116">
        <v>0</v>
      </c>
      <c r="CU115" s="116">
        <v>0</v>
      </c>
      <c r="CV115" s="116">
        <v>0</v>
      </c>
      <c r="CW115" s="116">
        <v>0</v>
      </c>
      <c r="CX115" s="116">
        <v>0</v>
      </c>
      <c r="CY115" s="64">
        <v>8</v>
      </c>
      <c r="CZ115" s="64">
        <v>0</v>
      </c>
      <c r="DA115" s="64">
        <v>12</v>
      </c>
      <c r="DB115" s="64">
        <v>8</v>
      </c>
      <c r="DC115" s="64">
        <v>4</v>
      </c>
      <c r="DD115" s="64">
        <v>1</v>
      </c>
      <c r="DE115" s="141">
        <v>0</v>
      </c>
      <c r="DF115" s="141">
        <v>0.66666666666665997</v>
      </c>
      <c r="DG115" s="141">
        <v>0.25</v>
      </c>
      <c r="DH115" s="64">
        <v>4</v>
      </c>
      <c r="DI115" s="176">
        <v>3</v>
      </c>
      <c r="DJ115" s="175">
        <v>0.964247032692645</v>
      </c>
      <c r="DK115" s="141">
        <v>0.75</v>
      </c>
      <c r="DL115" s="141">
        <v>0.72318527451948378</v>
      </c>
      <c r="DM115" s="141">
        <v>0.34569287955442818</v>
      </c>
      <c r="DN115" s="141">
        <v>-0.47318527451948378</v>
      </c>
      <c r="DO115" s="64">
        <v>0</v>
      </c>
      <c r="DP115" s="77">
        <v>0</v>
      </c>
      <c r="DQ115" s="64">
        <v>0</v>
      </c>
      <c r="DR115" s="77">
        <v>0</v>
      </c>
      <c r="DS115" s="64">
        <v>0</v>
      </c>
      <c r="DT115" s="77">
        <v>0</v>
      </c>
      <c r="DU115" s="64">
        <v>0</v>
      </c>
      <c r="DV115" s="64">
        <v>58</v>
      </c>
      <c r="DW115" s="77">
        <v>0</v>
      </c>
      <c r="DX115" s="64">
        <v>0</v>
      </c>
      <c r="DY115" s="64">
        <v>0</v>
      </c>
      <c r="DZ115" s="201">
        <v>0</v>
      </c>
      <c r="EA115" s="64">
        <v>0</v>
      </c>
      <c r="EB115" s="64">
        <v>0</v>
      </c>
      <c r="EC115" s="64">
        <v>0</v>
      </c>
      <c r="ED115" s="77">
        <v>0</v>
      </c>
      <c r="EE115" s="64">
        <v>0</v>
      </c>
      <c r="EF115" s="64">
        <v>0</v>
      </c>
      <c r="EG115" s="64">
        <v>0</v>
      </c>
      <c r="EH115" s="77">
        <v>0</v>
      </c>
      <c r="EI115" s="64">
        <v>0</v>
      </c>
      <c r="EJ115" s="138">
        <v>0</v>
      </c>
      <c r="EK115" s="64">
        <v>0</v>
      </c>
      <c r="EL115" s="64">
        <v>0</v>
      </c>
      <c r="EM115" s="138"/>
      <c r="EN115" s="178">
        <v>0</v>
      </c>
      <c r="EO115" s="178">
        <v>0</v>
      </c>
      <c r="EP115" s="178">
        <v>0</v>
      </c>
      <c r="EQ115" s="178">
        <v>0</v>
      </c>
      <c r="ER115" s="179">
        <v>0</v>
      </c>
    </row>
    <row r="116" spans="2:148" ht="14.1" customHeight="1" x14ac:dyDescent="0.2">
      <c r="B116" s="62" t="s">
        <v>1090</v>
      </c>
      <c r="C116" s="63" t="s">
        <v>383</v>
      </c>
      <c r="D116" s="63" t="s">
        <v>384</v>
      </c>
      <c r="E116" s="63" t="s">
        <v>713</v>
      </c>
      <c r="F116" s="63"/>
      <c r="G116" s="63"/>
      <c r="H116" s="63" t="s">
        <v>714</v>
      </c>
      <c r="I116" s="63" t="s">
        <v>1067</v>
      </c>
      <c r="J116" s="158" t="b">
        <v>0</v>
      </c>
      <c r="K116" s="132" t="s">
        <v>1091</v>
      </c>
      <c r="L116" s="63" t="s">
        <v>742</v>
      </c>
      <c r="M116" s="62"/>
      <c r="N116" s="63" t="s">
        <v>1092</v>
      </c>
      <c r="O116" s="63" t="s">
        <v>1093</v>
      </c>
      <c r="P116" s="63" t="s">
        <v>720</v>
      </c>
      <c r="Q116" s="63">
        <v>2131</v>
      </c>
      <c r="R116" s="63" t="s">
        <v>1094</v>
      </c>
      <c r="S116" s="218" t="s">
        <v>746</v>
      </c>
      <c r="T116" s="132" t="s">
        <v>747</v>
      </c>
      <c r="U116" s="166" t="s">
        <v>397</v>
      </c>
      <c r="V116" s="219" t="s">
        <v>398</v>
      </c>
      <c r="W116" s="219" t="s">
        <v>445</v>
      </c>
      <c r="X116" s="219" t="s">
        <v>446</v>
      </c>
      <c r="Y116" s="132" t="s">
        <v>336</v>
      </c>
      <c r="Z116" s="166" t="s">
        <v>401</v>
      </c>
      <c r="AA116" s="166">
        <v>1</v>
      </c>
      <c r="AB116" s="166">
        <v>1</v>
      </c>
      <c r="AC116" s="166">
        <v>0</v>
      </c>
      <c r="AD116" s="166">
        <v>1</v>
      </c>
      <c r="AE116" s="213">
        <v>43286</v>
      </c>
      <c r="AF116" s="64">
        <v>556</v>
      </c>
      <c r="AG116" s="64" t="s">
        <v>401</v>
      </c>
      <c r="AH116" s="64">
        <v>1</v>
      </c>
      <c r="AI116" s="64">
        <v>45</v>
      </c>
      <c r="AJ116" s="64">
        <v>84</v>
      </c>
      <c r="AK116" s="64">
        <v>73</v>
      </c>
      <c r="AL116" s="64">
        <v>13</v>
      </c>
      <c r="AM116" s="64">
        <v>53</v>
      </c>
      <c r="AN116" s="64">
        <v>35.185038183005972</v>
      </c>
      <c r="AO116" s="64">
        <v>-9.8149618169940283</v>
      </c>
      <c r="AP116" s="77">
        <v>0.66386864496237685</v>
      </c>
      <c r="AQ116" s="64">
        <v>-17.814961816994028</v>
      </c>
      <c r="AR116" s="64">
        <v>66</v>
      </c>
      <c r="AS116" s="65">
        <v>-0.51801317557526061</v>
      </c>
      <c r="AT116" s="65">
        <v>-0.21811026259986729</v>
      </c>
      <c r="AU116" s="64">
        <v>45</v>
      </c>
      <c r="AV116" s="140">
        <v>35.185038183005972</v>
      </c>
      <c r="AW116" s="140">
        <v>8</v>
      </c>
      <c r="AX116" s="140">
        <v>13</v>
      </c>
      <c r="AY116" s="140">
        <v>0</v>
      </c>
      <c r="AZ116" s="140">
        <v>7</v>
      </c>
      <c r="BA116" s="140">
        <v>1</v>
      </c>
      <c r="BB116" s="140">
        <v>4</v>
      </c>
      <c r="BC116" s="140">
        <v>0</v>
      </c>
      <c r="BD116" s="140">
        <v>12</v>
      </c>
      <c r="BE116" s="140">
        <v>1</v>
      </c>
      <c r="BF116" s="65">
        <v>0.125</v>
      </c>
      <c r="BG116" s="140">
        <v>0</v>
      </c>
      <c r="BH116" s="140">
        <v>0</v>
      </c>
      <c r="BI116" s="140">
        <v>0</v>
      </c>
      <c r="BJ116" s="140">
        <v>1</v>
      </c>
      <c r="BK116" s="140">
        <v>0</v>
      </c>
      <c r="BL116" s="140">
        <v>0</v>
      </c>
      <c r="BM116" s="65">
        <v>0.3846</v>
      </c>
      <c r="BN116" s="64">
        <v>4</v>
      </c>
      <c r="BO116" s="201">
        <v>3.5398230088490003E-2</v>
      </c>
      <c r="BP116" s="140">
        <v>11</v>
      </c>
      <c r="BQ116" s="147">
        <v>50</v>
      </c>
      <c r="BR116" s="147">
        <v>0</v>
      </c>
      <c r="BS116" s="147">
        <v>2</v>
      </c>
      <c r="BT116" s="147">
        <v>2</v>
      </c>
      <c r="BU116" s="147">
        <v>5</v>
      </c>
      <c r="BV116" s="154">
        <v>4</v>
      </c>
      <c r="BW116" s="159">
        <v>3.84615384615384</v>
      </c>
      <c r="BX116" s="146">
        <v>0</v>
      </c>
      <c r="BY116" s="146">
        <v>0.15384615384615</v>
      </c>
      <c r="BZ116" s="146">
        <v>0.15384615384615</v>
      </c>
      <c r="CA116" s="146">
        <v>0.38461538461537997</v>
      </c>
      <c r="CB116" s="156">
        <v>0.30769230769229999</v>
      </c>
      <c r="CC116" s="155">
        <v>7</v>
      </c>
      <c r="CD116" s="77">
        <v>0.53846153846153</v>
      </c>
      <c r="CE116" s="64">
        <v>1</v>
      </c>
      <c r="CF116" s="77">
        <v>0.11111111111110999</v>
      </c>
      <c r="CG116" s="64">
        <v>8</v>
      </c>
      <c r="CH116" s="77">
        <v>0.36363636363635998</v>
      </c>
      <c r="CI116" s="124">
        <v>0</v>
      </c>
      <c r="CJ116" s="124">
        <v>13</v>
      </c>
      <c r="CK116" s="77">
        <v>0</v>
      </c>
      <c r="CL116" s="124">
        <v>0</v>
      </c>
      <c r="CM116" s="77">
        <v>0</v>
      </c>
      <c r="CN116" s="124">
        <v>0</v>
      </c>
      <c r="CO116" s="77">
        <v>0</v>
      </c>
      <c r="CP116" s="116">
        <v>660</v>
      </c>
      <c r="CQ116" s="116">
        <v>50.769230769230766</v>
      </c>
      <c r="CR116" s="116">
        <v>0</v>
      </c>
      <c r="CS116" s="116">
        <v>0</v>
      </c>
      <c r="CT116" s="116">
        <v>49</v>
      </c>
      <c r="CU116" s="116">
        <v>3.7692307692307692</v>
      </c>
      <c r="CV116" s="116">
        <v>0</v>
      </c>
      <c r="CW116" s="116">
        <v>0</v>
      </c>
      <c r="CX116" s="116">
        <v>54.538461538461533</v>
      </c>
      <c r="CY116" s="64">
        <v>72</v>
      </c>
      <c r="CZ116" s="64">
        <v>57</v>
      </c>
      <c r="DA116" s="64">
        <v>92</v>
      </c>
      <c r="DB116" s="64">
        <v>67</v>
      </c>
      <c r="DC116" s="64">
        <v>40</v>
      </c>
      <c r="DD116" s="64">
        <v>29</v>
      </c>
      <c r="DE116" s="141">
        <v>0.79166666666665997</v>
      </c>
      <c r="DF116" s="141">
        <v>0.72826086956520997</v>
      </c>
      <c r="DG116" s="141">
        <v>0.72499999999999998</v>
      </c>
      <c r="DH116" s="64">
        <v>41</v>
      </c>
      <c r="DI116" s="176">
        <v>30</v>
      </c>
      <c r="DJ116" s="175">
        <v>0.964247032692645</v>
      </c>
      <c r="DK116" s="141">
        <v>0.73170731707317072</v>
      </c>
      <c r="DL116" s="141">
        <v>0.70554660928730117</v>
      </c>
      <c r="DM116" s="141">
        <v>1.0275720844755378</v>
      </c>
      <c r="DN116" s="141">
        <v>1.9453390712698804E-2</v>
      </c>
      <c r="DO116" s="64">
        <v>9</v>
      </c>
      <c r="DP116" s="77">
        <v>0.40909090909090001</v>
      </c>
      <c r="DQ116" s="64">
        <v>10</v>
      </c>
      <c r="DR116" s="77">
        <v>0.76923076923075995</v>
      </c>
      <c r="DS116" s="64">
        <v>0</v>
      </c>
      <c r="DT116" s="77">
        <v>0</v>
      </c>
      <c r="DU116" s="64">
        <v>73</v>
      </c>
      <c r="DV116" s="64">
        <v>282</v>
      </c>
      <c r="DW116" s="77">
        <v>0.25886524822695001</v>
      </c>
      <c r="DX116" s="64">
        <v>13</v>
      </c>
      <c r="DY116" s="64">
        <v>113</v>
      </c>
      <c r="DZ116" s="201">
        <v>0.11504424778760999</v>
      </c>
      <c r="EA116" s="64">
        <v>20.900000000000102</v>
      </c>
      <c r="EB116" s="64">
        <v>35</v>
      </c>
      <c r="EC116" s="64">
        <v>1</v>
      </c>
      <c r="ED116" s="77">
        <v>2.86E-2</v>
      </c>
      <c r="EE116" s="64">
        <v>0</v>
      </c>
      <c r="EF116" s="64">
        <v>0</v>
      </c>
      <c r="EG116" s="64">
        <v>0</v>
      </c>
      <c r="EH116" s="77">
        <v>0</v>
      </c>
      <c r="EI116" s="64">
        <v>0</v>
      </c>
      <c r="EJ116" s="138">
        <v>0</v>
      </c>
      <c r="EK116" s="64">
        <v>50</v>
      </c>
      <c r="EL116" s="64">
        <v>0</v>
      </c>
      <c r="EM116" s="138">
        <v>0</v>
      </c>
      <c r="EN116" s="178">
        <v>0</v>
      </c>
      <c r="EO116" s="178">
        <v>0</v>
      </c>
      <c r="EP116" s="178">
        <v>0</v>
      </c>
      <c r="EQ116" s="178">
        <v>0</v>
      </c>
      <c r="ER116" s="179">
        <v>0</v>
      </c>
    </row>
    <row r="117" spans="2:148" ht="14.1" customHeight="1" x14ac:dyDescent="0.2">
      <c r="B117" s="62" t="s">
        <v>1095</v>
      </c>
      <c r="C117" s="63" t="s">
        <v>383</v>
      </c>
      <c r="D117" s="63" t="s">
        <v>384</v>
      </c>
      <c r="E117" s="63" t="s">
        <v>713</v>
      </c>
      <c r="F117" s="63"/>
      <c r="G117" s="63"/>
      <c r="H117" s="63" t="s">
        <v>714</v>
      </c>
      <c r="I117" s="63" t="s">
        <v>1067</v>
      </c>
      <c r="J117" s="158" t="b">
        <v>0</v>
      </c>
      <c r="K117" s="132" t="s">
        <v>1096</v>
      </c>
      <c r="L117" s="63" t="s">
        <v>742</v>
      </c>
      <c r="M117" s="62"/>
      <c r="N117" s="63" t="s">
        <v>1097</v>
      </c>
      <c r="O117" s="63" t="s">
        <v>713</v>
      </c>
      <c r="P117" s="63" t="s">
        <v>720</v>
      </c>
      <c r="Q117" s="63">
        <v>2130</v>
      </c>
      <c r="R117" s="63" t="s">
        <v>1098</v>
      </c>
      <c r="S117" s="218" t="s">
        <v>746</v>
      </c>
      <c r="T117" s="132" t="s">
        <v>747</v>
      </c>
      <c r="U117" s="166" t="s">
        <v>397</v>
      </c>
      <c r="V117" s="219" t="s">
        <v>398</v>
      </c>
      <c r="W117" s="219" t="s">
        <v>445</v>
      </c>
      <c r="X117" s="219" t="s">
        <v>446</v>
      </c>
      <c r="Y117" s="132" t="s">
        <v>336</v>
      </c>
      <c r="Z117" s="166" t="s">
        <v>401</v>
      </c>
      <c r="AA117" s="166">
        <v>1</v>
      </c>
      <c r="AB117" s="166">
        <v>1</v>
      </c>
      <c r="AC117" s="166">
        <v>0</v>
      </c>
      <c r="AD117" s="166">
        <v>1</v>
      </c>
      <c r="AE117" s="213">
        <v>43336</v>
      </c>
      <c r="AF117" s="64">
        <v>506</v>
      </c>
      <c r="AG117" s="64" t="s">
        <v>401</v>
      </c>
      <c r="AH117" s="64">
        <v>2</v>
      </c>
      <c r="AI117" s="64">
        <v>31</v>
      </c>
      <c r="AJ117" s="64">
        <v>55</v>
      </c>
      <c r="AK117" s="64">
        <v>37</v>
      </c>
      <c r="AL117" s="64">
        <v>18</v>
      </c>
      <c r="AM117" s="64">
        <v>50</v>
      </c>
      <c r="AN117" s="64">
        <v>48.717745176469819</v>
      </c>
      <c r="AO117" s="64">
        <v>17.717745176469819</v>
      </c>
      <c r="AP117" s="77">
        <v>0.97435490352939635</v>
      </c>
      <c r="AQ117" s="64">
        <v>-1.2822548235301809</v>
      </c>
      <c r="AR117" s="64">
        <v>47.333333000000003</v>
      </c>
      <c r="AS117" s="65">
        <v>0.31669581558026538</v>
      </c>
      <c r="AT117" s="65">
        <v>0.57154016698289734</v>
      </c>
      <c r="AU117" s="64">
        <v>31</v>
      </c>
      <c r="AV117" s="140">
        <v>48.717745176469819</v>
      </c>
      <c r="AW117" s="140">
        <v>8</v>
      </c>
      <c r="AX117" s="140">
        <v>18</v>
      </c>
      <c r="AY117" s="140">
        <v>0</v>
      </c>
      <c r="AZ117" s="140">
        <v>7</v>
      </c>
      <c r="BA117" s="140">
        <v>1</v>
      </c>
      <c r="BB117" s="140">
        <v>2</v>
      </c>
      <c r="BC117" s="140">
        <v>0</v>
      </c>
      <c r="BD117" s="140">
        <v>10</v>
      </c>
      <c r="BE117" s="140">
        <v>1</v>
      </c>
      <c r="BF117" s="65">
        <v>0.125</v>
      </c>
      <c r="BG117" s="140">
        <v>0</v>
      </c>
      <c r="BH117" s="140">
        <v>0</v>
      </c>
      <c r="BI117" s="140">
        <v>0</v>
      </c>
      <c r="BJ117" s="140">
        <v>1</v>
      </c>
      <c r="BK117" s="140">
        <v>6</v>
      </c>
      <c r="BL117" s="140">
        <v>1</v>
      </c>
      <c r="BM117" s="65">
        <v>0.5</v>
      </c>
      <c r="BN117" s="64">
        <v>6</v>
      </c>
      <c r="BO117" s="201">
        <v>0.13043478260868999</v>
      </c>
      <c r="BP117" s="140">
        <v>10</v>
      </c>
      <c r="BQ117" s="147">
        <v>62</v>
      </c>
      <c r="BR117" s="147">
        <v>1</v>
      </c>
      <c r="BS117" s="147">
        <v>4</v>
      </c>
      <c r="BT117" s="147">
        <v>3</v>
      </c>
      <c r="BU117" s="147">
        <v>6</v>
      </c>
      <c r="BV117" s="154">
        <v>4</v>
      </c>
      <c r="BW117" s="159">
        <v>3.4444444444444402</v>
      </c>
      <c r="BX117" s="146">
        <v>5.5555555555550001E-2</v>
      </c>
      <c r="BY117" s="146">
        <v>0.22222222222221999</v>
      </c>
      <c r="BZ117" s="146">
        <v>0.16666666666666</v>
      </c>
      <c r="CA117" s="146">
        <v>0.33333333333332998</v>
      </c>
      <c r="CB117" s="156">
        <v>0.22222222222221999</v>
      </c>
      <c r="CC117" s="155">
        <v>18</v>
      </c>
      <c r="CD117" s="77">
        <v>1</v>
      </c>
      <c r="CE117" s="64">
        <v>2</v>
      </c>
      <c r="CF117" s="77">
        <v>0.16666666666666</v>
      </c>
      <c r="CG117" s="64">
        <v>20</v>
      </c>
      <c r="CH117" s="77">
        <v>0.66666666666665997</v>
      </c>
      <c r="CI117" s="124">
        <v>0</v>
      </c>
      <c r="CJ117" s="124">
        <v>18</v>
      </c>
      <c r="CK117" s="77">
        <v>0</v>
      </c>
      <c r="CL117" s="124">
        <v>0</v>
      </c>
      <c r="CM117" s="77">
        <v>0</v>
      </c>
      <c r="CN117" s="124">
        <v>0</v>
      </c>
      <c r="CO117" s="77">
        <v>0</v>
      </c>
      <c r="CP117" s="116">
        <v>1260</v>
      </c>
      <c r="CQ117" s="116">
        <v>70</v>
      </c>
      <c r="CR117" s="116">
        <v>0</v>
      </c>
      <c r="CS117" s="116">
        <v>0</v>
      </c>
      <c r="CT117" s="116">
        <v>126</v>
      </c>
      <c r="CU117" s="116">
        <v>7</v>
      </c>
      <c r="CV117" s="116">
        <v>0</v>
      </c>
      <c r="CW117" s="116">
        <v>0</v>
      </c>
      <c r="CX117" s="116">
        <v>77</v>
      </c>
      <c r="CY117" s="64">
        <v>54</v>
      </c>
      <c r="CZ117" s="64">
        <v>41</v>
      </c>
      <c r="DA117" s="64">
        <v>48</v>
      </c>
      <c r="DB117" s="64">
        <v>41</v>
      </c>
      <c r="DC117" s="64">
        <v>45</v>
      </c>
      <c r="DD117" s="64">
        <v>27</v>
      </c>
      <c r="DE117" s="141">
        <v>0.75925925925924997</v>
      </c>
      <c r="DF117" s="141">
        <v>0.85416666666665997</v>
      </c>
      <c r="DG117" s="141">
        <v>0.6</v>
      </c>
      <c r="DH117" s="64">
        <v>50</v>
      </c>
      <c r="DI117" s="176">
        <v>39</v>
      </c>
      <c r="DJ117" s="175">
        <v>0.964247032692645</v>
      </c>
      <c r="DK117" s="141">
        <v>0.78</v>
      </c>
      <c r="DL117" s="141">
        <v>0.75211268550026311</v>
      </c>
      <c r="DM117" s="141">
        <v>0.79775279897175733</v>
      </c>
      <c r="DN117" s="141">
        <v>-0.15211268550026313</v>
      </c>
      <c r="DO117" s="64">
        <v>12</v>
      </c>
      <c r="DP117" s="77">
        <v>0.4</v>
      </c>
      <c r="DQ117" s="64">
        <v>15</v>
      </c>
      <c r="DR117" s="77">
        <v>0.83333333333333004</v>
      </c>
      <c r="DS117" s="64">
        <v>0</v>
      </c>
      <c r="DT117" s="77">
        <v>0</v>
      </c>
      <c r="DU117" s="64">
        <v>37</v>
      </c>
      <c r="DV117" s="64">
        <v>131</v>
      </c>
      <c r="DW117" s="77">
        <v>0.28244274809160003</v>
      </c>
      <c r="DX117" s="64">
        <v>18</v>
      </c>
      <c r="DY117" s="64">
        <v>46</v>
      </c>
      <c r="DZ117" s="201">
        <v>0.39130434782607998</v>
      </c>
      <c r="EA117" s="64"/>
      <c r="EB117" s="64">
        <v>14</v>
      </c>
      <c r="EC117" s="64">
        <v>1</v>
      </c>
      <c r="ED117" s="77">
        <v>7.1400000000000005E-2</v>
      </c>
      <c r="EE117" s="64">
        <v>0</v>
      </c>
      <c r="EF117" s="64">
        <v>0</v>
      </c>
      <c r="EG117" s="64">
        <v>0</v>
      </c>
      <c r="EH117" s="77">
        <v>0</v>
      </c>
      <c r="EI117" s="64">
        <v>0</v>
      </c>
      <c r="EJ117" s="138">
        <v>0</v>
      </c>
      <c r="EK117" s="64">
        <v>31</v>
      </c>
      <c r="EL117" s="64">
        <v>0</v>
      </c>
      <c r="EM117" s="138">
        <v>0</v>
      </c>
      <c r="EN117" s="178">
        <v>0</v>
      </c>
      <c r="EO117" s="178">
        <v>0</v>
      </c>
      <c r="EP117" s="178">
        <v>0</v>
      </c>
      <c r="EQ117" s="178">
        <v>0</v>
      </c>
      <c r="ER117" s="179">
        <v>0</v>
      </c>
    </row>
    <row r="118" spans="2:148" ht="14.1" customHeight="1" x14ac:dyDescent="0.2">
      <c r="B118" s="62" t="s">
        <v>1099</v>
      </c>
      <c r="C118" s="63" t="s">
        <v>383</v>
      </c>
      <c r="D118" s="63" t="s">
        <v>384</v>
      </c>
      <c r="E118" s="63" t="s">
        <v>713</v>
      </c>
      <c r="F118" s="63"/>
      <c r="G118" s="63"/>
      <c r="H118" s="63" t="s">
        <v>714</v>
      </c>
      <c r="I118" s="63" t="s">
        <v>1067</v>
      </c>
      <c r="J118" s="158" t="b">
        <v>0</v>
      </c>
      <c r="K118" s="132" t="s">
        <v>1100</v>
      </c>
      <c r="L118" s="63" t="s">
        <v>1101</v>
      </c>
      <c r="M118" s="62"/>
      <c r="N118" s="63" t="s">
        <v>1102</v>
      </c>
      <c r="O118" s="63" t="s">
        <v>1071</v>
      </c>
      <c r="P118" s="63" t="s">
        <v>720</v>
      </c>
      <c r="Q118" s="63">
        <v>2124</v>
      </c>
      <c r="R118" s="63" t="s">
        <v>1103</v>
      </c>
      <c r="S118" s="218" t="s">
        <v>1104</v>
      </c>
      <c r="T118" s="132" t="s">
        <v>1105</v>
      </c>
      <c r="U118" s="166" t="s">
        <v>397</v>
      </c>
      <c r="V118" s="219" t="s">
        <v>398</v>
      </c>
      <c r="W118" s="219" t="s">
        <v>445</v>
      </c>
      <c r="X118" s="219" t="s">
        <v>446</v>
      </c>
      <c r="Y118" s="132" t="s">
        <v>333</v>
      </c>
      <c r="Z118" s="166"/>
      <c r="AA118" s="166">
        <v>0</v>
      </c>
      <c r="AB118" s="166">
        <v>0</v>
      </c>
      <c r="AC118" s="166">
        <v>0</v>
      </c>
      <c r="AD118" s="166">
        <v>1</v>
      </c>
      <c r="AE118" s="213">
        <v>43742</v>
      </c>
      <c r="AF118" s="64">
        <v>100</v>
      </c>
      <c r="AG118" s="64" t="s">
        <v>401</v>
      </c>
      <c r="AH118" s="64">
        <v>1</v>
      </c>
      <c r="AI118" s="64">
        <v>0</v>
      </c>
      <c r="AJ118" s="64">
        <v>6</v>
      </c>
      <c r="AK118" s="64">
        <v>2</v>
      </c>
      <c r="AL118" s="64">
        <v>2</v>
      </c>
      <c r="AM118" s="64">
        <v>50</v>
      </c>
      <c r="AN118" s="64">
        <v>5.4130827973855347</v>
      </c>
      <c r="AO118" s="64">
        <v>5.4130827973855347</v>
      </c>
      <c r="AP118" s="77">
        <v>0.1082616559477107</v>
      </c>
      <c r="AQ118" s="64">
        <v>-44.586917202614465</v>
      </c>
      <c r="AR118" s="64">
        <v>5.6666660000000002</v>
      </c>
      <c r="AS118" s="65">
        <v>1.7065413986927673</v>
      </c>
      <c r="AT118" s="65">
        <v>0</v>
      </c>
      <c r="AU118" s="64">
        <v>0</v>
      </c>
      <c r="AV118" s="140">
        <v>5.4130827973855347</v>
      </c>
      <c r="AW118" s="140">
        <v>2</v>
      </c>
      <c r="AX118" s="140">
        <v>2</v>
      </c>
      <c r="AY118" s="140">
        <v>1</v>
      </c>
      <c r="AZ118" s="140">
        <v>1</v>
      </c>
      <c r="BA118" s="140">
        <v>0</v>
      </c>
      <c r="BB118" s="140">
        <v>0</v>
      </c>
      <c r="BC118" s="140">
        <v>0</v>
      </c>
      <c r="BD118" s="140">
        <v>1</v>
      </c>
      <c r="BE118" s="140">
        <v>0</v>
      </c>
      <c r="BF118" s="65">
        <v>0</v>
      </c>
      <c r="BG118" s="140">
        <v>0</v>
      </c>
      <c r="BH118" s="140">
        <v>0</v>
      </c>
      <c r="BI118" s="140">
        <v>0</v>
      </c>
      <c r="BJ118" s="140">
        <v>0</v>
      </c>
      <c r="BK118" s="140">
        <v>0</v>
      </c>
      <c r="BL118" s="140">
        <v>0</v>
      </c>
      <c r="BM118" s="65">
        <v>0</v>
      </c>
      <c r="BN118" s="64">
        <v>0</v>
      </c>
      <c r="BO118" s="201">
        <v>0</v>
      </c>
      <c r="BP118" s="140">
        <v>1</v>
      </c>
      <c r="BQ118" s="147">
        <v>3</v>
      </c>
      <c r="BR118" s="147">
        <v>1</v>
      </c>
      <c r="BS118" s="147">
        <v>1</v>
      </c>
      <c r="BT118" s="147">
        <v>0</v>
      </c>
      <c r="BU118" s="147">
        <v>0</v>
      </c>
      <c r="BV118" s="154">
        <v>0</v>
      </c>
      <c r="BW118" s="159">
        <v>1.5</v>
      </c>
      <c r="BX118" s="146">
        <v>0.5</v>
      </c>
      <c r="BY118" s="146">
        <v>0.5</v>
      </c>
      <c r="BZ118" s="146">
        <v>0</v>
      </c>
      <c r="CA118" s="146">
        <v>0</v>
      </c>
      <c r="CB118" s="156">
        <v>0</v>
      </c>
      <c r="CC118" s="155">
        <v>0</v>
      </c>
      <c r="CD118" s="77">
        <v>0</v>
      </c>
      <c r="CE118" s="64">
        <v>0</v>
      </c>
      <c r="CF118" s="77">
        <v>0</v>
      </c>
      <c r="CG118" s="64">
        <v>0</v>
      </c>
      <c r="CH118" s="77">
        <v>0</v>
      </c>
      <c r="CI118" s="124">
        <v>0</v>
      </c>
      <c r="CJ118" s="124">
        <v>2</v>
      </c>
      <c r="CK118" s="77">
        <v>0</v>
      </c>
      <c r="CL118" s="124">
        <v>0</v>
      </c>
      <c r="CM118" s="77">
        <v>0</v>
      </c>
      <c r="CN118" s="124">
        <v>0</v>
      </c>
      <c r="CO118" s="77">
        <v>0</v>
      </c>
      <c r="CP118" s="116">
        <v>85</v>
      </c>
      <c r="CQ118" s="116">
        <v>42.5</v>
      </c>
      <c r="CR118" s="116">
        <v>0</v>
      </c>
      <c r="CS118" s="116">
        <v>0</v>
      </c>
      <c r="CT118" s="116">
        <v>0</v>
      </c>
      <c r="CU118" s="116">
        <v>0</v>
      </c>
      <c r="CV118" s="116">
        <v>0</v>
      </c>
      <c r="CW118" s="116">
        <v>0</v>
      </c>
      <c r="CX118" s="116">
        <v>42.5</v>
      </c>
      <c r="CY118" s="64">
        <v>6</v>
      </c>
      <c r="CZ118" s="64">
        <v>5</v>
      </c>
      <c r="DA118" s="64">
        <v>3</v>
      </c>
      <c r="DB118" s="64">
        <v>3</v>
      </c>
      <c r="DC118" s="64">
        <v>5</v>
      </c>
      <c r="DD118" s="64">
        <v>2</v>
      </c>
      <c r="DE118" s="141">
        <v>0.83333333333333004</v>
      </c>
      <c r="DF118" s="141">
        <v>1</v>
      </c>
      <c r="DG118" s="141">
        <v>0.4</v>
      </c>
      <c r="DH118" s="64">
        <v>0</v>
      </c>
      <c r="DI118" s="176">
        <v>0</v>
      </c>
      <c r="DJ118" s="175">
        <v>0.964247032692645</v>
      </c>
      <c r="DK118" s="141">
        <v>0</v>
      </c>
      <c r="DL118" s="141">
        <v>0</v>
      </c>
      <c r="DM118" s="141">
        <v>0</v>
      </c>
      <c r="DN118" s="141">
        <v>0.4</v>
      </c>
      <c r="DO118" s="64">
        <v>2</v>
      </c>
      <c r="DP118" s="77">
        <v>0.5</v>
      </c>
      <c r="DQ118" s="64">
        <v>0</v>
      </c>
      <c r="DR118" s="77">
        <v>0</v>
      </c>
      <c r="DS118" s="64">
        <v>0</v>
      </c>
      <c r="DT118" s="77">
        <v>0</v>
      </c>
      <c r="DU118" s="64">
        <v>2</v>
      </c>
      <c r="DV118" s="64">
        <v>19</v>
      </c>
      <c r="DW118" s="77">
        <v>0.10526315789472999</v>
      </c>
      <c r="DX118" s="64">
        <v>2</v>
      </c>
      <c r="DY118" s="64">
        <v>15</v>
      </c>
      <c r="DZ118" s="201">
        <v>0.13333333333333</v>
      </c>
      <c r="EA118" s="64">
        <v>2.5000000000000999</v>
      </c>
      <c r="EB118" s="64">
        <v>0</v>
      </c>
      <c r="EC118" s="64">
        <v>0</v>
      </c>
      <c r="ED118" s="77">
        <v>0</v>
      </c>
      <c r="EE118" s="64">
        <v>0</v>
      </c>
      <c r="EF118" s="64">
        <v>0</v>
      </c>
      <c r="EG118" s="64">
        <v>0</v>
      </c>
      <c r="EH118" s="77">
        <v>0</v>
      </c>
      <c r="EI118" s="64">
        <v>0</v>
      </c>
      <c r="EJ118" s="138">
        <v>0</v>
      </c>
      <c r="EK118" s="64">
        <v>0</v>
      </c>
      <c r="EL118" s="64">
        <v>0</v>
      </c>
      <c r="EM118" s="138"/>
      <c r="EN118" s="178">
        <v>0</v>
      </c>
      <c r="EO118" s="178">
        <v>0</v>
      </c>
      <c r="EP118" s="178">
        <v>0</v>
      </c>
      <c r="EQ118" s="178">
        <v>0</v>
      </c>
      <c r="ER118" s="179">
        <v>0</v>
      </c>
    </row>
    <row r="119" spans="2:148" ht="14.1" customHeight="1" x14ac:dyDescent="0.2">
      <c r="B119" s="62" t="s">
        <v>1106</v>
      </c>
      <c r="C119" s="63" t="s">
        <v>383</v>
      </c>
      <c r="D119" s="63" t="s">
        <v>384</v>
      </c>
      <c r="E119" s="63" t="s">
        <v>385</v>
      </c>
      <c r="F119" s="63" t="s">
        <v>403</v>
      </c>
      <c r="G119" s="63"/>
      <c r="H119" s="63" t="s">
        <v>567</v>
      </c>
      <c r="I119" s="63" t="s">
        <v>1107</v>
      </c>
      <c r="J119" s="158" t="b">
        <v>0</v>
      </c>
      <c r="K119" s="132" t="s">
        <v>1108</v>
      </c>
      <c r="L119" s="63" t="s">
        <v>405</v>
      </c>
      <c r="M119" s="62"/>
      <c r="N119" s="63" t="s">
        <v>1109</v>
      </c>
      <c r="O119" s="63" t="s">
        <v>1110</v>
      </c>
      <c r="P119" s="63" t="s">
        <v>393</v>
      </c>
      <c r="Q119" s="63">
        <v>10033</v>
      </c>
      <c r="R119" s="63" t="s">
        <v>1111</v>
      </c>
      <c r="S119" s="218" t="s">
        <v>408</v>
      </c>
      <c r="T119" s="132" t="s">
        <v>409</v>
      </c>
      <c r="U119" s="166" t="s">
        <v>397</v>
      </c>
      <c r="V119" s="219" t="s">
        <v>398</v>
      </c>
      <c r="W119" s="219" t="s">
        <v>399</v>
      </c>
      <c r="X119" s="219" t="s">
        <v>400</v>
      </c>
      <c r="Y119" s="132" t="s">
        <v>336</v>
      </c>
      <c r="Z119" s="166" t="s">
        <v>410</v>
      </c>
      <c r="AA119" s="166">
        <v>1</v>
      </c>
      <c r="AB119" s="166">
        <v>1</v>
      </c>
      <c r="AC119" s="166">
        <v>0</v>
      </c>
      <c r="AD119" s="166">
        <v>0</v>
      </c>
      <c r="AE119" s="213">
        <v>39805</v>
      </c>
      <c r="AF119" s="64">
        <v>4037</v>
      </c>
      <c r="AG119" s="64" t="s">
        <v>401</v>
      </c>
      <c r="AH119" s="64">
        <v>1</v>
      </c>
      <c r="AI119" s="64">
        <v>80</v>
      </c>
      <c r="AJ119" s="64">
        <v>98</v>
      </c>
      <c r="AK119" s="64">
        <v>127</v>
      </c>
      <c r="AL119" s="64">
        <v>45</v>
      </c>
      <c r="AM119" s="64">
        <v>87</v>
      </c>
      <c r="AN119" s="64">
        <v>121.79436294117453</v>
      </c>
      <c r="AO119" s="64">
        <v>41.794362941174526</v>
      </c>
      <c r="AP119" s="77">
        <v>1.3999352062203969</v>
      </c>
      <c r="AQ119" s="64">
        <v>34.794362941174526</v>
      </c>
      <c r="AR119" s="64">
        <v>105.66666600000001</v>
      </c>
      <c r="AS119" s="65">
        <v>-4.0989268179728137E-2</v>
      </c>
      <c r="AT119" s="65">
        <v>0.52242953676468162</v>
      </c>
      <c r="AU119" s="64">
        <v>80</v>
      </c>
      <c r="AV119" s="140">
        <v>121.79436294117453</v>
      </c>
      <c r="AW119" s="140">
        <v>17</v>
      </c>
      <c r="AX119" s="140">
        <v>45</v>
      </c>
      <c r="AY119" s="140">
        <v>0</v>
      </c>
      <c r="AZ119" s="140">
        <v>7</v>
      </c>
      <c r="BA119" s="140">
        <v>1</v>
      </c>
      <c r="BB119" s="140">
        <v>8</v>
      </c>
      <c r="BC119" s="140">
        <v>0</v>
      </c>
      <c r="BD119" s="140">
        <v>16</v>
      </c>
      <c r="BE119" s="140">
        <v>10</v>
      </c>
      <c r="BF119" s="65">
        <v>0.58819999999999995</v>
      </c>
      <c r="BG119" s="140">
        <v>6</v>
      </c>
      <c r="BH119" s="140">
        <v>8</v>
      </c>
      <c r="BI119" s="140">
        <v>1</v>
      </c>
      <c r="BJ119" s="140">
        <v>25</v>
      </c>
      <c r="BK119" s="140">
        <v>4</v>
      </c>
      <c r="BL119" s="140">
        <v>0</v>
      </c>
      <c r="BM119" s="65">
        <v>0.28889999999999999</v>
      </c>
      <c r="BN119" s="64">
        <v>19</v>
      </c>
      <c r="BO119" s="201">
        <v>5.9374999999999997E-2</v>
      </c>
      <c r="BP119" s="140">
        <v>24</v>
      </c>
      <c r="BQ119" s="147">
        <v>153</v>
      </c>
      <c r="BR119" s="147">
        <v>1</v>
      </c>
      <c r="BS119" s="147">
        <v>14</v>
      </c>
      <c r="BT119" s="147">
        <v>7</v>
      </c>
      <c r="BU119" s="147">
        <v>12</v>
      </c>
      <c r="BV119" s="154">
        <v>11</v>
      </c>
      <c r="BW119" s="159">
        <v>3.4</v>
      </c>
      <c r="BX119" s="146">
        <v>2.2222222222219999E-2</v>
      </c>
      <c r="BY119" s="146">
        <v>0.31111111111111001</v>
      </c>
      <c r="BZ119" s="146">
        <v>0.15555555555555001</v>
      </c>
      <c r="CA119" s="146">
        <v>0.26666666666666</v>
      </c>
      <c r="CB119" s="156">
        <v>0.24444444444444</v>
      </c>
      <c r="CC119" s="155">
        <v>1</v>
      </c>
      <c r="CD119" s="77">
        <v>2.2222222222219999E-2</v>
      </c>
      <c r="CE119" s="64">
        <v>2</v>
      </c>
      <c r="CF119" s="77">
        <v>0.11764705882352</v>
      </c>
      <c r="CG119" s="64">
        <v>3</v>
      </c>
      <c r="CH119" s="77">
        <v>4.8387096774190001E-2</v>
      </c>
      <c r="CI119" s="124">
        <v>3</v>
      </c>
      <c r="CJ119" s="124">
        <v>45</v>
      </c>
      <c r="CK119" s="77">
        <v>6.6666666666660004E-2</v>
      </c>
      <c r="CL119" s="124">
        <v>1</v>
      </c>
      <c r="CM119" s="77">
        <v>2.2200000000000001E-2</v>
      </c>
      <c r="CN119" s="124">
        <v>0</v>
      </c>
      <c r="CO119" s="77">
        <v>0</v>
      </c>
      <c r="CP119" s="116">
        <v>2700</v>
      </c>
      <c r="CQ119" s="116">
        <v>60</v>
      </c>
      <c r="CR119" s="116">
        <v>0</v>
      </c>
      <c r="CS119" s="116">
        <v>0</v>
      </c>
      <c r="CT119" s="116">
        <v>7</v>
      </c>
      <c r="CU119" s="116">
        <v>0.15555555555555556</v>
      </c>
      <c r="CV119" s="116">
        <v>25</v>
      </c>
      <c r="CW119" s="116">
        <v>0.55555555555555558</v>
      </c>
      <c r="CX119" s="116">
        <v>60.711111111111116</v>
      </c>
      <c r="CY119" s="64">
        <v>97</v>
      </c>
      <c r="CZ119" s="64">
        <v>72</v>
      </c>
      <c r="DA119" s="64">
        <v>113</v>
      </c>
      <c r="DB119" s="64">
        <v>89</v>
      </c>
      <c r="DC119" s="64">
        <v>92</v>
      </c>
      <c r="DD119" s="64">
        <v>57</v>
      </c>
      <c r="DE119" s="141">
        <v>0.74226804123710999</v>
      </c>
      <c r="DF119" s="141">
        <v>0.78761061946902</v>
      </c>
      <c r="DG119" s="141">
        <v>0.61956521739129999</v>
      </c>
      <c r="DH119" s="64">
        <v>92</v>
      </c>
      <c r="DI119" s="176">
        <v>73</v>
      </c>
      <c r="DJ119" s="175">
        <v>0.964247032692645</v>
      </c>
      <c r="DK119" s="141">
        <v>0.79347826086956519</v>
      </c>
      <c r="DL119" s="141">
        <v>0.76510905854959876</v>
      </c>
      <c r="DM119" s="141">
        <v>0.80977373155899735</v>
      </c>
      <c r="DN119" s="141">
        <v>-0.14554384115829877</v>
      </c>
      <c r="DO119" s="64">
        <v>17</v>
      </c>
      <c r="DP119" s="77">
        <v>0.27419354838708998</v>
      </c>
      <c r="DQ119" s="64">
        <v>33</v>
      </c>
      <c r="DR119" s="77">
        <v>0.73333333333332995</v>
      </c>
      <c r="DS119" s="64">
        <v>0</v>
      </c>
      <c r="DT119" s="77">
        <v>0</v>
      </c>
      <c r="DU119" s="64">
        <v>127</v>
      </c>
      <c r="DV119" s="64">
        <v>835</v>
      </c>
      <c r="DW119" s="77">
        <v>0.15209580838323</v>
      </c>
      <c r="DX119" s="64">
        <v>45</v>
      </c>
      <c r="DY119" s="64">
        <v>320</v>
      </c>
      <c r="DZ119" s="201">
        <v>0.140625</v>
      </c>
      <c r="EA119" s="64">
        <v>51</v>
      </c>
      <c r="EB119" s="64">
        <v>96</v>
      </c>
      <c r="EC119" s="64">
        <v>1</v>
      </c>
      <c r="ED119" s="77">
        <v>1.04E-2</v>
      </c>
      <c r="EE119" s="64">
        <v>0</v>
      </c>
      <c r="EF119" s="64">
        <v>0</v>
      </c>
      <c r="EG119" s="64">
        <v>0</v>
      </c>
      <c r="EH119" s="77">
        <v>0</v>
      </c>
      <c r="EI119" s="64">
        <v>0</v>
      </c>
      <c r="EJ119" s="138">
        <v>0</v>
      </c>
      <c r="EK119" s="64">
        <v>50</v>
      </c>
      <c r="EL119" s="64">
        <v>18</v>
      </c>
      <c r="EM119" s="138">
        <v>0.36</v>
      </c>
      <c r="EN119" s="178">
        <v>0</v>
      </c>
      <c r="EO119" s="178">
        <v>0</v>
      </c>
      <c r="EP119" s="178">
        <v>0</v>
      </c>
      <c r="EQ119" s="178">
        <v>0</v>
      </c>
      <c r="ER119" s="179">
        <v>0</v>
      </c>
    </row>
    <row r="120" spans="2:148" ht="14.1" customHeight="1" x14ac:dyDescent="0.2">
      <c r="B120" s="62" t="s">
        <v>1112</v>
      </c>
      <c r="C120" s="63" t="s">
        <v>383</v>
      </c>
      <c r="D120" s="63" t="s">
        <v>384</v>
      </c>
      <c r="E120" s="63" t="s">
        <v>385</v>
      </c>
      <c r="F120" s="63" t="s">
        <v>403</v>
      </c>
      <c r="G120" s="63"/>
      <c r="H120" s="63" t="s">
        <v>567</v>
      </c>
      <c r="I120" s="63" t="s">
        <v>1107</v>
      </c>
      <c r="J120" s="158" t="b">
        <v>0</v>
      </c>
      <c r="K120" s="132" t="s">
        <v>1113</v>
      </c>
      <c r="L120" s="63" t="s">
        <v>417</v>
      </c>
      <c r="M120" s="62"/>
      <c r="N120" s="63" t="s">
        <v>1114</v>
      </c>
      <c r="O120" s="63" t="s">
        <v>1110</v>
      </c>
      <c r="P120" s="63" t="s">
        <v>393</v>
      </c>
      <c r="Q120" s="63">
        <v>10031</v>
      </c>
      <c r="R120" s="63" t="s">
        <v>1115</v>
      </c>
      <c r="S120" s="218" t="s">
        <v>420</v>
      </c>
      <c r="T120" s="132" t="s">
        <v>421</v>
      </c>
      <c r="U120" s="166" t="s">
        <v>397</v>
      </c>
      <c r="V120" s="219" t="s">
        <v>398</v>
      </c>
      <c r="W120" s="219" t="s">
        <v>399</v>
      </c>
      <c r="X120" s="219" t="s">
        <v>400</v>
      </c>
      <c r="Y120" s="132" t="s">
        <v>336</v>
      </c>
      <c r="Z120" s="166" t="s">
        <v>410</v>
      </c>
      <c r="AA120" s="166">
        <v>1</v>
      </c>
      <c r="AB120" s="166">
        <v>1</v>
      </c>
      <c r="AC120" s="166">
        <v>1</v>
      </c>
      <c r="AD120" s="166">
        <v>0</v>
      </c>
      <c r="AE120" s="213">
        <v>40322</v>
      </c>
      <c r="AF120" s="64">
        <v>3520</v>
      </c>
      <c r="AG120" s="64" t="s">
        <v>401</v>
      </c>
      <c r="AH120" s="64">
        <v>1</v>
      </c>
      <c r="AI120" s="64">
        <v>93</v>
      </c>
      <c r="AJ120" s="64">
        <v>102</v>
      </c>
      <c r="AK120" s="64">
        <v>101</v>
      </c>
      <c r="AL120" s="64">
        <v>38</v>
      </c>
      <c r="AM120" s="64">
        <v>84</v>
      </c>
      <c r="AN120" s="64">
        <v>102.84857315032515</v>
      </c>
      <c r="AO120" s="64">
        <v>9.8485731503251515</v>
      </c>
      <c r="AP120" s="77">
        <v>1.2243877755991091</v>
      </c>
      <c r="AQ120" s="64">
        <v>18.848573150325151</v>
      </c>
      <c r="AR120" s="64">
        <v>95.666666000000006</v>
      </c>
      <c r="AS120" s="65">
        <v>1.8302704458664866E-2</v>
      </c>
      <c r="AT120" s="65">
        <v>0.10589863602500163</v>
      </c>
      <c r="AU120" s="64">
        <v>93</v>
      </c>
      <c r="AV120" s="140">
        <v>102.84857315032515</v>
      </c>
      <c r="AW120" s="140">
        <v>15</v>
      </c>
      <c r="AX120" s="140">
        <v>38</v>
      </c>
      <c r="AY120" s="140">
        <v>0</v>
      </c>
      <c r="AZ120" s="140">
        <v>8</v>
      </c>
      <c r="BA120" s="140">
        <v>2</v>
      </c>
      <c r="BB120" s="140">
        <v>6</v>
      </c>
      <c r="BC120" s="140">
        <v>1</v>
      </c>
      <c r="BD120" s="140">
        <v>17</v>
      </c>
      <c r="BE120" s="140">
        <v>7</v>
      </c>
      <c r="BF120" s="65">
        <v>0.4667</v>
      </c>
      <c r="BG120" s="140">
        <v>0</v>
      </c>
      <c r="BH120" s="140">
        <v>0</v>
      </c>
      <c r="BI120" s="140">
        <v>1</v>
      </c>
      <c r="BJ120" s="140">
        <v>8</v>
      </c>
      <c r="BK120" s="140">
        <v>13</v>
      </c>
      <c r="BL120" s="140">
        <v>0</v>
      </c>
      <c r="BM120" s="65">
        <v>0.55259999999999998</v>
      </c>
      <c r="BN120" s="64">
        <v>16</v>
      </c>
      <c r="BO120" s="201">
        <v>5.4421768707480001E-2</v>
      </c>
      <c r="BP120" s="140">
        <v>11</v>
      </c>
      <c r="BQ120" s="147">
        <v>115</v>
      </c>
      <c r="BR120" s="147">
        <v>0</v>
      </c>
      <c r="BS120" s="147">
        <v>12</v>
      </c>
      <c r="BT120" s="147">
        <v>16</v>
      </c>
      <c r="BU120" s="147">
        <v>7</v>
      </c>
      <c r="BV120" s="154">
        <v>3</v>
      </c>
      <c r="BW120" s="159">
        <v>3.0263157894736801</v>
      </c>
      <c r="BX120" s="146">
        <v>0</v>
      </c>
      <c r="BY120" s="146">
        <v>0.31578947368421001</v>
      </c>
      <c r="BZ120" s="146">
        <v>0.42105263157894002</v>
      </c>
      <c r="CA120" s="146">
        <v>0.18421052631578</v>
      </c>
      <c r="CB120" s="156">
        <v>7.8947368421050004E-2</v>
      </c>
      <c r="CC120" s="155">
        <v>10</v>
      </c>
      <c r="CD120" s="77">
        <v>0.26315789473683998</v>
      </c>
      <c r="CE120" s="64">
        <v>8</v>
      </c>
      <c r="CF120" s="77">
        <v>0.53333333333333</v>
      </c>
      <c r="CG120" s="64">
        <v>18</v>
      </c>
      <c r="CH120" s="77">
        <v>0.33962264150943</v>
      </c>
      <c r="CI120" s="124">
        <v>4</v>
      </c>
      <c r="CJ120" s="124">
        <v>38</v>
      </c>
      <c r="CK120" s="77">
        <v>0.10526315789472999</v>
      </c>
      <c r="CL120" s="124">
        <v>2</v>
      </c>
      <c r="CM120" s="77">
        <v>5.2600000000000001E-2</v>
      </c>
      <c r="CN120" s="124">
        <v>0</v>
      </c>
      <c r="CO120" s="77">
        <v>0</v>
      </c>
      <c r="CP120" s="116">
        <v>2650</v>
      </c>
      <c r="CQ120" s="116">
        <v>69.736842105263165</v>
      </c>
      <c r="CR120" s="116">
        <v>0</v>
      </c>
      <c r="CS120" s="116">
        <v>0</v>
      </c>
      <c r="CT120" s="116">
        <v>70</v>
      </c>
      <c r="CU120" s="116">
        <v>1.8421052631578947</v>
      </c>
      <c r="CV120" s="116">
        <v>30</v>
      </c>
      <c r="CW120" s="116">
        <v>0.78947368421052633</v>
      </c>
      <c r="CX120" s="116">
        <v>72.368421052631575</v>
      </c>
      <c r="CY120" s="64">
        <v>102</v>
      </c>
      <c r="CZ120" s="64">
        <v>87</v>
      </c>
      <c r="DA120" s="64">
        <v>111</v>
      </c>
      <c r="DB120" s="64">
        <v>83</v>
      </c>
      <c r="DC120" s="64">
        <v>82</v>
      </c>
      <c r="DD120" s="64">
        <v>43</v>
      </c>
      <c r="DE120" s="141">
        <v>0.85294117647057999</v>
      </c>
      <c r="DF120" s="141">
        <v>0.74774774774774</v>
      </c>
      <c r="DG120" s="141">
        <v>0.52439024390243005</v>
      </c>
      <c r="DH120" s="64">
        <v>84</v>
      </c>
      <c r="DI120" s="176">
        <v>67</v>
      </c>
      <c r="DJ120" s="175">
        <v>0.964247032692645</v>
      </c>
      <c r="DK120" s="141">
        <v>0.79761904761904767</v>
      </c>
      <c r="DL120" s="141">
        <v>0.76910179988580019</v>
      </c>
      <c r="DM120" s="141">
        <v>0.68182163138910079</v>
      </c>
      <c r="DN120" s="141">
        <v>-0.24471155598337013</v>
      </c>
      <c r="DO120" s="64">
        <v>15</v>
      </c>
      <c r="DP120" s="77">
        <v>0.28301886792452002</v>
      </c>
      <c r="DQ120" s="64">
        <v>34</v>
      </c>
      <c r="DR120" s="77">
        <v>0.89473684210526006</v>
      </c>
      <c r="DS120" s="64">
        <v>0</v>
      </c>
      <c r="DT120" s="77">
        <v>0</v>
      </c>
      <c r="DU120" s="64">
        <v>101</v>
      </c>
      <c r="DV120" s="64">
        <v>745</v>
      </c>
      <c r="DW120" s="77">
        <v>0.13557046979865001</v>
      </c>
      <c r="DX120" s="64">
        <v>37</v>
      </c>
      <c r="DY120" s="64">
        <v>294</v>
      </c>
      <c r="DZ120" s="201">
        <v>0.12585034013605001</v>
      </c>
      <c r="EA120" s="64">
        <v>51.200000000001303</v>
      </c>
      <c r="EB120" s="64">
        <v>93</v>
      </c>
      <c r="EC120" s="64">
        <v>1</v>
      </c>
      <c r="ED120" s="77">
        <v>1.0800000000000001E-2</v>
      </c>
      <c r="EE120" s="64">
        <v>0</v>
      </c>
      <c r="EF120" s="64">
        <v>0</v>
      </c>
      <c r="EG120" s="64">
        <v>0</v>
      </c>
      <c r="EH120" s="77">
        <v>0</v>
      </c>
      <c r="EI120" s="64">
        <v>38</v>
      </c>
      <c r="EJ120" s="138">
        <v>0</v>
      </c>
      <c r="EK120" s="64">
        <v>69</v>
      </c>
      <c r="EL120" s="64">
        <v>19</v>
      </c>
      <c r="EM120" s="138">
        <v>0.27539999999999998</v>
      </c>
      <c r="EN120" s="178">
        <v>0</v>
      </c>
      <c r="EO120" s="178">
        <v>0</v>
      </c>
      <c r="EP120" s="178">
        <v>0</v>
      </c>
      <c r="EQ120" s="178">
        <v>0</v>
      </c>
      <c r="ER120" s="179">
        <v>0</v>
      </c>
    </row>
    <row r="121" spans="2:148" ht="14.1" customHeight="1" x14ac:dyDescent="0.2">
      <c r="B121" s="62" t="s">
        <v>1116</v>
      </c>
      <c r="C121" s="63" t="s">
        <v>383</v>
      </c>
      <c r="D121" s="63" t="s">
        <v>384</v>
      </c>
      <c r="E121" s="63" t="s">
        <v>385</v>
      </c>
      <c r="F121" s="63" t="s">
        <v>403</v>
      </c>
      <c r="G121" s="63"/>
      <c r="H121" s="63" t="s">
        <v>567</v>
      </c>
      <c r="I121" s="63" t="s">
        <v>1107</v>
      </c>
      <c r="J121" s="158" t="b">
        <v>0</v>
      </c>
      <c r="K121" s="132" t="s">
        <v>1117</v>
      </c>
      <c r="L121" s="63" t="s">
        <v>417</v>
      </c>
      <c r="M121" s="62"/>
      <c r="N121" s="63" t="s">
        <v>1118</v>
      </c>
      <c r="O121" s="63" t="s">
        <v>1110</v>
      </c>
      <c r="P121" s="63" t="s">
        <v>393</v>
      </c>
      <c r="Q121" s="63">
        <v>10040</v>
      </c>
      <c r="R121" s="63" t="s">
        <v>1119</v>
      </c>
      <c r="S121" s="218" t="s">
        <v>420</v>
      </c>
      <c r="T121" s="132" t="s">
        <v>421</v>
      </c>
      <c r="U121" s="166" t="s">
        <v>397</v>
      </c>
      <c r="V121" s="219" t="s">
        <v>398</v>
      </c>
      <c r="W121" s="219" t="s">
        <v>399</v>
      </c>
      <c r="X121" s="219" t="s">
        <v>400</v>
      </c>
      <c r="Y121" s="132" t="s">
        <v>336</v>
      </c>
      <c r="Z121" s="166" t="s">
        <v>410</v>
      </c>
      <c r="AA121" s="166">
        <v>1</v>
      </c>
      <c r="AB121" s="166">
        <v>1</v>
      </c>
      <c r="AC121" s="166">
        <v>1</v>
      </c>
      <c r="AD121" s="166">
        <v>0</v>
      </c>
      <c r="AE121" s="213">
        <v>40553</v>
      </c>
      <c r="AF121" s="64">
        <v>3289</v>
      </c>
      <c r="AG121" s="64" t="s">
        <v>401</v>
      </c>
      <c r="AH121" s="64">
        <v>2</v>
      </c>
      <c r="AI121" s="64">
        <v>67</v>
      </c>
      <c r="AJ121" s="64">
        <v>154</v>
      </c>
      <c r="AK121" s="64">
        <v>105</v>
      </c>
      <c r="AL121" s="64">
        <v>46</v>
      </c>
      <c r="AM121" s="64">
        <v>103</v>
      </c>
      <c r="AN121" s="64">
        <v>124.5009043398673</v>
      </c>
      <c r="AO121" s="64">
        <v>57.500904339867304</v>
      </c>
      <c r="AP121" s="77">
        <v>1.2087466440763817</v>
      </c>
      <c r="AQ121" s="64">
        <v>21.500904339867304</v>
      </c>
      <c r="AR121" s="64">
        <v>128.66666599999999</v>
      </c>
      <c r="AS121" s="65">
        <v>0.18572289847492671</v>
      </c>
      <c r="AT121" s="65">
        <v>0.85822245283384035</v>
      </c>
      <c r="AU121" s="64">
        <v>67</v>
      </c>
      <c r="AV121" s="140">
        <v>124.5009043398673</v>
      </c>
      <c r="AW121" s="140">
        <v>21</v>
      </c>
      <c r="AX121" s="140">
        <v>46</v>
      </c>
      <c r="AY121" s="140">
        <v>0</v>
      </c>
      <c r="AZ121" s="140">
        <v>18</v>
      </c>
      <c r="BA121" s="140">
        <v>2</v>
      </c>
      <c r="BB121" s="140">
        <v>3</v>
      </c>
      <c r="BC121" s="140">
        <v>0</v>
      </c>
      <c r="BD121" s="140">
        <v>23</v>
      </c>
      <c r="BE121" s="140">
        <v>2</v>
      </c>
      <c r="BF121" s="65">
        <v>9.5200000000000007E-2</v>
      </c>
      <c r="BG121" s="140">
        <v>0</v>
      </c>
      <c r="BH121" s="140">
        <v>0</v>
      </c>
      <c r="BI121" s="140">
        <v>0</v>
      </c>
      <c r="BJ121" s="140">
        <v>2</v>
      </c>
      <c r="BK121" s="140">
        <v>19</v>
      </c>
      <c r="BL121" s="140">
        <v>2</v>
      </c>
      <c r="BM121" s="65">
        <v>0.52170000000000005</v>
      </c>
      <c r="BN121" s="64">
        <v>16</v>
      </c>
      <c r="BO121" s="201">
        <v>6.7226890756300006E-2</v>
      </c>
      <c r="BP121" s="140">
        <v>33</v>
      </c>
      <c r="BQ121" s="147">
        <v>171</v>
      </c>
      <c r="BR121" s="147">
        <v>1</v>
      </c>
      <c r="BS121" s="147">
        <v>9</v>
      </c>
      <c r="BT121" s="147">
        <v>3</v>
      </c>
      <c r="BU121" s="147">
        <v>22</v>
      </c>
      <c r="BV121" s="154">
        <v>11</v>
      </c>
      <c r="BW121" s="159">
        <v>3.7173913043478199</v>
      </c>
      <c r="BX121" s="146">
        <v>2.1739130434779999E-2</v>
      </c>
      <c r="BY121" s="146">
        <v>0.19565217391303999</v>
      </c>
      <c r="BZ121" s="146">
        <v>6.5217391304339997E-2</v>
      </c>
      <c r="CA121" s="146">
        <v>0.47826086956521002</v>
      </c>
      <c r="CB121" s="156">
        <v>0.23913043478259999</v>
      </c>
      <c r="CC121" s="155">
        <v>6</v>
      </c>
      <c r="CD121" s="77">
        <v>0.13043478260868999</v>
      </c>
      <c r="CE121" s="64">
        <v>1</v>
      </c>
      <c r="CF121" s="77">
        <v>0.14285714285713999</v>
      </c>
      <c r="CG121" s="64">
        <v>7</v>
      </c>
      <c r="CH121" s="77">
        <v>0.13207547169810999</v>
      </c>
      <c r="CI121" s="124">
        <v>3</v>
      </c>
      <c r="CJ121" s="124">
        <v>46</v>
      </c>
      <c r="CK121" s="77">
        <v>6.5217391304339997E-2</v>
      </c>
      <c r="CL121" s="124">
        <v>2</v>
      </c>
      <c r="CM121" s="77">
        <v>4.3499999999999997E-2</v>
      </c>
      <c r="CN121" s="124">
        <v>0</v>
      </c>
      <c r="CO121" s="77">
        <v>0</v>
      </c>
      <c r="CP121" s="116">
        <v>3370</v>
      </c>
      <c r="CQ121" s="116">
        <v>73.260869565217391</v>
      </c>
      <c r="CR121" s="116">
        <v>0</v>
      </c>
      <c r="CS121" s="116">
        <v>0</v>
      </c>
      <c r="CT121" s="116">
        <v>42</v>
      </c>
      <c r="CU121" s="116">
        <v>0.91304347826086951</v>
      </c>
      <c r="CV121" s="116">
        <v>20</v>
      </c>
      <c r="CW121" s="116">
        <v>0.43478260869565216</v>
      </c>
      <c r="CX121" s="116">
        <v>74.608695652173921</v>
      </c>
      <c r="CY121" s="64">
        <v>150</v>
      </c>
      <c r="CZ121" s="64">
        <v>130</v>
      </c>
      <c r="DA121" s="64">
        <v>126</v>
      </c>
      <c r="DB121" s="64">
        <v>95</v>
      </c>
      <c r="DC121" s="64">
        <v>125</v>
      </c>
      <c r="DD121" s="64">
        <v>63</v>
      </c>
      <c r="DE121" s="141">
        <v>0.86666666666666003</v>
      </c>
      <c r="DF121" s="141">
        <v>0.75396825396824996</v>
      </c>
      <c r="DG121" s="141">
        <v>0.504</v>
      </c>
      <c r="DH121" s="64">
        <v>127</v>
      </c>
      <c r="DI121" s="176">
        <v>100</v>
      </c>
      <c r="DJ121" s="175">
        <v>0.964247032692645</v>
      </c>
      <c r="DK121" s="141">
        <v>0.78740157480314965</v>
      </c>
      <c r="DL121" s="141">
        <v>0.75924963204145279</v>
      </c>
      <c r="DM121" s="141">
        <v>0.66381329503559516</v>
      </c>
      <c r="DN121" s="141">
        <v>-0.25524963204145279</v>
      </c>
      <c r="DO121" s="64">
        <v>7</v>
      </c>
      <c r="DP121" s="77">
        <v>0.13207547169810999</v>
      </c>
      <c r="DQ121" s="64">
        <v>36</v>
      </c>
      <c r="DR121" s="77">
        <v>0.78260869565216995</v>
      </c>
      <c r="DS121" s="64">
        <v>0</v>
      </c>
      <c r="DT121" s="77">
        <v>0</v>
      </c>
      <c r="DU121" s="64">
        <v>105</v>
      </c>
      <c r="DV121" s="64">
        <v>635</v>
      </c>
      <c r="DW121" s="77">
        <v>0.16535433070866001</v>
      </c>
      <c r="DX121" s="64">
        <v>42</v>
      </c>
      <c r="DY121" s="64">
        <v>238</v>
      </c>
      <c r="DZ121" s="201">
        <v>0.17647058823528999</v>
      </c>
      <c r="EA121" s="64">
        <v>29.400000000001</v>
      </c>
      <c r="EB121" s="64">
        <v>79</v>
      </c>
      <c r="EC121" s="64">
        <v>0</v>
      </c>
      <c r="ED121" s="77">
        <v>0</v>
      </c>
      <c r="EE121" s="64">
        <v>0</v>
      </c>
      <c r="EF121" s="64">
        <v>0</v>
      </c>
      <c r="EG121" s="64">
        <v>0</v>
      </c>
      <c r="EH121" s="77">
        <v>0</v>
      </c>
      <c r="EI121" s="64">
        <v>46</v>
      </c>
      <c r="EJ121" s="138">
        <v>0</v>
      </c>
      <c r="EK121" s="64">
        <v>101</v>
      </c>
      <c r="EL121" s="64">
        <v>5</v>
      </c>
      <c r="EM121" s="138">
        <v>4.9500000000000002E-2</v>
      </c>
      <c r="EN121" s="178">
        <v>0</v>
      </c>
      <c r="EO121" s="178">
        <v>0</v>
      </c>
      <c r="EP121" s="178">
        <v>0</v>
      </c>
      <c r="EQ121" s="178">
        <v>0</v>
      </c>
      <c r="ER121" s="179">
        <v>0</v>
      </c>
    </row>
    <row r="122" spans="2:148" ht="14.1" customHeight="1" x14ac:dyDescent="0.2">
      <c r="B122" s="62" t="s">
        <v>1120</v>
      </c>
      <c r="C122" s="63" t="s">
        <v>383</v>
      </c>
      <c r="D122" s="63" t="s">
        <v>384</v>
      </c>
      <c r="E122" s="63" t="s">
        <v>385</v>
      </c>
      <c r="F122" s="63" t="s">
        <v>403</v>
      </c>
      <c r="G122" s="63"/>
      <c r="H122" s="63" t="s">
        <v>567</v>
      </c>
      <c r="I122" s="63" t="s">
        <v>1107</v>
      </c>
      <c r="J122" s="158" t="b">
        <v>0</v>
      </c>
      <c r="K122" s="132" t="s">
        <v>1121</v>
      </c>
      <c r="L122" s="63" t="s">
        <v>405</v>
      </c>
      <c r="M122" s="62"/>
      <c r="N122" s="63" t="s">
        <v>1122</v>
      </c>
      <c r="O122" s="63" t="s">
        <v>1110</v>
      </c>
      <c r="P122" s="63" t="s">
        <v>393</v>
      </c>
      <c r="Q122" s="63">
        <v>10033</v>
      </c>
      <c r="R122" s="63" t="s">
        <v>1123</v>
      </c>
      <c r="S122" s="218" t="s">
        <v>408</v>
      </c>
      <c r="T122" s="132" t="s">
        <v>409</v>
      </c>
      <c r="U122" s="166" t="s">
        <v>397</v>
      </c>
      <c r="V122" s="219" t="s">
        <v>398</v>
      </c>
      <c r="W122" s="219" t="s">
        <v>399</v>
      </c>
      <c r="X122" s="219" t="s">
        <v>400</v>
      </c>
      <c r="Y122" s="132" t="s">
        <v>336</v>
      </c>
      <c r="Z122" s="166" t="s">
        <v>410</v>
      </c>
      <c r="AA122" s="166">
        <v>1</v>
      </c>
      <c r="AB122" s="166">
        <v>1</v>
      </c>
      <c r="AC122" s="166">
        <v>1</v>
      </c>
      <c r="AD122" s="166">
        <v>0</v>
      </c>
      <c r="AE122" s="213">
        <v>41677</v>
      </c>
      <c r="AF122" s="64">
        <v>2165</v>
      </c>
      <c r="AG122" s="64" t="s">
        <v>401</v>
      </c>
      <c r="AH122" s="64">
        <v>1</v>
      </c>
      <c r="AI122" s="64">
        <v>114</v>
      </c>
      <c r="AJ122" s="64">
        <v>156</v>
      </c>
      <c r="AK122" s="64">
        <v>157</v>
      </c>
      <c r="AL122" s="64">
        <v>39</v>
      </c>
      <c r="AM122" s="64">
        <v>110</v>
      </c>
      <c r="AN122" s="64">
        <v>105.55511454901794</v>
      </c>
      <c r="AO122" s="64">
        <v>-8.4448854509820563</v>
      </c>
      <c r="AP122" s="77">
        <v>0.95959195044561763</v>
      </c>
      <c r="AQ122" s="64">
        <v>-4.4448854509820563</v>
      </c>
      <c r="AR122" s="64">
        <v>151</v>
      </c>
      <c r="AS122" s="65">
        <v>-0.32767442962408955</v>
      </c>
      <c r="AT122" s="65">
        <v>-7.4077942552474185E-2</v>
      </c>
      <c r="AU122" s="64">
        <v>114</v>
      </c>
      <c r="AV122" s="140">
        <v>105.55511454901794</v>
      </c>
      <c r="AW122" s="140">
        <v>11</v>
      </c>
      <c r="AX122" s="140">
        <v>39</v>
      </c>
      <c r="AY122" s="140">
        <v>0</v>
      </c>
      <c r="AZ122" s="140">
        <v>2</v>
      </c>
      <c r="BA122" s="140">
        <v>1</v>
      </c>
      <c r="BB122" s="140">
        <v>1</v>
      </c>
      <c r="BC122" s="140">
        <v>0</v>
      </c>
      <c r="BD122" s="140">
        <v>4</v>
      </c>
      <c r="BE122" s="140">
        <v>9</v>
      </c>
      <c r="BF122" s="65">
        <v>0.81820000000000004</v>
      </c>
      <c r="BG122" s="140">
        <v>3</v>
      </c>
      <c r="BH122" s="140">
        <v>9</v>
      </c>
      <c r="BI122" s="140">
        <v>1</v>
      </c>
      <c r="BJ122" s="140">
        <v>22</v>
      </c>
      <c r="BK122" s="140">
        <v>13</v>
      </c>
      <c r="BL122" s="140">
        <v>0</v>
      </c>
      <c r="BM122" s="65">
        <v>0.3846</v>
      </c>
      <c r="BN122" s="64">
        <v>19</v>
      </c>
      <c r="BO122" s="201">
        <v>6.0126582278480001E-2</v>
      </c>
      <c r="BP122" s="140">
        <v>25</v>
      </c>
      <c r="BQ122" s="147">
        <v>144</v>
      </c>
      <c r="BR122" s="147">
        <v>1</v>
      </c>
      <c r="BS122" s="147">
        <v>11</v>
      </c>
      <c r="BT122" s="147">
        <v>2</v>
      </c>
      <c r="BU122" s="147">
        <v>10</v>
      </c>
      <c r="BV122" s="154">
        <v>15</v>
      </c>
      <c r="BW122" s="159">
        <v>3.6923076923076898</v>
      </c>
      <c r="BX122" s="146">
        <v>2.5641025641019999E-2</v>
      </c>
      <c r="BY122" s="146">
        <v>0.28205128205127999</v>
      </c>
      <c r="BZ122" s="146">
        <v>5.1282051282049997E-2</v>
      </c>
      <c r="CA122" s="146">
        <v>0.25641025641025</v>
      </c>
      <c r="CB122" s="156">
        <v>0.38461538461537997</v>
      </c>
      <c r="CC122" s="155">
        <v>2</v>
      </c>
      <c r="CD122" s="77">
        <v>5.1282051282049997E-2</v>
      </c>
      <c r="CE122" s="64">
        <v>4</v>
      </c>
      <c r="CF122" s="77">
        <v>0.30769230769229999</v>
      </c>
      <c r="CG122" s="64">
        <v>6</v>
      </c>
      <c r="CH122" s="77">
        <v>0.11538461538461001</v>
      </c>
      <c r="CI122" s="124">
        <v>2</v>
      </c>
      <c r="CJ122" s="124">
        <v>39</v>
      </c>
      <c r="CK122" s="77">
        <v>5.1282051282049997E-2</v>
      </c>
      <c r="CL122" s="124">
        <v>0</v>
      </c>
      <c r="CM122" s="77">
        <v>0</v>
      </c>
      <c r="CN122" s="124">
        <v>0</v>
      </c>
      <c r="CO122" s="77">
        <v>0</v>
      </c>
      <c r="CP122" s="116">
        <v>2920</v>
      </c>
      <c r="CQ122" s="116">
        <v>74.871794871794876</v>
      </c>
      <c r="CR122" s="116">
        <v>0</v>
      </c>
      <c r="CS122" s="116">
        <v>0</v>
      </c>
      <c r="CT122" s="116">
        <v>14</v>
      </c>
      <c r="CU122" s="116">
        <v>0.35897435897435898</v>
      </c>
      <c r="CV122" s="116">
        <v>20</v>
      </c>
      <c r="CW122" s="116">
        <v>0.51282051282051277</v>
      </c>
      <c r="CX122" s="116">
        <v>75.743589743589752</v>
      </c>
      <c r="CY122" s="64">
        <v>153</v>
      </c>
      <c r="CZ122" s="64">
        <v>111</v>
      </c>
      <c r="DA122" s="64">
        <v>135</v>
      </c>
      <c r="DB122" s="64">
        <v>101</v>
      </c>
      <c r="DC122" s="64">
        <v>140</v>
      </c>
      <c r="DD122" s="64">
        <v>84</v>
      </c>
      <c r="DE122" s="141">
        <v>0.72549019607843002</v>
      </c>
      <c r="DF122" s="141">
        <v>0.74814814814814001</v>
      </c>
      <c r="DG122" s="141">
        <v>0.6</v>
      </c>
      <c r="DH122" s="64">
        <v>140</v>
      </c>
      <c r="DI122" s="176">
        <v>111</v>
      </c>
      <c r="DJ122" s="175">
        <v>0.964247032692645</v>
      </c>
      <c r="DK122" s="141">
        <v>0.79285714285714282</v>
      </c>
      <c r="DL122" s="141">
        <v>0.76451014734916845</v>
      </c>
      <c r="DM122" s="141">
        <v>0.78481626709653984</v>
      </c>
      <c r="DN122" s="141">
        <v>-0.16451014734916847</v>
      </c>
      <c r="DO122" s="64">
        <v>13</v>
      </c>
      <c r="DP122" s="77">
        <v>0.25</v>
      </c>
      <c r="DQ122" s="64">
        <v>28</v>
      </c>
      <c r="DR122" s="77">
        <v>0.71794871794870996</v>
      </c>
      <c r="DS122" s="64">
        <v>0</v>
      </c>
      <c r="DT122" s="77">
        <v>0</v>
      </c>
      <c r="DU122" s="64">
        <v>157</v>
      </c>
      <c r="DV122" s="64">
        <v>818</v>
      </c>
      <c r="DW122" s="77">
        <v>0.19193154034229001</v>
      </c>
      <c r="DX122" s="64">
        <v>39</v>
      </c>
      <c r="DY122" s="64">
        <v>316</v>
      </c>
      <c r="DZ122" s="201">
        <v>0.12341772151898001</v>
      </c>
      <c r="EA122" s="64">
        <v>55.800000000002299</v>
      </c>
      <c r="EB122" s="64">
        <v>108</v>
      </c>
      <c r="EC122" s="64">
        <v>2</v>
      </c>
      <c r="ED122" s="77">
        <v>1.8499999999999999E-2</v>
      </c>
      <c r="EE122" s="64">
        <v>0</v>
      </c>
      <c r="EF122" s="64">
        <v>0</v>
      </c>
      <c r="EG122" s="64">
        <v>0</v>
      </c>
      <c r="EH122" s="77">
        <v>0</v>
      </c>
      <c r="EI122" s="64">
        <v>39</v>
      </c>
      <c r="EJ122" s="138">
        <v>0</v>
      </c>
      <c r="EK122" s="64">
        <v>42</v>
      </c>
      <c r="EL122" s="64">
        <v>12</v>
      </c>
      <c r="EM122" s="138">
        <v>0.28570000000000001</v>
      </c>
      <c r="EN122" s="178">
        <v>0</v>
      </c>
      <c r="EO122" s="178">
        <v>0</v>
      </c>
      <c r="EP122" s="178">
        <v>0</v>
      </c>
      <c r="EQ122" s="178">
        <v>0</v>
      </c>
      <c r="ER122" s="179">
        <v>0</v>
      </c>
    </row>
    <row r="123" spans="2:148" ht="14.1" customHeight="1" x14ac:dyDescent="0.2">
      <c r="B123" s="62" t="s">
        <v>1124</v>
      </c>
      <c r="C123" s="63" t="s">
        <v>383</v>
      </c>
      <c r="D123" s="63" t="s">
        <v>384</v>
      </c>
      <c r="E123" s="63" t="s">
        <v>385</v>
      </c>
      <c r="F123" s="63" t="s">
        <v>403</v>
      </c>
      <c r="G123" s="63"/>
      <c r="H123" s="63" t="s">
        <v>567</v>
      </c>
      <c r="I123" s="63" t="s">
        <v>1107</v>
      </c>
      <c r="J123" s="158" t="b">
        <v>0</v>
      </c>
      <c r="K123" s="132" t="s">
        <v>1125</v>
      </c>
      <c r="L123" s="63" t="s">
        <v>417</v>
      </c>
      <c r="M123" s="62"/>
      <c r="N123" s="63" t="s">
        <v>1126</v>
      </c>
      <c r="O123" s="63" t="s">
        <v>1110</v>
      </c>
      <c r="P123" s="63" t="s">
        <v>393</v>
      </c>
      <c r="Q123" s="63">
        <v>10040</v>
      </c>
      <c r="R123" s="63" t="s">
        <v>1127</v>
      </c>
      <c r="S123" s="218" t="s">
        <v>420</v>
      </c>
      <c r="T123" s="132" t="s">
        <v>421</v>
      </c>
      <c r="U123" s="166" t="s">
        <v>397</v>
      </c>
      <c r="V123" s="219" t="s">
        <v>398</v>
      </c>
      <c r="W123" s="219" t="s">
        <v>399</v>
      </c>
      <c r="X123" s="219" t="s">
        <v>400</v>
      </c>
      <c r="Y123" s="132" t="s">
        <v>336</v>
      </c>
      <c r="Z123" s="166" t="s">
        <v>410</v>
      </c>
      <c r="AA123" s="166">
        <v>1</v>
      </c>
      <c r="AB123" s="166">
        <v>1</v>
      </c>
      <c r="AC123" s="166">
        <v>1</v>
      </c>
      <c r="AD123" s="166">
        <v>0</v>
      </c>
      <c r="AE123" s="213">
        <v>41830</v>
      </c>
      <c r="AF123" s="64">
        <v>2012</v>
      </c>
      <c r="AG123" s="64" t="s">
        <v>401</v>
      </c>
      <c r="AH123" s="64">
        <v>1</v>
      </c>
      <c r="AI123" s="64">
        <v>34</v>
      </c>
      <c r="AJ123" s="64">
        <v>68</v>
      </c>
      <c r="AK123" s="64">
        <v>57</v>
      </c>
      <c r="AL123" s="64">
        <v>17</v>
      </c>
      <c r="AM123" s="64">
        <v>50</v>
      </c>
      <c r="AN123" s="64">
        <v>46.011203777777041</v>
      </c>
      <c r="AO123" s="64">
        <v>12.011203777777041</v>
      </c>
      <c r="AP123" s="77">
        <v>0.92022407555554087</v>
      </c>
      <c r="AQ123" s="64">
        <v>-3.9887962222229589</v>
      </c>
      <c r="AR123" s="64">
        <v>61.333333000000003</v>
      </c>
      <c r="AS123" s="65">
        <v>-0.1927858986354905</v>
      </c>
      <c r="AT123" s="65">
        <v>0.35327069934638355</v>
      </c>
      <c r="AU123" s="64">
        <v>34</v>
      </c>
      <c r="AV123" s="140">
        <v>46.011203777777041</v>
      </c>
      <c r="AW123" s="140">
        <v>4</v>
      </c>
      <c r="AX123" s="140">
        <v>17</v>
      </c>
      <c r="AY123" s="140">
        <v>0</v>
      </c>
      <c r="AZ123" s="140">
        <v>2</v>
      </c>
      <c r="BA123" s="140">
        <v>0</v>
      </c>
      <c r="BB123" s="140">
        <v>5</v>
      </c>
      <c r="BC123" s="140">
        <v>0</v>
      </c>
      <c r="BD123" s="140">
        <v>7</v>
      </c>
      <c r="BE123" s="140">
        <v>2</v>
      </c>
      <c r="BF123" s="65">
        <v>0.5</v>
      </c>
      <c r="BG123" s="140">
        <v>2</v>
      </c>
      <c r="BH123" s="140">
        <v>4</v>
      </c>
      <c r="BI123" s="140">
        <v>1</v>
      </c>
      <c r="BJ123" s="140">
        <v>9</v>
      </c>
      <c r="BK123" s="140">
        <v>1</v>
      </c>
      <c r="BL123" s="140">
        <v>0</v>
      </c>
      <c r="BM123" s="65">
        <v>0.35289999999999999</v>
      </c>
      <c r="BN123" s="64">
        <v>9</v>
      </c>
      <c r="BO123" s="201">
        <v>7.8260869565210001E-2</v>
      </c>
      <c r="BP123" s="140">
        <v>9</v>
      </c>
      <c r="BQ123" s="147">
        <v>61</v>
      </c>
      <c r="BR123" s="147">
        <v>1</v>
      </c>
      <c r="BS123" s="147">
        <v>2</v>
      </c>
      <c r="BT123" s="147">
        <v>5</v>
      </c>
      <c r="BU123" s="147">
        <v>4</v>
      </c>
      <c r="BV123" s="154">
        <v>5</v>
      </c>
      <c r="BW123" s="159">
        <v>3.5882352941176401</v>
      </c>
      <c r="BX123" s="146">
        <v>5.882352941176E-2</v>
      </c>
      <c r="BY123" s="146">
        <v>0.11764705882352</v>
      </c>
      <c r="BZ123" s="146">
        <v>0.29411764705881999</v>
      </c>
      <c r="CA123" s="146">
        <v>0.23529411764704999</v>
      </c>
      <c r="CB123" s="156">
        <v>0.29411764705881999</v>
      </c>
      <c r="CC123" s="155">
        <v>0</v>
      </c>
      <c r="CD123" s="77">
        <v>0</v>
      </c>
      <c r="CE123" s="64">
        <v>2</v>
      </c>
      <c r="CF123" s="77">
        <v>0.5</v>
      </c>
      <c r="CG123" s="64">
        <v>2</v>
      </c>
      <c r="CH123" s="77">
        <v>9.5238095238090001E-2</v>
      </c>
      <c r="CI123" s="124">
        <v>0</v>
      </c>
      <c r="CJ123" s="124">
        <v>17</v>
      </c>
      <c r="CK123" s="77">
        <v>0</v>
      </c>
      <c r="CL123" s="124">
        <v>0</v>
      </c>
      <c r="CM123" s="77">
        <v>0</v>
      </c>
      <c r="CN123" s="124">
        <v>0</v>
      </c>
      <c r="CO123" s="77">
        <v>0</v>
      </c>
      <c r="CP123" s="116">
        <v>990</v>
      </c>
      <c r="CQ123" s="116">
        <v>58.235294117647058</v>
      </c>
      <c r="CR123" s="116">
        <v>0</v>
      </c>
      <c r="CS123" s="116">
        <v>0</v>
      </c>
      <c r="CT123" s="116">
        <v>0</v>
      </c>
      <c r="CU123" s="116">
        <v>0</v>
      </c>
      <c r="CV123" s="116">
        <v>0</v>
      </c>
      <c r="CW123" s="116">
        <v>0</v>
      </c>
      <c r="CX123" s="116">
        <v>58.235294117647058</v>
      </c>
      <c r="CY123" s="64">
        <v>68</v>
      </c>
      <c r="CZ123" s="64">
        <v>55</v>
      </c>
      <c r="DA123" s="64">
        <v>43</v>
      </c>
      <c r="DB123" s="64">
        <v>30</v>
      </c>
      <c r="DC123" s="64">
        <v>56</v>
      </c>
      <c r="DD123" s="64">
        <v>21</v>
      </c>
      <c r="DE123" s="141">
        <v>0.80882352941175994</v>
      </c>
      <c r="DF123" s="141">
        <v>0.69767441860464996</v>
      </c>
      <c r="DG123" s="141">
        <v>0.375</v>
      </c>
      <c r="DH123" s="64">
        <v>59</v>
      </c>
      <c r="DI123" s="176">
        <v>47</v>
      </c>
      <c r="DJ123" s="175">
        <v>0.964247032692645</v>
      </c>
      <c r="DK123" s="141">
        <v>0.79661016949152541</v>
      </c>
      <c r="DL123" s="141">
        <v>0.76812899214498842</v>
      </c>
      <c r="DM123" s="141">
        <v>0.48819925277500364</v>
      </c>
      <c r="DN123" s="141">
        <v>-0.39312899214498842</v>
      </c>
      <c r="DO123" s="64">
        <v>4</v>
      </c>
      <c r="DP123" s="77">
        <v>0.19047619047618999</v>
      </c>
      <c r="DQ123" s="64">
        <v>14</v>
      </c>
      <c r="DR123" s="77">
        <v>0.82352941176469996</v>
      </c>
      <c r="DS123" s="64">
        <v>0</v>
      </c>
      <c r="DT123" s="77">
        <v>0</v>
      </c>
      <c r="DU123" s="64">
        <v>57</v>
      </c>
      <c r="DV123" s="64">
        <v>324</v>
      </c>
      <c r="DW123" s="77">
        <v>0.17592592592591999</v>
      </c>
      <c r="DX123" s="64">
        <v>15</v>
      </c>
      <c r="DY123" s="64">
        <v>115</v>
      </c>
      <c r="DZ123" s="201">
        <v>0.13043478260868999</v>
      </c>
      <c r="EA123" s="64">
        <v>19.5000000000007</v>
      </c>
      <c r="EB123" s="64">
        <v>27</v>
      </c>
      <c r="EC123" s="64">
        <v>1</v>
      </c>
      <c r="ED123" s="77">
        <v>3.6999999999999998E-2</v>
      </c>
      <c r="EE123" s="64">
        <v>0</v>
      </c>
      <c r="EF123" s="64">
        <v>0</v>
      </c>
      <c r="EG123" s="64">
        <v>0</v>
      </c>
      <c r="EH123" s="77">
        <v>0</v>
      </c>
      <c r="EI123" s="64">
        <v>17</v>
      </c>
      <c r="EJ123" s="138">
        <v>0</v>
      </c>
      <c r="EK123" s="64">
        <v>27</v>
      </c>
      <c r="EL123" s="64">
        <v>21</v>
      </c>
      <c r="EM123" s="138">
        <v>0.77780000000000005</v>
      </c>
      <c r="EN123" s="178">
        <v>0</v>
      </c>
      <c r="EO123" s="178">
        <v>0</v>
      </c>
      <c r="EP123" s="178">
        <v>0</v>
      </c>
      <c r="EQ123" s="178">
        <v>0</v>
      </c>
      <c r="ER123" s="179">
        <v>0</v>
      </c>
    </row>
    <row r="124" spans="2:148" ht="14.1" customHeight="1" x14ac:dyDescent="0.2">
      <c r="B124" s="62" t="s">
        <v>1128</v>
      </c>
      <c r="C124" s="63" t="s">
        <v>383</v>
      </c>
      <c r="D124" s="63" t="s">
        <v>384</v>
      </c>
      <c r="E124" s="63" t="s">
        <v>385</v>
      </c>
      <c r="F124" s="63" t="s">
        <v>403</v>
      </c>
      <c r="G124" s="63"/>
      <c r="H124" s="63" t="s">
        <v>567</v>
      </c>
      <c r="I124" s="63" t="s">
        <v>1107</v>
      </c>
      <c r="J124" s="158" t="b">
        <v>0</v>
      </c>
      <c r="K124" s="132" t="s">
        <v>1129</v>
      </c>
      <c r="L124" s="63" t="s">
        <v>417</v>
      </c>
      <c r="M124" s="62"/>
      <c r="N124" s="63" t="s">
        <v>1130</v>
      </c>
      <c r="O124" s="63" t="s">
        <v>1110</v>
      </c>
      <c r="P124" s="63" t="s">
        <v>393</v>
      </c>
      <c r="Q124" s="63">
        <v>10031</v>
      </c>
      <c r="R124" s="63" t="s">
        <v>1131</v>
      </c>
      <c r="S124" s="218" t="s">
        <v>420</v>
      </c>
      <c r="T124" s="132" t="s">
        <v>421</v>
      </c>
      <c r="U124" s="166" t="s">
        <v>397</v>
      </c>
      <c r="V124" s="219" t="s">
        <v>398</v>
      </c>
      <c r="W124" s="219" t="s">
        <v>399</v>
      </c>
      <c r="X124" s="219" t="s">
        <v>400</v>
      </c>
      <c r="Y124" s="132" t="s">
        <v>336</v>
      </c>
      <c r="Z124" s="166" t="s">
        <v>410</v>
      </c>
      <c r="AA124" s="166">
        <v>1</v>
      </c>
      <c r="AB124" s="166">
        <v>1</v>
      </c>
      <c r="AC124" s="166">
        <v>1</v>
      </c>
      <c r="AD124" s="166">
        <v>0</v>
      </c>
      <c r="AE124" s="213">
        <v>42103</v>
      </c>
      <c r="AF124" s="64">
        <v>1739</v>
      </c>
      <c r="AG124" s="64" t="s">
        <v>401</v>
      </c>
      <c r="AH124" s="64">
        <v>2</v>
      </c>
      <c r="AI124" s="64">
        <v>65</v>
      </c>
      <c r="AJ124" s="64">
        <v>67</v>
      </c>
      <c r="AK124" s="64">
        <v>113</v>
      </c>
      <c r="AL124" s="64">
        <v>25</v>
      </c>
      <c r="AM124" s="64">
        <v>52</v>
      </c>
      <c r="AN124" s="64">
        <v>67.66353496731918</v>
      </c>
      <c r="AO124" s="64">
        <v>2.6635349673191797</v>
      </c>
      <c r="AP124" s="77">
        <v>1.3012218262945996</v>
      </c>
      <c r="AQ124" s="64">
        <v>15.66353496731918</v>
      </c>
      <c r="AR124" s="64">
        <v>79</v>
      </c>
      <c r="AS124" s="65">
        <v>-0.40120765515646745</v>
      </c>
      <c r="AT124" s="65">
        <v>4.0977461035679688E-2</v>
      </c>
      <c r="AU124" s="64">
        <v>65</v>
      </c>
      <c r="AV124" s="140">
        <v>67.66353496731918</v>
      </c>
      <c r="AW124" s="140">
        <v>8</v>
      </c>
      <c r="AX124" s="140">
        <v>25</v>
      </c>
      <c r="AY124" s="140">
        <v>0</v>
      </c>
      <c r="AZ124" s="140">
        <v>4</v>
      </c>
      <c r="BA124" s="140">
        <v>0</v>
      </c>
      <c r="BB124" s="140">
        <v>2</v>
      </c>
      <c r="BC124" s="140">
        <v>0</v>
      </c>
      <c r="BD124" s="140">
        <v>6</v>
      </c>
      <c r="BE124" s="140">
        <v>4</v>
      </c>
      <c r="BF124" s="65">
        <v>0.5</v>
      </c>
      <c r="BG124" s="140">
        <v>3</v>
      </c>
      <c r="BH124" s="140">
        <v>5</v>
      </c>
      <c r="BI124" s="140">
        <v>0</v>
      </c>
      <c r="BJ124" s="140">
        <v>12</v>
      </c>
      <c r="BK124" s="140">
        <v>7</v>
      </c>
      <c r="BL124" s="140">
        <v>0</v>
      </c>
      <c r="BM124" s="65">
        <v>0.36</v>
      </c>
      <c r="BN124" s="64">
        <v>13</v>
      </c>
      <c r="BO124" s="201">
        <v>8.7837837837830002E-2</v>
      </c>
      <c r="BP124" s="140">
        <v>11</v>
      </c>
      <c r="BQ124" s="147">
        <v>87</v>
      </c>
      <c r="BR124" s="147">
        <v>0</v>
      </c>
      <c r="BS124" s="147">
        <v>7</v>
      </c>
      <c r="BT124" s="147">
        <v>7</v>
      </c>
      <c r="BU124" s="147">
        <v>3</v>
      </c>
      <c r="BV124" s="154">
        <v>8</v>
      </c>
      <c r="BW124" s="159">
        <v>3.48</v>
      </c>
      <c r="BX124" s="146">
        <v>0</v>
      </c>
      <c r="BY124" s="146">
        <v>0.28000000000000003</v>
      </c>
      <c r="BZ124" s="146">
        <v>0.28000000000000003</v>
      </c>
      <c r="CA124" s="146">
        <v>0.12</v>
      </c>
      <c r="CB124" s="156">
        <v>0.32</v>
      </c>
      <c r="CC124" s="155">
        <v>6</v>
      </c>
      <c r="CD124" s="77">
        <v>0.24</v>
      </c>
      <c r="CE124" s="64">
        <v>5</v>
      </c>
      <c r="CF124" s="77">
        <v>0.38461538461537997</v>
      </c>
      <c r="CG124" s="64">
        <v>11</v>
      </c>
      <c r="CH124" s="77">
        <v>0.28947368421052</v>
      </c>
      <c r="CI124" s="124">
        <v>3</v>
      </c>
      <c r="CJ124" s="124">
        <v>25</v>
      </c>
      <c r="CK124" s="77">
        <v>0.12</v>
      </c>
      <c r="CL124" s="124">
        <v>2</v>
      </c>
      <c r="CM124" s="77">
        <v>0.08</v>
      </c>
      <c r="CN124" s="124">
        <v>0</v>
      </c>
      <c r="CO124" s="77">
        <v>0</v>
      </c>
      <c r="CP124" s="116">
        <v>1720</v>
      </c>
      <c r="CQ124" s="116">
        <v>68.8</v>
      </c>
      <c r="CR124" s="116">
        <v>0</v>
      </c>
      <c r="CS124" s="116">
        <v>0</v>
      </c>
      <c r="CT124" s="116">
        <v>42</v>
      </c>
      <c r="CU124" s="116">
        <v>1.68</v>
      </c>
      <c r="CV124" s="116">
        <v>20</v>
      </c>
      <c r="CW124" s="116">
        <v>0.8</v>
      </c>
      <c r="CX124" s="116">
        <v>71.28</v>
      </c>
      <c r="CY124" s="64">
        <v>61</v>
      </c>
      <c r="CZ124" s="64">
        <v>55</v>
      </c>
      <c r="DA124" s="64">
        <v>47</v>
      </c>
      <c r="DB124" s="64">
        <v>38</v>
      </c>
      <c r="DC124" s="64">
        <v>54</v>
      </c>
      <c r="DD124" s="64">
        <v>31</v>
      </c>
      <c r="DE124" s="141">
        <v>0.90163934426228998</v>
      </c>
      <c r="DF124" s="141">
        <v>0.80851063829786995</v>
      </c>
      <c r="DG124" s="141">
        <v>0.57407407407406996</v>
      </c>
      <c r="DH124" s="64">
        <v>57</v>
      </c>
      <c r="DI124" s="176">
        <v>45</v>
      </c>
      <c r="DJ124" s="175">
        <v>0.964247032692645</v>
      </c>
      <c r="DK124" s="141">
        <v>0.78947368421052633</v>
      </c>
      <c r="DL124" s="141">
        <v>0.7612476573889303</v>
      </c>
      <c r="DM124" s="141">
        <v>0.75412261502798794</v>
      </c>
      <c r="DN124" s="141">
        <v>-0.18717358331486034</v>
      </c>
      <c r="DO124" s="64">
        <v>13</v>
      </c>
      <c r="DP124" s="77">
        <v>0.34210526315789003</v>
      </c>
      <c r="DQ124" s="64">
        <v>23</v>
      </c>
      <c r="DR124" s="77">
        <v>0.92</v>
      </c>
      <c r="DS124" s="64">
        <v>0</v>
      </c>
      <c r="DT124" s="77">
        <v>0</v>
      </c>
      <c r="DU124" s="64">
        <v>113</v>
      </c>
      <c r="DV124" s="64">
        <v>456</v>
      </c>
      <c r="DW124" s="77">
        <v>0.24780701754385001</v>
      </c>
      <c r="DX124" s="64">
        <v>24</v>
      </c>
      <c r="DY124" s="64">
        <v>148</v>
      </c>
      <c r="DZ124" s="201">
        <v>0.16216216216216001</v>
      </c>
      <c r="EA124" s="64">
        <v>20.400000000000301</v>
      </c>
      <c r="EB124" s="64">
        <v>44</v>
      </c>
      <c r="EC124" s="64">
        <v>1</v>
      </c>
      <c r="ED124" s="77">
        <v>2.2700000000000001E-2</v>
      </c>
      <c r="EE124" s="64">
        <v>0</v>
      </c>
      <c r="EF124" s="64">
        <v>0</v>
      </c>
      <c r="EG124" s="64">
        <v>0</v>
      </c>
      <c r="EH124" s="77">
        <v>0</v>
      </c>
      <c r="EI124" s="64">
        <v>25</v>
      </c>
      <c r="EJ124" s="138">
        <v>0</v>
      </c>
      <c r="EK124" s="64">
        <v>31</v>
      </c>
      <c r="EL124" s="64">
        <v>18</v>
      </c>
      <c r="EM124" s="138">
        <v>0.5806</v>
      </c>
      <c r="EN124" s="178">
        <v>0</v>
      </c>
      <c r="EO124" s="178">
        <v>0</v>
      </c>
      <c r="EP124" s="178">
        <v>0</v>
      </c>
      <c r="EQ124" s="178">
        <v>0</v>
      </c>
      <c r="ER124" s="179">
        <v>0</v>
      </c>
    </row>
    <row r="125" spans="2:148" ht="14.1" customHeight="1" x14ac:dyDescent="0.2">
      <c r="B125" s="62" t="s">
        <v>1132</v>
      </c>
      <c r="C125" s="63" t="s">
        <v>383</v>
      </c>
      <c r="D125" s="63" t="s">
        <v>384</v>
      </c>
      <c r="E125" s="63" t="s">
        <v>385</v>
      </c>
      <c r="F125" s="63" t="s">
        <v>403</v>
      </c>
      <c r="G125" s="63"/>
      <c r="H125" s="63" t="s">
        <v>567</v>
      </c>
      <c r="I125" s="63" t="s">
        <v>1107</v>
      </c>
      <c r="J125" s="158" t="b">
        <v>0</v>
      </c>
      <c r="K125" s="132" t="s">
        <v>1133</v>
      </c>
      <c r="L125" s="63" t="s">
        <v>405</v>
      </c>
      <c r="M125" s="62"/>
      <c r="N125" s="63" t="s">
        <v>1134</v>
      </c>
      <c r="O125" s="63" t="s">
        <v>1110</v>
      </c>
      <c r="P125" s="63" t="s">
        <v>393</v>
      </c>
      <c r="Q125" s="63">
        <v>10033</v>
      </c>
      <c r="R125" s="63" t="s">
        <v>1135</v>
      </c>
      <c r="S125" s="218" t="s">
        <v>408</v>
      </c>
      <c r="T125" s="132" t="s">
        <v>409</v>
      </c>
      <c r="U125" s="166" t="s">
        <v>397</v>
      </c>
      <c r="V125" s="219" t="s">
        <v>398</v>
      </c>
      <c r="W125" s="219" t="s">
        <v>399</v>
      </c>
      <c r="X125" s="219" t="s">
        <v>400</v>
      </c>
      <c r="Y125" s="132" t="s">
        <v>336</v>
      </c>
      <c r="Z125" s="166" t="s">
        <v>410</v>
      </c>
      <c r="AA125" s="166">
        <v>1</v>
      </c>
      <c r="AB125" s="166">
        <v>1</v>
      </c>
      <c r="AC125" s="166">
        <v>1</v>
      </c>
      <c r="AD125" s="166">
        <v>0</v>
      </c>
      <c r="AE125" s="213">
        <v>42142</v>
      </c>
      <c r="AF125" s="64">
        <v>1700</v>
      </c>
      <c r="AG125" s="64" t="s">
        <v>401</v>
      </c>
      <c r="AH125" s="64">
        <v>1</v>
      </c>
      <c r="AI125" s="64">
        <v>24</v>
      </c>
      <c r="AJ125" s="64">
        <v>52</v>
      </c>
      <c r="AK125" s="64">
        <v>46</v>
      </c>
      <c r="AL125" s="64">
        <v>17</v>
      </c>
      <c r="AM125" s="64">
        <v>52</v>
      </c>
      <c r="AN125" s="64">
        <v>46.011203777777041</v>
      </c>
      <c r="AO125" s="64">
        <v>22.011203777777041</v>
      </c>
      <c r="AP125" s="77">
        <v>0.88483084188032768</v>
      </c>
      <c r="AQ125" s="64">
        <v>-5.9887962222229589</v>
      </c>
      <c r="AR125" s="64">
        <v>55.666665999999999</v>
      </c>
      <c r="AS125" s="65">
        <v>2.4356038645741452E-4</v>
      </c>
      <c r="AT125" s="65">
        <v>0.91713349074071004</v>
      </c>
      <c r="AU125" s="64">
        <v>24</v>
      </c>
      <c r="AV125" s="140">
        <v>46.011203777777041</v>
      </c>
      <c r="AW125" s="140">
        <v>11</v>
      </c>
      <c r="AX125" s="140">
        <v>17</v>
      </c>
      <c r="AY125" s="140">
        <v>0</v>
      </c>
      <c r="AZ125" s="140">
        <v>6</v>
      </c>
      <c r="BA125" s="140">
        <v>2</v>
      </c>
      <c r="BB125" s="140">
        <v>2</v>
      </c>
      <c r="BC125" s="140">
        <v>2</v>
      </c>
      <c r="BD125" s="140">
        <v>12</v>
      </c>
      <c r="BE125" s="140">
        <v>5</v>
      </c>
      <c r="BF125" s="65">
        <v>0.45450000000000002</v>
      </c>
      <c r="BG125" s="140">
        <v>0</v>
      </c>
      <c r="BH125" s="140">
        <v>0</v>
      </c>
      <c r="BI125" s="140">
        <v>0</v>
      </c>
      <c r="BJ125" s="140">
        <v>5</v>
      </c>
      <c r="BK125" s="140">
        <v>0</v>
      </c>
      <c r="BL125" s="140">
        <v>0</v>
      </c>
      <c r="BM125" s="65">
        <v>0.23530000000000001</v>
      </c>
      <c r="BN125" s="64">
        <v>2</v>
      </c>
      <c r="BO125" s="201">
        <v>8.4388185654000001E-3</v>
      </c>
      <c r="BP125" s="140">
        <v>7</v>
      </c>
      <c r="BQ125" s="147">
        <v>51</v>
      </c>
      <c r="BR125" s="147">
        <v>1</v>
      </c>
      <c r="BS125" s="147">
        <v>5</v>
      </c>
      <c r="BT125" s="147">
        <v>4</v>
      </c>
      <c r="BU125" s="147">
        <v>7</v>
      </c>
      <c r="BV125" s="154">
        <v>0</v>
      </c>
      <c r="BW125" s="159">
        <v>3</v>
      </c>
      <c r="BX125" s="146">
        <v>5.882352941176E-2</v>
      </c>
      <c r="BY125" s="146">
        <v>0.29411764705881999</v>
      </c>
      <c r="BZ125" s="146">
        <v>0.23529411764704999</v>
      </c>
      <c r="CA125" s="146">
        <v>0.41176470588234998</v>
      </c>
      <c r="CB125" s="156">
        <v>0</v>
      </c>
      <c r="CC125" s="155">
        <v>0</v>
      </c>
      <c r="CD125" s="77">
        <v>0</v>
      </c>
      <c r="CE125" s="64">
        <v>0</v>
      </c>
      <c r="CF125" s="77">
        <v>0</v>
      </c>
      <c r="CG125" s="64">
        <v>0</v>
      </c>
      <c r="CH125" s="77">
        <v>0</v>
      </c>
      <c r="CI125" s="124">
        <v>0</v>
      </c>
      <c r="CJ125" s="124">
        <v>17</v>
      </c>
      <c r="CK125" s="77">
        <v>0</v>
      </c>
      <c r="CL125" s="124">
        <v>0</v>
      </c>
      <c r="CM125" s="77">
        <v>0</v>
      </c>
      <c r="CN125" s="124">
        <v>0</v>
      </c>
      <c r="CO125" s="77">
        <v>0</v>
      </c>
      <c r="CP125" s="116">
        <v>900</v>
      </c>
      <c r="CQ125" s="116">
        <v>52.941176470588232</v>
      </c>
      <c r="CR125" s="116">
        <v>0</v>
      </c>
      <c r="CS125" s="116">
        <v>0</v>
      </c>
      <c r="CT125" s="116">
        <v>0</v>
      </c>
      <c r="CU125" s="116">
        <v>0</v>
      </c>
      <c r="CV125" s="116">
        <v>0</v>
      </c>
      <c r="CW125" s="116">
        <v>0</v>
      </c>
      <c r="CX125" s="116">
        <v>52.941176470588232</v>
      </c>
      <c r="CY125" s="64">
        <v>52</v>
      </c>
      <c r="CZ125" s="64">
        <v>40</v>
      </c>
      <c r="DA125" s="64">
        <v>99</v>
      </c>
      <c r="DB125" s="64">
        <v>74</v>
      </c>
      <c r="DC125" s="64">
        <v>69</v>
      </c>
      <c r="DD125" s="64">
        <v>31</v>
      </c>
      <c r="DE125" s="141">
        <v>0.76923076923075995</v>
      </c>
      <c r="DF125" s="141">
        <v>0.74747474747473996</v>
      </c>
      <c r="DG125" s="141">
        <v>0.44927536231884002</v>
      </c>
      <c r="DH125" s="64">
        <v>69</v>
      </c>
      <c r="DI125" s="176">
        <v>55</v>
      </c>
      <c r="DJ125" s="175">
        <v>0.964247032692645</v>
      </c>
      <c r="DK125" s="141">
        <v>0.79710144927536231</v>
      </c>
      <c r="DL125" s="141">
        <v>0.76860270721877499</v>
      </c>
      <c r="DM125" s="141">
        <v>0.5845352327011234</v>
      </c>
      <c r="DN125" s="141">
        <v>-0.31932734489993497</v>
      </c>
      <c r="DO125" s="64">
        <v>3</v>
      </c>
      <c r="DP125" s="77">
        <v>0.15</v>
      </c>
      <c r="DQ125" s="64">
        <v>16</v>
      </c>
      <c r="DR125" s="77">
        <v>0.94117647058822995</v>
      </c>
      <c r="DS125" s="64">
        <v>0</v>
      </c>
      <c r="DT125" s="77">
        <v>0</v>
      </c>
      <c r="DU125" s="64">
        <v>46</v>
      </c>
      <c r="DV125" s="64">
        <v>325</v>
      </c>
      <c r="DW125" s="77">
        <v>0.14153846153846</v>
      </c>
      <c r="DX125" s="64">
        <v>17</v>
      </c>
      <c r="DY125" s="64">
        <v>237</v>
      </c>
      <c r="DZ125" s="201">
        <v>7.1729957805899996E-2</v>
      </c>
      <c r="EA125" s="64">
        <v>54.1000000000017</v>
      </c>
      <c r="EB125" s="64">
        <v>21</v>
      </c>
      <c r="EC125" s="64">
        <v>0</v>
      </c>
      <c r="ED125" s="77">
        <v>0</v>
      </c>
      <c r="EE125" s="64">
        <v>0</v>
      </c>
      <c r="EF125" s="64">
        <v>0</v>
      </c>
      <c r="EG125" s="64">
        <v>0</v>
      </c>
      <c r="EH125" s="77">
        <v>0</v>
      </c>
      <c r="EI125" s="64">
        <v>17</v>
      </c>
      <c r="EJ125" s="138">
        <v>0</v>
      </c>
      <c r="EK125" s="64">
        <v>16</v>
      </c>
      <c r="EL125" s="64">
        <v>0</v>
      </c>
      <c r="EM125" s="138">
        <v>0</v>
      </c>
      <c r="EN125" s="178">
        <v>0</v>
      </c>
      <c r="EO125" s="178">
        <v>0</v>
      </c>
      <c r="EP125" s="178">
        <v>0</v>
      </c>
      <c r="EQ125" s="178">
        <v>0</v>
      </c>
      <c r="ER125" s="179">
        <v>0</v>
      </c>
    </row>
    <row r="126" spans="2:148" ht="14.1" customHeight="1" x14ac:dyDescent="0.2">
      <c r="B126" s="62" t="s">
        <v>1136</v>
      </c>
      <c r="C126" s="63" t="s">
        <v>383</v>
      </c>
      <c r="D126" s="63" t="s">
        <v>384</v>
      </c>
      <c r="E126" s="63" t="s">
        <v>385</v>
      </c>
      <c r="F126" s="63" t="s">
        <v>403</v>
      </c>
      <c r="G126" s="63"/>
      <c r="H126" s="63" t="s">
        <v>567</v>
      </c>
      <c r="I126" s="63" t="s">
        <v>1107</v>
      </c>
      <c r="J126" s="158" t="b">
        <v>0</v>
      </c>
      <c r="K126" s="132" t="s">
        <v>1137</v>
      </c>
      <c r="L126" s="63" t="s">
        <v>449</v>
      </c>
      <c r="M126" s="62"/>
      <c r="N126" s="63" t="s">
        <v>1138</v>
      </c>
      <c r="O126" s="63" t="s">
        <v>1139</v>
      </c>
      <c r="P126" s="63" t="s">
        <v>393</v>
      </c>
      <c r="Q126" s="63">
        <v>10032</v>
      </c>
      <c r="R126" s="63" t="s">
        <v>1140</v>
      </c>
      <c r="S126" s="218" t="s">
        <v>453</v>
      </c>
      <c r="T126" s="132" t="s">
        <v>454</v>
      </c>
      <c r="U126" s="166" t="s">
        <v>397</v>
      </c>
      <c r="V126" s="219" t="s">
        <v>398</v>
      </c>
      <c r="W126" s="219" t="s">
        <v>399</v>
      </c>
      <c r="X126" s="219" t="s">
        <v>400</v>
      </c>
      <c r="Y126" s="132" t="s">
        <v>336</v>
      </c>
      <c r="Z126" s="166" t="s">
        <v>410</v>
      </c>
      <c r="AA126" s="166">
        <v>1</v>
      </c>
      <c r="AB126" s="166">
        <v>1</v>
      </c>
      <c r="AC126" s="166">
        <v>1</v>
      </c>
      <c r="AD126" s="166">
        <v>0</v>
      </c>
      <c r="AE126" s="213">
        <v>42250</v>
      </c>
      <c r="AF126" s="64">
        <v>1592</v>
      </c>
      <c r="AG126" s="64" t="s">
        <v>401</v>
      </c>
      <c r="AH126" s="64">
        <v>1</v>
      </c>
      <c r="AI126" s="64">
        <v>79</v>
      </c>
      <c r="AJ126" s="64">
        <v>128</v>
      </c>
      <c r="AK126" s="64">
        <v>84</v>
      </c>
      <c r="AL126" s="64">
        <v>30</v>
      </c>
      <c r="AM126" s="64">
        <v>87</v>
      </c>
      <c r="AN126" s="64">
        <v>81.196241960783027</v>
      </c>
      <c r="AO126" s="64">
        <v>2.196241960783027</v>
      </c>
      <c r="AP126" s="77">
        <v>0.93329013748026468</v>
      </c>
      <c r="AQ126" s="64">
        <v>-5.803758039216973</v>
      </c>
      <c r="AR126" s="64">
        <v>107.333333</v>
      </c>
      <c r="AS126" s="65">
        <v>-3.3378071895440155E-2</v>
      </c>
      <c r="AT126" s="65">
        <v>2.7800531149152242E-2</v>
      </c>
      <c r="AU126" s="64">
        <v>79</v>
      </c>
      <c r="AV126" s="140">
        <v>81.196241960783027</v>
      </c>
      <c r="AW126" s="140">
        <v>21</v>
      </c>
      <c r="AX126" s="140">
        <v>30</v>
      </c>
      <c r="AY126" s="140">
        <v>1</v>
      </c>
      <c r="AZ126" s="140">
        <v>16</v>
      </c>
      <c r="BA126" s="140">
        <v>0</v>
      </c>
      <c r="BB126" s="140">
        <v>2</v>
      </c>
      <c r="BC126" s="140">
        <v>2</v>
      </c>
      <c r="BD126" s="140">
        <v>20</v>
      </c>
      <c r="BE126" s="140">
        <v>4</v>
      </c>
      <c r="BF126" s="65">
        <v>0.1905</v>
      </c>
      <c r="BG126" s="140">
        <v>0</v>
      </c>
      <c r="BH126" s="140">
        <v>1</v>
      </c>
      <c r="BI126" s="140">
        <v>0</v>
      </c>
      <c r="BJ126" s="140">
        <v>5</v>
      </c>
      <c r="BK126" s="140">
        <v>4</v>
      </c>
      <c r="BL126" s="140">
        <v>0</v>
      </c>
      <c r="BM126" s="65">
        <v>0.2</v>
      </c>
      <c r="BN126" s="64">
        <v>6</v>
      </c>
      <c r="BO126" s="201">
        <v>2.752293577981E-2</v>
      </c>
      <c r="BP126" s="140">
        <v>18</v>
      </c>
      <c r="BQ126" s="147">
        <v>94</v>
      </c>
      <c r="BR126" s="147">
        <v>3</v>
      </c>
      <c r="BS126" s="147">
        <v>9</v>
      </c>
      <c r="BT126" s="147">
        <v>2</v>
      </c>
      <c r="BU126" s="147">
        <v>12</v>
      </c>
      <c r="BV126" s="154">
        <v>4</v>
      </c>
      <c r="BW126" s="159">
        <v>3.1333333333333302</v>
      </c>
      <c r="BX126" s="146">
        <v>0.1</v>
      </c>
      <c r="BY126" s="146">
        <v>0.3</v>
      </c>
      <c r="BZ126" s="146">
        <v>6.6666666666660004E-2</v>
      </c>
      <c r="CA126" s="146">
        <v>0.4</v>
      </c>
      <c r="CB126" s="156">
        <v>0.13333333333333</v>
      </c>
      <c r="CC126" s="155">
        <v>2</v>
      </c>
      <c r="CD126" s="77">
        <v>6.6666666666660004E-2</v>
      </c>
      <c r="CE126" s="64">
        <v>2</v>
      </c>
      <c r="CF126" s="77">
        <v>0.28571428571427998</v>
      </c>
      <c r="CG126" s="64">
        <v>4</v>
      </c>
      <c r="CH126" s="77">
        <v>0.1081081081081</v>
      </c>
      <c r="CI126" s="124">
        <v>2</v>
      </c>
      <c r="CJ126" s="124">
        <v>30</v>
      </c>
      <c r="CK126" s="77">
        <v>6.6666666666660004E-2</v>
      </c>
      <c r="CL126" s="124">
        <v>1</v>
      </c>
      <c r="CM126" s="77">
        <v>3.3300000000000003E-2</v>
      </c>
      <c r="CN126" s="124">
        <v>0</v>
      </c>
      <c r="CO126" s="77">
        <v>0</v>
      </c>
      <c r="CP126" s="116">
        <v>1735</v>
      </c>
      <c r="CQ126" s="116">
        <v>57.833333333333336</v>
      </c>
      <c r="CR126" s="116">
        <v>0</v>
      </c>
      <c r="CS126" s="116">
        <v>0</v>
      </c>
      <c r="CT126" s="116">
        <v>14</v>
      </c>
      <c r="CU126" s="116">
        <v>0.46666666666666667</v>
      </c>
      <c r="CV126" s="116">
        <v>15</v>
      </c>
      <c r="CW126" s="116">
        <v>0.5</v>
      </c>
      <c r="CX126" s="116">
        <v>58.800000000000004</v>
      </c>
      <c r="CY126" s="64">
        <v>127</v>
      </c>
      <c r="CZ126" s="64">
        <v>65</v>
      </c>
      <c r="DA126" s="64">
        <v>98</v>
      </c>
      <c r="DB126" s="64">
        <v>79</v>
      </c>
      <c r="DC126" s="64">
        <v>103</v>
      </c>
      <c r="DD126" s="64">
        <v>80</v>
      </c>
      <c r="DE126" s="141">
        <v>0.51181102362204001</v>
      </c>
      <c r="DF126" s="141">
        <v>0.80612244897958996</v>
      </c>
      <c r="DG126" s="141">
        <v>0.77669902912621003</v>
      </c>
      <c r="DH126" s="64">
        <v>110</v>
      </c>
      <c r="DI126" s="176">
        <v>86</v>
      </c>
      <c r="DJ126" s="175">
        <v>0.964247032692645</v>
      </c>
      <c r="DK126" s="141">
        <v>0.78181818181818186</v>
      </c>
      <c r="DL126" s="141">
        <v>0.75386586192334071</v>
      </c>
      <c r="DM126" s="141">
        <v>1.0302881034360873</v>
      </c>
      <c r="DN126" s="141">
        <v>2.283316720286932E-2</v>
      </c>
      <c r="DO126" s="64">
        <v>7</v>
      </c>
      <c r="DP126" s="77">
        <v>0.18918918918918001</v>
      </c>
      <c r="DQ126" s="64">
        <v>22</v>
      </c>
      <c r="DR126" s="77">
        <v>0.73333333333332995</v>
      </c>
      <c r="DS126" s="64">
        <v>0</v>
      </c>
      <c r="DT126" s="77">
        <v>0</v>
      </c>
      <c r="DU126" s="64">
        <v>84</v>
      </c>
      <c r="DV126" s="64">
        <v>571</v>
      </c>
      <c r="DW126" s="77">
        <v>0.14711033274956001</v>
      </c>
      <c r="DX126" s="64">
        <v>28</v>
      </c>
      <c r="DY126" s="64">
        <v>218</v>
      </c>
      <c r="DZ126" s="201">
        <v>0.12844036697246999</v>
      </c>
      <c r="EA126" s="64">
        <v>37.400000000001498</v>
      </c>
      <c r="EB126" s="64">
        <v>71</v>
      </c>
      <c r="EC126" s="64">
        <v>0</v>
      </c>
      <c r="ED126" s="77">
        <v>0</v>
      </c>
      <c r="EE126" s="64">
        <v>0</v>
      </c>
      <c r="EF126" s="64">
        <v>0</v>
      </c>
      <c r="EG126" s="64">
        <v>0</v>
      </c>
      <c r="EH126" s="77">
        <v>0</v>
      </c>
      <c r="EI126" s="64">
        <v>30</v>
      </c>
      <c r="EJ126" s="138">
        <v>0</v>
      </c>
      <c r="EK126" s="64">
        <v>52</v>
      </c>
      <c r="EL126" s="64">
        <v>27</v>
      </c>
      <c r="EM126" s="138">
        <v>0.51919999999999999</v>
      </c>
      <c r="EN126" s="178">
        <v>0</v>
      </c>
      <c r="EO126" s="178">
        <v>0</v>
      </c>
      <c r="EP126" s="178">
        <v>0</v>
      </c>
      <c r="EQ126" s="178">
        <v>0</v>
      </c>
      <c r="ER126" s="179">
        <v>0</v>
      </c>
    </row>
    <row r="127" spans="2:148" ht="14.1" customHeight="1" x14ac:dyDescent="0.2">
      <c r="B127" s="62" t="s">
        <v>1141</v>
      </c>
      <c r="C127" s="63" t="s">
        <v>383</v>
      </c>
      <c r="D127" s="63" t="s">
        <v>384</v>
      </c>
      <c r="E127" s="63" t="s">
        <v>385</v>
      </c>
      <c r="F127" s="63" t="s">
        <v>403</v>
      </c>
      <c r="G127" s="63"/>
      <c r="H127" s="63" t="s">
        <v>567</v>
      </c>
      <c r="I127" s="63" t="s">
        <v>1107</v>
      </c>
      <c r="J127" s="158" t="b">
        <v>0</v>
      </c>
      <c r="K127" s="132" t="s">
        <v>1142</v>
      </c>
      <c r="L127" s="63" t="s">
        <v>417</v>
      </c>
      <c r="M127" s="62"/>
      <c r="N127" s="63" t="s">
        <v>1143</v>
      </c>
      <c r="O127" s="63" t="s">
        <v>1110</v>
      </c>
      <c r="P127" s="63" t="s">
        <v>393</v>
      </c>
      <c r="Q127" s="63">
        <v>10040</v>
      </c>
      <c r="R127" s="63" t="s">
        <v>1144</v>
      </c>
      <c r="S127" s="218" t="s">
        <v>420</v>
      </c>
      <c r="T127" s="132" t="s">
        <v>421</v>
      </c>
      <c r="U127" s="166" t="s">
        <v>397</v>
      </c>
      <c r="V127" s="219" t="s">
        <v>398</v>
      </c>
      <c r="W127" s="219" t="s">
        <v>399</v>
      </c>
      <c r="X127" s="219" t="s">
        <v>400</v>
      </c>
      <c r="Y127" s="132" t="s">
        <v>333</v>
      </c>
      <c r="Z127" s="166"/>
      <c r="AA127" s="166">
        <v>0</v>
      </c>
      <c r="AB127" s="166">
        <v>0</v>
      </c>
      <c r="AC127" s="166">
        <v>0</v>
      </c>
      <c r="AD127" s="166">
        <v>0</v>
      </c>
      <c r="AE127" s="213">
        <v>42286</v>
      </c>
      <c r="AF127" s="64">
        <v>1556</v>
      </c>
      <c r="AG127" s="64" t="s">
        <v>401</v>
      </c>
      <c r="AH127" s="64">
        <v>1</v>
      </c>
      <c r="AI127" s="64">
        <v>12</v>
      </c>
      <c r="AJ127" s="64">
        <v>3</v>
      </c>
      <c r="AK127" s="64">
        <v>4</v>
      </c>
      <c r="AL127" s="64">
        <v>4</v>
      </c>
      <c r="AM127" s="64">
        <v>50</v>
      </c>
      <c r="AN127" s="64">
        <v>10.826165594771069</v>
      </c>
      <c r="AO127" s="64">
        <v>-1.1738344052289307</v>
      </c>
      <c r="AP127" s="77">
        <v>0.2165233118954214</v>
      </c>
      <c r="AQ127" s="64">
        <v>-39.173834405228931</v>
      </c>
      <c r="AR127" s="64">
        <v>4</v>
      </c>
      <c r="AS127" s="65">
        <v>1.7065413986927673</v>
      </c>
      <c r="AT127" s="65">
        <v>-9.7819533769077552E-2</v>
      </c>
      <c r="AU127" s="64">
        <v>12</v>
      </c>
      <c r="AV127" s="140">
        <v>10.826165594771069</v>
      </c>
      <c r="AW127" s="140">
        <v>3</v>
      </c>
      <c r="AX127" s="140">
        <v>4</v>
      </c>
      <c r="AY127" s="140">
        <v>0</v>
      </c>
      <c r="AZ127" s="140">
        <v>3</v>
      </c>
      <c r="BA127" s="140">
        <v>0</v>
      </c>
      <c r="BB127" s="140">
        <v>1</v>
      </c>
      <c r="BC127" s="140">
        <v>0</v>
      </c>
      <c r="BD127" s="140">
        <v>4</v>
      </c>
      <c r="BE127" s="140">
        <v>0</v>
      </c>
      <c r="BF127" s="65">
        <v>0</v>
      </c>
      <c r="BG127" s="140">
        <v>0</v>
      </c>
      <c r="BH127" s="140">
        <v>0</v>
      </c>
      <c r="BI127" s="140">
        <v>0</v>
      </c>
      <c r="BJ127" s="140">
        <v>0</v>
      </c>
      <c r="BK127" s="140">
        <v>0</v>
      </c>
      <c r="BL127" s="140">
        <v>0</v>
      </c>
      <c r="BM127" s="65">
        <v>0.25</v>
      </c>
      <c r="BN127" s="64">
        <v>1</v>
      </c>
      <c r="BO127" s="201">
        <v>8.6956521739099991E-3</v>
      </c>
      <c r="BP127" s="140">
        <v>0</v>
      </c>
      <c r="BQ127" s="147">
        <v>8</v>
      </c>
      <c r="BR127" s="147">
        <v>0</v>
      </c>
      <c r="BS127" s="147">
        <v>4</v>
      </c>
      <c r="BT127" s="147">
        <v>0</v>
      </c>
      <c r="BU127" s="147">
        <v>0</v>
      </c>
      <c r="BV127" s="154">
        <v>0</v>
      </c>
      <c r="BW127" s="159">
        <v>2</v>
      </c>
      <c r="BX127" s="146">
        <v>0</v>
      </c>
      <c r="BY127" s="146">
        <v>1</v>
      </c>
      <c r="BZ127" s="146">
        <v>0</v>
      </c>
      <c r="CA127" s="146">
        <v>0</v>
      </c>
      <c r="CB127" s="156">
        <v>0</v>
      </c>
      <c r="CC127" s="155">
        <v>1</v>
      </c>
      <c r="CD127" s="77">
        <v>0.25</v>
      </c>
      <c r="CE127" s="64">
        <v>3</v>
      </c>
      <c r="CF127" s="77">
        <v>0.5</v>
      </c>
      <c r="CG127" s="64">
        <v>4</v>
      </c>
      <c r="CH127" s="77">
        <v>0.4</v>
      </c>
      <c r="CI127" s="124">
        <v>0</v>
      </c>
      <c r="CJ127" s="124">
        <v>4</v>
      </c>
      <c r="CK127" s="77">
        <v>0</v>
      </c>
      <c r="CL127" s="124">
        <v>0</v>
      </c>
      <c r="CM127" s="77">
        <v>0</v>
      </c>
      <c r="CN127" s="124">
        <v>0</v>
      </c>
      <c r="CO127" s="77">
        <v>0</v>
      </c>
      <c r="CP127" s="116">
        <v>200</v>
      </c>
      <c r="CQ127" s="116">
        <v>50</v>
      </c>
      <c r="CR127" s="116">
        <v>0</v>
      </c>
      <c r="CS127" s="116">
        <v>0</v>
      </c>
      <c r="CT127" s="116">
        <v>7</v>
      </c>
      <c r="CU127" s="116">
        <v>1.75</v>
      </c>
      <c r="CV127" s="116">
        <v>0</v>
      </c>
      <c r="CW127" s="116">
        <v>0</v>
      </c>
      <c r="CX127" s="116">
        <v>51.75</v>
      </c>
      <c r="CY127" s="64">
        <v>3</v>
      </c>
      <c r="CZ127" s="64">
        <v>3</v>
      </c>
      <c r="DA127" s="64">
        <v>3</v>
      </c>
      <c r="DB127" s="64">
        <v>3</v>
      </c>
      <c r="DC127" s="64">
        <v>5</v>
      </c>
      <c r="DD127" s="64">
        <v>3</v>
      </c>
      <c r="DE127" s="141">
        <v>1</v>
      </c>
      <c r="DF127" s="141">
        <v>1</v>
      </c>
      <c r="DG127" s="141">
        <v>0.6</v>
      </c>
      <c r="DH127" s="64">
        <v>5</v>
      </c>
      <c r="DI127" s="176">
        <v>4</v>
      </c>
      <c r="DJ127" s="175">
        <v>0.964247032692645</v>
      </c>
      <c r="DK127" s="141">
        <v>0.8</v>
      </c>
      <c r="DL127" s="141">
        <v>0.771397626154116</v>
      </c>
      <c r="DM127" s="141">
        <v>0.77780897899746348</v>
      </c>
      <c r="DN127" s="141">
        <v>-0.17139762615411602</v>
      </c>
      <c r="DO127" s="64">
        <v>6</v>
      </c>
      <c r="DP127" s="77">
        <v>0.6</v>
      </c>
      <c r="DQ127" s="64">
        <v>3</v>
      </c>
      <c r="DR127" s="77">
        <v>0.75</v>
      </c>
      <c r="DS127" s="64">
        <v>0</v>
      </c>
      <c r="DT127" s="77">
        <v>0</v>
      </c>
      <c r="DU127" s="64">
        <v>4</v>
      </c>
      <c r="DV127" s="64">
        <v>303</v>
      </c>
      <c r="DW127" s="77">
        <v>1.3201320132009999E-2</v>
      </c>
      <c r="DX127" s="64">
        <v>3</v>
      </c>
      <c r="DY127" s="64">
        <v>115</v>
      </c>
      <c r="DZ127" s="201">
        <v>2.6086956521730001E-2</v>
      </c>
      <c r="EA127" s="64">
        <v>31.500000000001101</v>
      </c>
      <c r="EB127" s="64">
        <v>0</v>
      </c>
      <c r="EC127" s="64">
        <v>0</v>
      </c>
      <c r="ED127" s="77">
        <v>0</v>
      </c>
      <c r="EE127" s="64">
        <v>0</v>
      </c>
      <c r="EF127" s="64">
        <v>0</v>
      </c>
      <c r="EG127" s="64">
        <v>0</v>
      </c>
      <c r="EH127" s="77">
        <v>0</v>
      </c>
      <c r="EI127" s="64">
        <v>0</v>
      </c>
      <c r="EJ127" s="138">
        <v>0</v>
      </c>
      <c r="EK127" s="64">
        <v>0</v>
      </c>
      <c r="EL127" s="64">
        <v>0</v>
      </c>
      <c r="EM127" s="138"/>
      <c r="EN127" s="178">
        <v>0</v>
      </c>
      <c r="EO127" s="178">
        <v>0</v>
      </c>
      <c r="EP127" s="178">
        <v>0</v>
      </c>
      <c r="EQ127" s="178">
        <v>0</v>
      </c>
      <c r="ER127" s="179">
        <v>0</v>
      </c>
    </row>
    <row r="128" spans="2:148" ht="14.1" customHeight="1" x14ac:dyDescent="0.2">
      <c r="B128" s="62" t="s">
        <v>1145</v>
      </c>
      <c r="C128" s="63" t="s">
        <v>383</v>
      </c>
      <c r="D128" s="63" t="s">
        <v>384</v>
      </c>
      <c r="E128" s="63" t="s">
        <v>385</v>
      </c>
      <c r="F128" s="63" t="s">
        <v>403</v>
      </c>
      <c r="G128" s="63"/>
      <c r="H128" s="63" t="s">
        <v>567</v>
      </c>
      <c r="I128" s="63" t="s">
        <v>1107</v>
      </c>
      <c r="J128" s="158" t="b">
        <v>0</v>
      </c>
      <c r="K128" s="132" t="s">
        <v>1146</v>
      </c>
      <c r="L128" s="63" t="s">
        <v>417</v>
      </c>
      <c r="M128" s="62"/>
      <c r="N128" s="63" t="s">
        <v>1147</v>
      </c>
      <c r="O128" s="63" t="s">
        <v>1110</v>
      </c>
      <c r="P128" s="63" t="s">
        <v>393</v>
      </c>
      <c r="Q128" s="63">
        <v>10034</v>
      </c>
      <c r="R128" s="63" t="s">
        <v>1148</v>
      </c>
      <c r="S128" s="218" t="s">
        <v>420</v>
      </c>
      <c r="T128" s="132" t="s">
        <v>421</v>
      </c>
      <c r="U128" s="166" t="s">
        <v>397</v>
      </c>
      <c r="V128" s="219" t="s">
        <v>398</v>
      </c>
      <c r="W128" s="219" t="s">
        <v>399</v>
      </c>
      <c r="X128" s="219" t="s">
        <v>400</v>
      </c>
      <c r="Y128" s="132" t="s">
        <v>333</v>
      </c>
      <c r="Z128" s="166" t="s">
        <v>410</v>
      </c>
      <c r="AA128" s="166">
        <v>0</v>
      </c>
      <c r="AB128" s="166">
        <v>0</v>
      </c>
      <c r="AC128" s="166">
        <v>0</v>
      </c>
      <c r="AD128" s="166">
        <v>0</v>
      </c>
      <c r="AE128" s="213">
        <v>42662</v>
      </c>
      <c r="AF128" s="64">
        <v>1180</v>
      </c>
      <c r="AG128" s="64" t="s">
        <v>401</v>
      </c>
      <c r="AH128" s="64">
        <v>1</v>
      </c>
      <c r="AI128" s="64">
        <v>12</v>
      </c>
      <c r="AJ128" s="64">
        <v>15</v>
      </c>
      <c r="AK128" s="64">
        <v>15</v>
      </c>
      <c r="AL128" s="64">
        <v>6</v>
      </c>
      <c r="AM128" s="64">
        <v>50</v>
      </c>
      <c r="AN128" s="64">
        <v>16.239248392156604</v>
      </c>
      <c r="AO128" s="64">
        <v>4.239248392156604</v>
      </c>
      <c r="AP128" s="77">
        <v>0.3247849678431321</v>
      </c>
      <c r="AQ128" s="64">
        <v>-33.760751607843396</v>
      </c>
      <c r="AR128" s="64">
        <v>16</v>
      </c>
      <c r="AS128" s="65">
        <v>8.2616559477106929E-2</v>
      </c>
      <c r="AT128" s="65">
        <v>0.35327069934638367</v>
      </c>
      <c r="AU128" s="64">
        <v>12</v>
      </c>
      <c r="AV128" s="140">
        <v>16.239248392156604</v>
      </c>
      <c r="AW128" s="140">
        <v>6</v>
      </c>
      <c r="AX128" s="140">
        <v>6</v>
      </c>
      <c r="AY128" s="140">
        <v>2</v>
      </c>
      <c r="AZ128" s="140">
        <v>1</v>
      </c>
      <c r="BA128" s="140">
        <v>0</v>
      </c>
      <c r="BB128" s="140">
        <v>0</v>
      </c>
      <c r="BC128" s="140">
        <v>0</v>
      </c>
      <c r="BD128" s="140">
        <v>1</v>
      </c>
      <c r="BE128" s="140">
        <v>3</v>
      </c>
      <c r="BF128" s="65">
        <v>0.5</v>
      </c>
      <c r="BG128" s="140">
        <v>0</v>
      </c>
      <c r="BH128" s="140">
        <v>0</v>
      </c>
      <c r="BI128" s="140">
        <v>0</v>
      </c>
      <c r="BJ128" s="140">
        <v>3</v>
      </c>
      <c r="BK128" s="140">
        <v>0</v>
      </c>
      <c r="BL128" s="140">
        <v>0</v>
      </c>
      <c r="BM128" s="65">
        <v>0</v>
      </c>
      <c r="BN128" s="64">
        <v>0</v>
      </c>
      <c r="BO128" s="201">
        <v>0</v>
      </c>
      <c r="BP128" s="140">
        <v>2</v>
      </c>
      <c r="BQ128" s="147">
        <v>13</v>
      </c>
      <c r="BR128" s="147">
        <v>1</v>
      </c>
      <c r="BS128" s="147">
        <v>4</v>
      </c>
      <c r="BT128" s="147">
        <v>0</v>
      </c>
      <c r="BU128" s="147">
        <v>1</v>
      </c>
      <c r="BV128" s="154">
        <v>0</v>
      </c>
      <c r="BW128" s="159">
        <v>2.1666666666666599</v>
      </c>
      <c r="BX128" s="146">
        <v>0.16666666666666</v>
      </c>
      <c r="BY128" s="146">
        <v>0.66666666666665997</v>
      </c>
      <c r="BZ128" s="146">
        <v>0</v>
      </c>
      <c r="CA128" s="146">
        <v>0.16666666666666</v>
      </c>
      <c r="CB128" s="156">
        <v>0</v>
      </c>
      <c r="CC128" s="155">
        <v>1</v>
      </c>
      <c r="CD128" s="77">
        <v>0.16666666666666</v>
      </c>
      <c r="CE128" s="64">
        <v>0</v>
      </c>
      <c r="CF128" s="77">
        <v>0</v>
      </c>
      <c r="CG128" s="64">
        <v>1</v>
      </c>
      <c r="CH128" s="77">
        <v>0.14285714285713999</v>
      </c>
      <c r="CI128" s="124">
        <v>0</v>
      </c>
      <c r="CJ128" s="124">
        <v>6</v>
      </c>
      <c r="CK128" s="77">
        <v>0</v>
      </c>
      <c r="CL128" s="124">
        <v>0</v>
      </c>
      <c r="CM128" s="77">
        <v>0</v>
      </c>
      <c r="CN128" s="124">
        <v>0</v>
      </c>
      <c r="CO128" s="77">
        <v>0</v>
      </c>
      <c r="CP128" s="116">
        <v>300</v>
      </c>
      <c r="CQ128" s="116">
        <v>50</v>
      </c>
      <c r="CR128" s="116">
        <v>0</v>
      </c>
      <c r="CS128" s="116">
        <v>0</v>
      </c>
      <c r="CT128" s="116">
        <v>7</v>
      </c>
      <c r="CU128" s="116">
        <v>1.1666666666666667</v>
      </c>
      <c r="CV128" s="116">
        <v>0</v>
      </c>
      <c r="CW128" s="116">
        <v>0</v>
      </c>
      <c r="CX128" s="116">
        <v>51.166666666666664</v>
      </c>
      <c r="CY128" s="64">
        <v>15</v>
      </c>
      <c r="CZ128" s="64">
        <v>11</v>
      </c>
      <c r="DA128" s="64">
        <v>12</v>
      </c>
      <c r="DB128" s="64">
        <v>9</v>
      </c>
      <c r="DC128" s="64">
        <v>17</v>
      </c>
      <c r="DD128" s="64">
        <v>8</v>
      </c>
      <c r="DE128" s="141">
        <v>0.73333333333332995</v>
      </c>
      <c r="DF128" s="141">
        <v>0.75</v>
      </c>
      <c r="DG128" s="141">
        <v>0.47058823529410998</v>
      </c>
      <c r="DH128" s="64">
        <v>18</v>
      </c>
      <c r="DI128" s="176">
        <v>12</v>
      </c>
      <c r="DJ128" s="175">
        <v>0.964247032692645</v>
      </c>
      <c r="DK128" s="141">
        <v>0.66666666666666663</v>
      </c>
      <c r="DL128" s="141">
        <v>0.64283135512842993</v>
      </c>
      <c r="DM128" s="141">
        <v>0.73205550964465971</v>
      </c>
      <c r="DN128" s="141">
        <v>-0.17224311983431995</v>
      </c>
      <c r="DO128" s="64">
        <v>1</v>
      </c>
      <c r="DP128" s="77">
        <v>0.14285714285713999</v>
      </c>
      <c r="DQ128" s="64">
        <v>5</v>
      </c>
      <c r="DR128" s="77">
        <v>0.83333333333333004</v>
      </c>
      <c r="DS128" s="64">
        <v>0</v>
      </c>
      <c r="DT128" s="77">
        <v>0</v>
      </c>
      <c r="DU128" s="64">
        <v>15</v>
      </c>
      <c r="DV128" s="64">
        <v>448</v>
      </c>
      <c r="DW128" s="77">
        <v>3.3482142857139997E-2</v>
      </c>
      <c r="DX128" s="64">
        <v>5</v>
      </c>
      <c r="DY128" s="64">
        <v>172</v>
      </c>
      <c r="DZ128" s="201">
        <v>2.906976744186E-2</v>
      </c>
      <c r="EA128" s="64">
        <v>46.600000000000101</v>
      </c>
      <c r="EB128" s="64">
        <v>0</v>
      </c>
      <c r="EC128" s="64">
        <v>0</v>
      </c>
      <c r="ED128" s="77">
        <v>0</v>
      </c>
      <c r="EE128" s="64">
        <v>0</v>
      </c>
      <c r="EF128" s="64">
        <v>0</v>
      </c>
      <c r="EG128" s="64">
        <v>0</v>
      </c>
      <c r="EH128" s="77">
        <v>0</v>
      </c>
      <c r="EI128" s="64">
        <v>0</v>
      </c>
      <c r="EJ128" s="138">
        <v>0</v>
      </c>
      <c r="EK128" s="64">
        <v>0</v>
      </c>
      <c r="EL128" s="64">
        <v>0</v>
      </c>
      <c r="EM128" s="138"/>
      <c r="EN128" s="178">
        <v>0</v>
      </c>
      <c r="EO128" s="178">
        <v>0</v>
      </c>
      <c r="EP128" s="178">
        <v>0</v>
      </c>
      <c r="EQ128" s="178">
        <v>0</v>
      </c>
      <c r="ER128" s="179">
        <v>0</v>
      </c>
    </row>
    <row r="129" spans="2:148" ht="14.1" customHeight="1" x14ac:dyDescent="0.2">
      <c r="B129" s="62" t="s">
        <v>1149</v>
      </c>
      <c r="C129" s="63" t="s">
        <v>383</v>
      </c>
      <c r="D129" s="63" t="s">
        <v>384</v>
      </c>
      <c r="E129" s="63" t="s">
        <v>385</v>
      </c>
      <c r="F129" s="63" t="s">
        <v>403</v>
      </c>
      <c r="G129" s="63"/>
      <c r="H129" s="63" t="s">
        <v>567</v>
      </c>
      <c r="I129" s="63" t="s">
        <v>1107</v>
      </c>
      <c r="J129" s="158" t="b">
        <v>0</v>
      </c>
      <c r="K129" s="132" t="s">
        <v>1150</v>
      </c>
      <c r="L129" s="63" t="s">
        <v>417</v>
      </c>
      <c r="M129" s="62"/>
      <c r="N129" s="63" t="s">
        <v>1151</v>
      </c>
      <c r="O129" s="63" t="s">
        <v>1110</v>
      </c>
      <c r="P129" s="63" t="s">
        <v>393</v>
      </c>
      <c r="Q129" s="63">
        <v>10032</v>
      </c>
      <c r="R129" s="63" t="s">
        <v>1152</v>
      </c>
      <c r="S129" s="218" t="s">
        <v>420</v>
      </c>
      <c r="T129" s="132" t="s">
        <v>421</v>
      </c>
      <c r="U129" s="166" t="s">
        <v>397</v>
      </c>
      <c r="V129" s="219" t="s">
        <v>398</v>
      </c>
      <c r="W129" s="219" t="s">
        <v>399</v>
      </c>
      <c r="X129" s="219" t="s">
        <v>400</v>
      </c>
      <c r="Y129" s="132" t="s">
        <v>336</v>
      </c>
      <c r="Z129" s="166" t="s">
        <v>410</v>
      </c>
      <c r="AA129" s="166">
        <v>1</v>
      </c>
      <c r="AB129" s="166">
        <v>1</v>
      </c>
      <c r="AC129" s="166">
        <v>1</v>
      </c>
      <c r="AD129" s="166">
        <v>0</v>
      </c>
      <c r="AE129" s="213">
        <v>42693</v>
      </c>
      <c r="AF129" s="64">
        <v>1149</v>
      </c>
      <c r="AG129" s="64" t="s">
        <v>401</v>
      </c>
      <c r="AH129" s="64">
        <v>1</v>
      </c>
      <c r="AI129" s="64">
        <v>78</v>
      </c>
      <c r="AJ129" s="64">
        <v>118</v>
      </c>
      <c r="AK129" s="64">
        <v>117</v>
      </c>
      <c r="AL129" s="64">
        <v>45</v>
      </c>
      <c r="AM129" s="64">
        <v>88</v>
      </c>
      <c r="AN129" s="64">
        <v>121.79436294117453</v>
      </c>
      <c r="AO129" s="64">
        <v>43.794362941174526</v>
      </c>
      <c r="AP129" s="77">
        <v>1.384026851604256</v>
      </c>
      <c r="AQ129" s="64">
        <v>33.794362941174526</v>
      </c>
      <c r="AR129" s="64">
        <v>112.66666600000001</v>
      </c>
      <c r="AS129" s="65">
        <v>4.0977461035679709E-2</v>
      </c>
      <c r="AT129" s="65">
        <v>0.56146619155351962</v>
      </c>
      <c r="AU129" s="64">
        <v>78</v>
      </c>
      <c r="AV129" s="140">
        <v>121.79436294117453</v>
      </c>
      <c r="AW129" s="140">
        <v>18</v>
      </c>
      <c r="AX129" s="140">
        <v>45</v>
      </c>
      <c r="AY129" s="140">
        <v>0</v>
      </c>
      <c r="AZ129" s="140">
        <v>3</v>
      </c>
      <c r="BA129" s="140">
        <v>2</v>
      </c>
      <c r="BB129" s="140">
        <v>19</v>
      </c>
      <c r="BC129" s="140">
        <v>0</v>
      </c>
      <c r="BD129" s="140">
        <v>24</v>
      </c>
      <c r="BE129" s="140">
        <v>15</v>
      </c>
      <c r="BF129" s="65">
        <v>0.83330000000000004</v>
      </c>
      <c r="BG129" s="140">
        <v>0</v>
      </c>
      <c r="BH129" s="140">
        <v>2</v>
      </c>
      <c r="BI129" s="140">
        <v>0</v>
      </c>
      <c r="BJ129" s="140">
        <v>17</v>
      </c>
      <c r="BK129" s="140">
        <v>4</v>
      </c>
      <c r="BL129" s="140">
        <v>0</v>
      </c>
      <c r="BM129" s="65">
        <v>0.55559999999999998</v>
      </c>
      <c r="BN129" s="64">
        <v>23</v>
      </c>
      <c r="BO129" s="201">
        <v>9.5435684647299998E-2</v>
      </c>
      <c r="BP129" s="140">
        <v>14</v>
      </c>
      <c r="BQ129" s="147">
        <v>119</v>
      </c>
      <c r="BR129" s="147">
        <v>1</v>
      </c>
      <c r="BS129" s="147">
        <v>28</v>
      </c>
      <c r="BT129" s="147">
        <v>3</v>
      </c>
      <c r="BU129" s="147">
        <v>12</v>
      </c>
      <c r="BV129" s="154">
        <v>1</v>
      </c>
      <c r="BW129" s="159">
        <v>2.6444444444444399</v>
      </c>
      <c r="BX129" s="146">
        <v>2.2222222222219999E-2</v>
      </c>
      <c r="BY129" s="146">
        <v>0.62222222222222001</v>
      </c>
      <c r="BZ129" s="146">
        <v>6.6666666666660004E-2</v>
      </c>
      <c r="CA129" s="146">
        <v>0.26666666666666</v>
      </c>
      <c r="CB129" s="156">
        <v>2.2222222222219999E-2</v>
      </c>
      <c r="CC129" s="155">
        <v>0</v>
      </c>
      <c r="CD129" s="77">
        <v>0</v>
      </c>
      <c r="CE129" s="64">
        <v>6</v>
      </c>
      <c r="CF129" s="77">
        <v>0.33333333333332998</v>
      </c>
      <c r="CG129" s="64">
        <v>6</v>
      </c>
      <c r="CH129" s="77">
        <v>9.5238095238090001E-2</v>
      </c>
      <c r="CI129" s="124">
        <v>15</v>
      </c>
      <c r="CJ129" s="124">
        <v>45</v>
      </c>
      <c r="CK129" s="77">
        <v>0.33333333333332998</v>
      </c>
      <c r="CL129" s="124">
        <v>11</v>
      </c>
      <c r="CM129" s="77">
        <v>0.24440000000000001</v>
      </c>
      <c r="CN129" s="124">
        <v>0</v>
      </c>
      <c r="CO129" s="77">
        <v>0</v>
      </c>
      <c r="CP129" s="116">
        <v>2660</v>
      </c>
      <c r="CQ129" s="116">
        <v>59.111111111111114</v>
      </c>
      <c r="CR129" s="116">
        <v>0</v>
      </c>
      <c r="CS129" s="116">
        <v>0</v>
      </c>
      <c r="CT129" s="116">
        <v>0</v>
      </c>
      <c r="CU129" s="116">
        <v>0</v>
      </c>
      <c r="CV129" s="116">
        <v>95</v>
      </c>
      <c r="CW129" s="116">
        <v>2.1111111111111112</v>
      </c>
      <c r="CX129" s="116">
        <v>61.222222222222229</v>
      </c>
      <c r="CY129" s="64">
        <v>114</v>
      </c>
      <c r="CZ129" s="64">
        <v>97</v>
      </c>
      <c r="DA129" s="64">
        <v>115</v>
      </c>
      <c r="DB129" s="64">
        <v>83</v>
      </c>
      <c r="DC129" s="64">
        <v>96</v>
      </c>
      <c r="DD129" s="64">
        <v>61</v>
      </c>
      <c r="DE129" s="141">
        <v>0.85087719298245001</v>
      </c>
      <c r="DF129" s="141">
        <v>0.72173913043478</v>
      </c>
      <c r="DG129" s="141">
        <v>0.63541666666665997</v>
      </c>
      <c r="DH129" s="64">
        <v>103</v>
      </c>
      <c r="DI129" s="176">
        <v>81</v>
      </c>
      <c r="DJ129" s="175">
        <v>0.964247032692645</v>
      </c>
      <c r="DK129" s="141">
        <v>0.78640776699029125</v>
      </c>
      <c r="DL129" s="141">
        <v>0.75829135580683726</v>
      </c>
      <c r="DM129" s="141">
        <v>0.83795847308659333</v>
      </c>
      <c r="DN129" s="141">
        <v>-0.1228746891401773</v>
      </c>
      <c r="DO129" s="64">
        <v>18</v>
      </c>
      <c r="DP129" s="77">
        <v>0.28571428571427998</v>
      </c>
      <c r="DQ129" s="64">
        <v>19</v>
      </c>
      <c r="DR129" s="77">
        <v>0.42222222222222</v>
      </c>
      <c r="DS129" s="64">
        <v>0</v>
      </c>
      <c r="DT129" s="77">
        <v>0</v>
      </c>
      <c r="DU129" s="64">
        <v>117</v>
      </c>
      <c r="DV129" s="64">
        <v>600</v>
      </c>
      <c r="DW129" s="77">
        <v>0.19500000000000001</v>
      </c>
      <c r="DX129" s="64">
        <v>42</v>
      </c>
      <c r="DY129" s="64">
        <v>241</v>
      </c>
      <c r="DZ129" s="201">
        <v>0.17427385892116001</v>
      </c>
      <c r="EA129" s="64">
        <v>30.300000000000399</v>
      </c>
      <c r="EB129" s="64">
        <v>62</v>
      </c>
      <c r="EC129" s="64">
        <v>2</v>
      </c>
      <c r="ED129" s="77">
        <v>3.2300000000000002E-2</v>
      </c>
      <c r="EE129" s="64">
        <v>0</v>
      </c>
      <c r="EF129" s="64">
        <v>0</v>
      </c>
      <c r="EG129" s="64">
        <v>0</v>
      </c>
      <c r="EH129" s="77">
        <v>0</v>
      </c>
      <c r="EI129" s="64">
        <v>45</v>
      </c>
      <c r="EJ129" s="138">
        <v>0</v>
      </c>
      <c r="EK129" s="64">
        <v>67</v>
      </c>
      <c r="EL129" s="64">
        <v>54</v>
      </c>
      <c r="EM129" s="138">
        <v>0.80600000000000005</v>
      </c>
      <c r="EN129" s="178">
        <v>0</v>
      </c>
      <c r="EO129" s="178">
        <v>0</v>
      </c>
      <c r="EP129" s="178">
        <v>0</v>
      </c>
      <c r="EQ129" s="178">
        <v>0</v>
      </c>
      <c r="ER129" s="179">
        <v>0</v>
      </c>
    </row>
    <row r="130" spans="2:148" ht="14.1" customHeight="1" x14ac:dyDescent="0.2">
      <c r="B130" s="62" t="s">
        <v>1153</v>
      </c>
      <c r="C130" s="63" t="s">
        <v>383</v>
      </c>
      <c r="D130" s="63" t="s">
        <v>384</v>
      </c>
      <c r="E130" s="63" t="s">
        <v>385</v>
      </c>
      <c r="F130" s="63"/>
      <c r="G130" s="63"/>
      <c r="H130" s="63" t="s">
        <v>567</v>
      </c>
      <c r="I130" s="63" t="s">
        <v>1107</v>
      </c>
      <c r="J130" s="158" t="b">
        <v>0</v>
      </c>
      <c r="K130" s="132" t="s">
        <v>1154</v>
      </c>
      <c r="L130" s="63" t="s">
        <v>1155</v>
      </c>
      <c r="M130" s="62"/>
      <c r="N130" s="63" t="s">
        <v>1156</v>
      </c>
      <c r="O130" s="63" t="s">
        <v>1110</v>
      </c>
      <c r="P130" s="63" t="s">
        <v>393</v>
      </c>
      <c r="Q130" s="63">
        <v>10040</v>
      </c>
      <c r="R130" s="63" t="s">
        <v>1157</v>
      </c>
      <c r="S130" s="218" t="s">
        <v>617</v>
      </c>
      <c r="T130" s="132" t="s">
        <v>618</v>
      </c>
      <c r="U130" s="166" t="s">
        <v>397</v>
      </c>
      <c r="V130" s="219" t="s">
        <v>398</v>
      </c>
      <c r="W130" s="219" t="s">
        <v>399</v>
      </c>
      <c r="X130" s="219" t="s">
        <v>400</v>
      </c>
      <c r="Y130" s="132" t="s">
        <v>335</v>
      </c>
      <c r="Z130" s="166" t="s">
        <v>401</v>
      </c>
      <c r="AA130" s="166">
        <v>1</v>
      </c>
      <c r="AB130" s="166">
        <v>1</v>
      </c>
      <c r="AC130" s="166">
        <v>1</v>
      </c>
      <c r="AD130" s="166">
        <v>0</v>
      </c>
      <c r="AE130" s="213">
        <v>43007</v>
      </c>
      <c r="AF130" s="64">
        <v>835</v>
      </c>
      <c r="AG130" s="64" t="s">
        <v>401</v>
      </c>
      <c r="AH130" s="64">
        <v>1</v>
      </c>
      <c r="AI130" s="64">
        <v>59</v>
      </c>
      <c r="AJ130" s="64">
        <v>21</v>
      </c>
      <c r="AK130" s="64">
        <v>0</v>
      </c>
      <c r="AL130" s="64">
        <v>0</v>
      </c>
      <c r="AM130" s="64">
        <v>50</v>
      </c>
      <c r="AN130" s="64">
        <v>0</v>
      </c>
      <c r="AO130" s="64">
        <v>-59</v>
      </c>
      <c r="AP130" s="77">
        <v>0</v>
      </c>
      <c r="AQ130" s="64">
        <v>-50</v>
      </c>
      <c r="AR130" s="64">
        <v>20.666665999999999</v>
      </c>
      <c r="AS130" s="65">
        <v>0</v>
      </c>
      <c r="AT130" s="65">
        <v>-1</v>
      </c>
      <c r="AU130" s="64">
        <v>59</v>
      </c>
      <c r="AV130" s="140">
        <v>0</v>
      </c>
      <c r="AW130" s="140">
        <v>0</v>
      </c>
      <c r="AX130" s="140">
        <v>0</v>
      </c>
      <c r="AY130" s="140">
        <v>0</v>
      </c>
      <c r="AZ130" s="140">
        <v>0</v>
      </c>
      <c r="BA130" s="140">
        <v>0</v>
      </c>
      <c r="BB130" s="140">
        <v>0</v>
      </c>
      <c r="BC130" s="140">
        <v>0</v>
      </c>
      <c r="BD130" s="140">
        <v>0</v>
      </c>
      <c r="BE130" s="140">
        <v>0</v>
      </c>
      <c r="BF130" s="65">
        <v>0</v>
      </c>
      <c r="BG130" s="140">
        <v>0</v>
      </c>
      <c r="BH130" s="140">
        <v>0</v>
      </c>
      <c r="BI130" s="140">
        <v>0</v>
      </c>
      <c r="BJ130" s="140">
        <v>0</v>
      </c>
      <c r="BK130" s="140">
        <v>0</v>
      </c>
      <c r="BL130" s="140">
        <v>0</v>
      </c>
      <c r="BM130" s="65">
        <v>0</v>
      </c>
      <c r="BN130" s="64">
        <v>0</v>
      </c>
      <c r="BO130" s="201">
        <v>0</v>
      </c>
      <c r="BP130" s="140">
        <v>0</v>
      </c>
      <c r="BQ130" s="147">
        <v>0</v>
      </c>
      <c r="BR130" s="147">
        <v>0</v>
      </c>
      <c r="BS130" s="147">
        <v>0</v>
      </c>
      <c r="BT130" s="147">
        <v>0</v>
      </c>
      <c r="BU130" s="147">
        <v>0</v>
      </c>
      <c r="BV130" s="154">
        <v>0</v>
      </c>
      <c r="BW130" s="159">
        <v>0</v>
      </c>
      <c r="BX130" s="146">
        <v>0</v>
      </c>
      <c r="BY130" s="146">
        <v>0</v>
      </c>
      <c r="BZ130" s="146">
        <v>0</v>
      </c>
      <c r="CA130" s="146">
        <v>0</v>
      </c>
      <c r="CB130" s="156">
        <v>0</v>
      </c>
      <c r="CC130" s="155">
        <v>0</v>
      </c>
      <c r="CD130" s="77">
        <v>0</v>
      </c>
      <c r="CE130" s="64">
        <v>0</v>
      </c>
      <c r="CF130" s="77">
        <v>0</v>
      </c>
      <c r="CG130" s="64">
        <v>0</v>
      </c>
      <c r="CH130" s="77">
        <v>0</v>
      </c>
      <c r="CI130" s="124">
        <v>0</v>
      </c>
      <c r="CJ130" s="124">
        <v>0</v>
      </c>
      <c r="CK130" s="77">
        <v>0</v>
      </c>
      <c r="CL130" s="124">
        <v>0</v>
      </c>
      <c r="CM130" s="77">
        <v>0</v>
      </c>
      <c r="CN130" s="124">
        <v>0</v>
      </c>
      <c r="CO130" s="77">
        <v>0</v>
      </c>
      <c r="CP130" s="116">
        <v>0</v>
      </c>
      <c r="CQ130" s="116">
        <v>0</v>
      </c>
      <c r="CR130" s="116">
        <v>0</v>
      </c>
      <c r="CS130" s="116">
        <v>0</v>
      </c>
      <c r="CT130" s="116">
        <v>0</v>
      </c>
      <c r="CU130" s="116">
        <v>0</v>
      </c>
      <c r="CV130" s="116">
        <v>0</v>
      </c>
      <c r="CW130" s="116">
        <v>0</v>
      </c>
      <c r="CX130" s="116">
        <v>0</v>
      </c>
      <c r="CY130" s="64">
        <v>19</v>
      </c>
      <c r="CZ130" s="64">
        <v>12</v>
      </c>
      <c r="DA130" s="64">
        <v>61</v>
      </c>
      <c r="DB130" s="64">
        <v>31</v>
      </c>
      <c r="DC130" s="64">
        <v>41</v>
      </c>
      <c r="DD130" s="64">
        <v>20</v>
      </c>
      <c r="DE130" s="141">
        <v>0.63157894736842002</v>
      </c>
      <c r="DF130" s="141">
        <v>0.50819672131146998</v>
      </c>
      <c r="DG130" s="141">
        <v>0.48780487804877998</v>
      </c>
      <c r="DH130" s="64">
        <v>41</v>
      </c>
      <c r="DI130" s="176">
        <v>30</v>
      </c>
      <c r="DJ130" s="175">
        <v>0.964247032692645</v>
      </c>
      <c r="DK130" s="141">
        <v>0.73170731707317072</v>
      </c>
      <c r="DL130" s="141">
        <v>0.70554660928730117</v>
      </c>
      <c r="DM130" s="141">
        <v>0.6913857591088558</v>
      </c>
      <c r="DN130" s="141">
        <v>-0.2177417312385212</v>
      </c>
      <c r="DO130" s="64">
        <v>0</v>
      </c>
      <c r="DP130" s="77">
        <v>0</v>
      </c>
      <c r="DQ130" s="64">
        <v>0</v>
      </c>
      <c r="DR130" s="77">
        <v>0</v>
      </c>
      <c r="DS130" s="64">
        <v>0</v>
      </c>
      <c r="DT130" s="77">
        <v>0</v>
      </c>
      <c r="DU130" s="64">
        <v>0</v>
      </c>
      <c r="DV130" s="64">
        <v>0</v>
      </c>
      <c r="DW130" s="77">
        <v>0</v>
      </c>
      <c r="DX130" s="64">
        <v>0</v>
      </c>
      <c r="DY130" s="64">
        <v>0</v>
      </c>
      <c r="DZ130" s="201">
        <v>0</v>
      </c>
      <c r="EA130" s="64">
        <v>0</v>
      </c>
      <c r="EB130" s="64">
        <v>0</v>
      </c>
      <c r="EC130" s="64">
        <v>0</v>
      </c>
      <c r="ED130" s="77">
        <v>0</v>
      </c>
      <c r="EE130" s="64">
        <v>0</v>
      </c>
      <c r="EF130" s="64">
        <v>0</v>
      </c>
      <c r="EG130" s="64">
        <v>0</v>
      </c>
      <c r="EH130" s="77">
        <v>0</v>
      </c>
      <c r="EI130" s="64">
        <v>0</v>
      </c>
      <c r="EJ130" s="138">
        <v>0</v>
      </c>
      <c r="EK130" s="64">
        <v>0</v>
      </c>
      <c r="EL130" s="64">
        <v>0</v>
      </c>
      <c r="EM130" s="138"/>
      <c r="EN130" s="178">
        <v>0</v>
      </c>
      <c r="EO130" s="178">
        <v>0</v>
      </c>
      <c r="EP130" s="178">
        <v>0</v>
      </c>
      <c r="EQ130" s="178">
        <v>0</v>
      </c>
      <c r="ER130" s="179">
        <v>0</v>
      </c>
    </row>
    <row r="131" spans="2:148" ht="14.1" customHeight="1" x14ac:dyDescent="0.2">
      <c r="B131" s="62" t="s">
        <v>1158</v>
      </c>
      <c r="C131" s="63" t="s">
        <v>383</v>
      </c>
      <c r="D131" s="63" t="s">
        <v>384</v>
      </c>
      <c r="E131" s="63" t="s">
        <v>385</v>
      </c>
      <c r="F131" s="63" t="s">
        <v>403</v>
      </c>
      <c r="G131" s="63"/>
      <c r="H131" s="63" t="s">
        <v>567</v>
      </c>
      <c r="I131" s="63" t="s">
        <v>1107</v>
      </c>
      <c r="J131" s="158" t="b">
        <v>0</v>
      </c>
      <c r="K131" s="132" t="s">
        <v>1159</v>
      </c>
      <c r="L131" s="63" t="s">
        <v>417</v>
      </c>
      <c r="M131" s="62"/>
      <c r="N131" s="63" t="s">
        <v>1160</v>
      </c>
      <c r="O131" s="63" t="s">
        <v>1110</v>
      </c>
      <c r="P131" s="63" t="s">
        <v>393</v>
      </c>
      <c r="Q131" s="63">
        <v>10032</v>
      </c>
      <c r="R131" s="63" t="s">
        <v>1161</v>
      </c>
      <c r="S131" s="218" t="s">
        <v>420</v>
      </c>
      <c r="T131" s="132" t="s">
        <v>421</v>
      </c>
      <c r="U131" s="166" t="s">
        <v>397</v>
      </c>
      <c r="V131" s="219" t="s">
        <v>398</v>
      </c>
      <c r="W131" s="219" t="s">
        <v>399</v>
      </c>
      <c r="X131" s="219" t="s">
        <v>400</v>
      </c>
      <c r="Y131" s="132" t="s">
        <v>336</v>
      </c>
      <c r="Z131" s="166" t="s">
        <v>401</v>
      </c>
      <c r="AA131" s="166">
        <v>1</v>
      </c>
      <c r="AB131" s="166">
        <v>1</v>
      </c>
      <c r="AC131" s="166">
        <v>1</v>
      </c>
      <c r="AD131" s="166">
        <v>0</v>
      </c>
      <c r="AE131" s="213">
        <v>43040</v>
      </c>
      <c r="AF131" s="64">
        <v>802</v>
      </c>
      <c r="AG131" s="64" t="s">
        <v>401</v>
      </c>
      <c r="AH131" s="64">
        <v>2</v>
      </c>
      <c r="AI131" s="64">
        <v>75</v>
      </c>
      <c r="AJ131" s="64">
        <v>130</v>
      </c>
      <c r="AK131" s="64">
        <v>113</v>
      </c>
      <c r="AL131" s="64">
        <v>34</v>
      </c>
      <c r="AM131" s="64">
        <v>95</v>
      </c>
      <c r="AN131" s="64">
        <v>92.022407555554096</v>
      </c>
      <c r="AO131" s="64">
        <v>17.022407555554096</v>
      </c>
      <c r="AP131" s="77">
        <v>0.96865692163741157</v>
      </c>
      <c r="AQ131" s="64">
        <v>-2.9775924444459037</v>
      </c>
      <c r="AR131" s="64">
        <v>121</v>
      </c>
      <c r="AS131" s="65">
        <v>-0.18564241101279561</v>
      </c>
      <c r="AT131" s="65">
        <v>0.22696543407405462</v>
      </c>
      <c r="AU131" s="64">
        <v>75</v>
      </c>
      <c r="AV131" s="140">
        <v>92.022407555554096</v>
      </c>
      <c r="AW131" s="140">
        <v>11</v>
      </c>
      <c r="AX131" s="140">
        <v>34</v>
      </c>
      <c r="AY131" s="140">
        <v>0</v>
      </c>
      <c r="AZ131" s="140">
        <v>3</v>
      </c>
      <c r="BA131" s="140">
        <v>3</v>
      </c>
      <c r="BB131" s="140">
        <v>12</v>
      </c>
      <c r="BC131" s="140">
        <v>0</v>
      </c>
      <c r="BD131" s="140">
        <v>18</v>
      </c>
      <c r="BE131" s="140">
        <v>8</v>
      </c>
      <c r="BF131" s="65">
        <v>0.72729999999999995</v>
      </c>
      <c r="BG131" s="140">
        <v>1</v>
      </c>
      <c r="BH131" s="140">
        <v>2</v>
      </c>
      <c r="BI131" s="140">
        <v>0</v>
      </c>
      <c r="BJ131" s="140">
        <v>11</v>
      </c>
      <c r="BK131" s="140">
        <v>4</v>
      </c>
      <c r="BL131" s="140">
        <v>1</v>
      </c>
      <c r="BM131" s="65">
        <v>0.55879999999999996</v>
      </c>
      <c r="BN131" s="64">
        <v>17</v>
      </c>
      <c r="BO131" s="201">
        <v>8.415841584158E-2</v>
      </c>
      <c r="BP131" s="140">
        <v>16</v>
      </c>
      <c r="BQ131" s="147">
        <v>115</v>
      </c>
      <c r="BR131" s="147">
        <v>0</v>
      </c>
      <c r="BS131" s="147">
        <v>11</v>
      </c>
      <c r="BT131" s="147">
        <v>7</v>
      </c>
      <c r="BU131" s="147">
        <v>8</v>
      </c>
      <c r="BV131" s="154">
        <v>8</v>
      </c>
      <c r="BW131" s="159">
        <v>3.3823529411764701</v>
      </c>
      <c r="BX131" s="146">
        <v>0</v>
      </c>
      <c r="BY131" s="146">
        <v>0.32352941176470001</v>
      </c>
      <c r="BZ131" s="146">
        <v>0.20588235294116999</v>
      </c>
      <c r="CA131" s="146">
        <v>0.23529411764704999</v>
      </c>
      <c r="CB131" s="156">
        <v>0.23529411764704999</v>
      </c>
      <c r="CC131" s="155">
        <v>4</v>
      </c>
      <c r="CD131" s="77">
        <v>0.11764705882352</v>
      </c>
      <c r="CE131" s="64">
        <v>0</v>
      </c>
      <c r="CF131" s="77">
        <v>0</v>
      </c>
      <c r="CG131" s="64">
        <v>4</v>
      </c>
      <c r="CH131" s="77">
        <v>9.3023255813950004E-2</v>
      </c>
      <c r="CI131" s="124">
        <v>7</v>
      </c>
      <c r="CJ131" s="124">
        <v>34</v>
      </c>
      <c r="CK131" s="77">
        <v>0.20588235294116999</v>
      </c>
      <c r="CL131" s="124">
        <v>6</v>
      </c>
      <c r="CM131" s="77">
        <v>0.17649999999999999</v>
      </c>
      <c r="CN131" s="124">
        <v>0</v>
      </c>
      <c r="CO131" s="77">
        <v>0</v>
      </c>
      <c r="CP131" s="116">
        <v>2080</v>
      </c>
      <c r="CQ131" s="116">
        <v>61.176470588235297</v>
      </c>
      <c r="CR131" s="116">
        <v>0</v>
      </c>
      <c r="CS131" s="116">
        <v>0</v>
      </c>
      <c r="CT131" s="116">
        <v>28</v>
      </c>
      <c r="CU131" s="116">
        <v>0.82352941176470584</v>
      </c>
      <c r="CV131" s="116">
        <v>40</v>
      </c>
      <c r="CW131" s="116">
        <v>1.1764705882352942</v>
      </c>
      <c r="CX131" s="116">
        <v>63.176470588235297</v>
      </c>
      <c r="CY131" s="64">
        <v>130</v>
      </c>
      <c r="CZ131" s="64">
        <v>107</v>
      </c>
      <c r="DA131" s="64">
        <v>109</v>
      </c>
      <c r="DB131" s="64">
        <v>89</v>
      </c>
      <c r="DC131" s="64">
        <v>117</v>
      </c>
      <c r="DD131" s="64">
        <v>64</v>
      </c>
      <c r="DE131" s="141">
        <v>0.82307692307692004</v>
      </c>
      <c r="DF131" s="141">
        <v>0.81651376146788002</v>
      </c>
      <c r="DG131" s="141">
        <v>0.54700854700853996</v>
      </c>
      <c r="DH131" s="64">
        <v>120</v>
      </c>
      <c r="DI131" s="176">
        <v>96</v>
      </c>
      <c r="DJ131" s="175">
        <v>0.964247032692645</v>
      </c>
      <c r="DK131" s="141">
        <v>0.8</v>
      </c>
      <c r="DL131" s="141">
        <v>0.771397626154116</v>
      </c>
      <c r="DM131" s="141">
        <v>0.70911359908599747</v>
      </c>
      <c r="DN131" s="141">
        <v>-0.22438907914557604</v>
      </c>
      <c r="DO131" s="64">
        <v>9</v>
      </c>
      <c r="DP131" s="77">
        <v>0.20930232558139</v>
      </c>
      <c r="DQ131" s="64">
        <v>27</v>
      </c>
      <c r="DR131" s="77">
        <v>0.79411764705882004</v>
      </c>
      <c r="DS131" s="64">
        <v>0</v>
      </c>
      <c r="DT131" s="77">
        <v>0</v>
      </c>
      <c r="DU131" s="64">
        <v>113</v>
      </c>
      <c r="DV131" s="64">
        <v>608</v>
      </c>
      <c r="DW131" s="77">
        <v>0.18585526315789</v>
      </c>
      <c r="DX131" s="64">
        <v>32</v>
      </c>
      <c r="DY131" s="64">
        <v>202</v>
      </c>
      <c r="DZ131" s="201">
        <v>0.15841584158415001</v>
      </c>
      <c r="EA131" s="64">
        <v>28.6000000000017</v>
      </c>
      <c r="EB131" s="64">
        <v>54</v>
      </c>
      <c r="EC131" s="64">
        <v>2</v>
      </c>
      <c r="ED131" s="77">
        <v>3.6999999999999998E-2</v>
      </c>
      <c r="EE131" s="64">
        <v>0</v>
      </c>
      <c r="EF131" s="64">
        <v>0</v>
      </c>
      <c r="EG131" s="64">
        <v>0</v>
      </c>
      <c r="EH131" s="77">
        <v>0</v>
      </c>
      <c r="EI131" s="64">
        <v>34</v>
      </c>
      <c r="EJ131" s="138">
        <v>0</v>
      </c>
      <c r="EK131" s="64">
        <v>34</v>
      </c>
      <c r="EL131" s="64">
        <v>1</v>
      </c>
      <c r="EM131" s="138">
        <v>2.9399999999999999E-2</v>
      </c>
      <c r="EN131" s="178">
        <v>0</v>
      </c>
      <c r="EO131" s="178">
        <v>0</v>
      </c>
      <c r="EP131" s="178">
        <v>0</v>
      </c>
      <c r="EQ131" s="178">
        <v>0</v>
      </c>
      <c r="ER131" s="179">
        <v>0</v>
      </c>
    </row>
    <row r="132" spans="2:148" ht="14.1" customHeight="1" x14ac:dyDescent="0.2">
      <c r="B132" s="62" t="s">
        <v>1162</v>
      </c>
      <c r="C132" s="63" t="s">
        <v>383</v>
      </c>
      <c r="D132" s="63" t="s">
        <v>384</v>
      </c>
      <c r="E132" s="63" t="s">
        <v>385</v>
      </c>
      <c r="F132" s="63" t="s">
        <v>403</v>
      </c>
      <c r="G132" s="63"/>
      <c r="H132" s="63" t="s">
        <v>567</v>
      </c>
      <c r="I132" s="63" t="s">
        <v>1107</v>
      </c>
      <c r="J132" s="158" t="b">
        <v>0</v>
      </c>
      <c r="K132" s="132" t="s">
        <v>1163</v>
      </c>
      <c r="L132" s="63" t="s">
        <v>417</v>
      </c>
      <c r="M132" s="62"/>
      <c r="N132" s="63" t="s">
        <v>1164</v>
      </c>
      <c r="O132" s="63" t="s">
        <v>1110</v>
      </c>
      <c r="P132" s="63" t="s">
        <v>393</v>
      </c>
      <c r="Q132" s="63">
        <v>10031</v>
      </c>
      <c r="R132" s="63" t="s">
        <v>1165</v>
      </c>
      <c r="S132" s="218" t="s">
        <v>420</v>
      </c>
      <c r="T132" s="132" t="s">
        <v>421</v>
      </c>
      <c r="U132" s="166" t="s">
        <v>397</v>
      </c>
      <c r="V132" s="219" t="s">
        <v>398</v>
      </c>
      <c r="W132" s="219" t="s">
        <v>399</v>
      </c>
      <c r="X132" s="219" t="s">
        <v>400</v>
      </c>
      <c r="Y132" s="132" t="s">
        <v>336</v>
      </c>
      <c r="Z132" s="166" t="s">
        <v>401</v>
      </c>
      <c r="AA132" s="166">
        <v>1</v>
      </c>
      <c r="AB132" s="166">
        <v>1</v>
      </c>
      <c r="AC132" s="166">
        <v>1</v>
      </c>
      <c r="AD132" s="166">
        <v>0</v>
      </c>
      <c r="AE132" s="213">
        <v>43132</v>
      </c>
      <c r="AF132" s="64">
        <v>710</v>
      </c>
      <c r="AG132" s="64" t="s">
        <v>401</v>
      </c>
      <c r="AH132" s="64">
        <v>1</v>
      </c>
      <c r="AI132" s="64">
        <v>58</v>
      </c>
      <c r="AJ132" s="64">
        <v>91</v>
      </c>
      <c r="AK132" s="64">
        <v>61</v>
      </c>
      <c r="AL132" s="64">
        <v>25</v>
      </c>
      <c r="AM132" s="64">
        <v>52</v>
      </c>
      <c r="AN132" s="64">
        <v>67.66353496731918</v>
      </c>
      <c r="AO132" s="64">
        <v>9.6635349673191797</v>
      </c>
      <c r="AP132" s="77">
        <v>1.3012218262945996</v>
      </c>
      <c r="AQ132" s="64">
        <v>15.66353496731918</v>
      </c>
      <c r="AR132" s="64">
        <v>71.333332999999996</v>
      </c>
      <c r="AS132" s="65">
        <v>0.10923827815277344</v>
      </c>
      <c r="AT132" s="65">
        <v>0.16661267185033068</v>
      </c>
      <c r="AU132" s="64">
        <v>58</v>
      </c>
      <c r="AV132" s="140">
        <v>67.66353496731918</v>
      </c>
      <c r="AW132" s="140">
        <v>12</v>
      </c>
      <c r="AX132" s="140">
        <v>25</v>
      </c>
      <c r="AY132" s="140">
        <v>0</v>
      </c>
      <c r="AZ132" s="140">
        <v>6</v>
      </c>
      <c r="BA132" s="140">
        <v>2</v>
      </c>
      <c r="BB132" s="140">
        <v>9</v>
      </c>
      <c r="BC132" s="140">
        <v>0</v>
      </c>
      <c r="BD132" s="140">
        <v>17</v>
      </c>
      <c r="BE132" s="140">
        <v>6</v>
      </c>
      <c r="BF132" s="65">
        <v>0.5</v>
      </c>
      <c r="BG132" s="140">
        <v>0</v>
      </c>
      <c r="BH132" s="140">
        <v>1</v>
      </c>
      <c r="BI132" s="140">
        <v>1</v>
      </c>
      <c r="BJ132" s="140">
        <v>8</v>
      </c>
      <c r="BK132" s="140">
        <v>0</v>
      </c>
      <c r="BL132" s="140">
        <v>0</v>
      </c>
      <c r="BM132" s="65">
        <v>0.44</v>
      </c>
      <c r="BN132" s="64">
        <v>10</v>
      </c>
      <c r="BO132" s="201">
        <v>4.4642857142849997E-2</v>
      </c>
      <c r="BP132" s="140">
        <v>15</v>
      </c>
      <c r="BQ132" s="147">
        <v>84</v>
      </c>
      <c r="BR132" s="147">
        <v>0</v>
      </c>
      <c r="BS132" s="147">
        <v>9</v>
      </c>
      <c r="BT132" s="147">
        <v>2</v>
      </c>
      <c r="BU132" s="147">
        <v>10</v>
      </c>
      <c r="BV132" s="154">
        <v>4</v>
      </c>
      <c r="BW132" s="159">
        <v>3.36</v>
      </c>
      <c r="BX132" s="146">
        <v>0</v>
      </c>
      <c r="BY132" s="146">
        <v>0.36</v>
      </c>
      <c r="BZ132" s="146">
        <v>0.08</v>
      </c>
      <c r="CA132" s="146">
        <v>0.4</v>
      </c>
      <c r="CB132" s="156">
        <v>0.16</v>
      </c>
      <c r="CC132" s="155">
        <v>2</v>
      </c>
      <c r="CD132" s="77">
        <v>0.08</v>
      </c>
      <c r="CE132" s="64">
        <v>4</v>
      </c>
      <c r="CF132" s="77">
        <v>0.44444444444443998</v>
      </c>
      <c r="CG132" s="64">
        <v>6</v>
      </c>
      <c r="CH132" s="77">
        <v>0.17647058823528999</v>
      </c>
      <c r="CI132" s="124">
        <v>0</v>
      </c>
      <c r="CJ132" s="124">
        <v>25</v>
      </c>
      <c r="CK132" s="77">
        <v>0</v>
      </c>
      <c r="CL132" s="124">
        <v>0</v>
      </c>
      <c r="CM132" s="77">
        <v>0</v>
      </c>
      <c r="CN132" s="124">
        <v>0</v>
      </c>
      <c r="CO132" s="77">
        <v>0</v>
      </c>
      <c r="CP132" s="116">
        <v>1330</v>
      </c>
      <c r="CQ132" s="116">
        <v>53.2</v>
      </c>
      <c r="CR132" s="116">
        <v>0</v>
      </c>
      <c r="CS132" s="116">
        <v>0</v>
      </c>
      <c r="CT132" s="116">
        <v>14</v>
      </c>
      <c r="CU132" s="116">
        <v>0.56000000000000005</v>
      </c>
      <c r="CV132" s="116">
        <v>0</v>
      </c>
      <c r="CW132" s="116">
        <v>0</v>
      </c>
      <c r="CX132" s="116">
        <v>53.760000000000005</v>
      </c>
      <c r="CY132" s="64">
        <v>87</v>
      </c>
      <c r="CZ132" s="64">
        <v>74</v>
      </c>
      <c r="DA132" s="64">
        <v>53</v>
      </c>
      <c r="DB132" s="64">
        <v>40</v>
      </c>
      <c r="DC132" s="64">
        <v>62</v>
      </c>
      <c r="DD132" s="64">
        <v>34</v>
      </c>
      <c r="DE132" s="141">
        <v>0.85057471264367002</v>
      </c>
      <c r="DF132" s="141">
        <v>0.75471698113206998</v>
      </c>
      <c r="DG132" s="141">
        <v>0.54838709677418995</v>
      </c>
      <c r="DH132" s="64">
        <v>62</v>
      </c>
      <c r="DI132" s="176">
        <v>49</v>
      </c>
      <c r="DJ132" s="175">
        <v>0.964247032692645</v>
      </c>
      <c r="DK132" s="141">
        <v>0.79032258064516125</v>
      </c>
      <c r="DL132" s="141">
        <v>0.7620662032570904</v>
      </c>
      <c r="DM132" s="141">
        <v>0.71960558601125402</v>
      </c>
      <c r="DN132" s="141">
        <v>-0.21367910648290045</v>
      </c>
      <c r="DO132" s="64">
        <v>9</v>
      </c>
      <c r="DP132" s="77">
        <v>0.26470588235294001</v>
      </c>
      <c r="DQ132" s="64">
        <v>17</v>
      </c>
      <c r="DR132" s="77">
        <v>0.68</v>
      </c>
      <c r="DS132" s="64">
        <v>0</v>
      </c>
      <c r="DT132" s="77">
        <v>0</v>
      </c>
      <c r="DU132" s="64">
        <v>61</v>
      </c>
      <c r="DV132" s="64">
        <v>552</v>
      </c>
      <c r="DW132" s="77">
        <v>0.11050724637681</v>
      </c>
      <c r="DX132" s="64">
        <v>24</v>
      </c>
      <c r="DY132" s="64">
        <v>224</v>
      </c>
      <c r="DZ132" s="201">
        <v>0.10714285714285</v>
      </c>
      <c r="EA132" s="64">
        <v>43.200000000001602</v>
      </c>
      <c r="EB132" s="64">
        <v>76</v>
      </c>
      <c r="EC132" s="64">
        <v>1</v>
      </c>
      <c r="ED132" s="77">
        <v>1.32E-2</v>
      </c>
      <c r="EE132" s="64">
        <v>0</v>
      </c>
      <c r="EF132" s="64">
        <v>0</v>
      </c>
      <c r="EG132" s="64">
        <v>0</v>
      </c>
      <c r="EH132" s="77">
        <v>0</v>
      </c>
      <c r="EI132" s="64">
        <v>25</v>
      </c>
      <c r="EJ132" s="138">
        <v>0</v>
      </c>
      <c r="EK132" s="64">
        <v>13</v>
      </c>
      <c r="EL132" s="64">
        <v>16</v>
      </c>
      <c r="EM132" s="138">
        <v>1.2307999999999999</v>
      </c>
      <c r="EN132" s="178">
        <v>0</v>
      </c>
      <c r="EO132" s="178">
        <v>0</v>
      </c>
      <c r="EP132" s="178">
        <v>0</v>
      </c>
      <c r="EQ132" s="178">
        <v>0</v>
      </c>
      <c r="ER132" s="179">
        <v>0</v>
      </c>
    </row>
    <row r="133" spans="2:148" ht="14.1" customHeight="1" x14ac:dyDescent="0.2">
      <c r="B133" s="62" t="s">
        <v>1166</v>
      </c>
      <c r="C133" s="63" t="s">
        <v>383</v>
      </c>
      <c r="D133" s="63" t="s">
        <v>384</v>
      </c>
      <c r="E133" s="63" t="s">
        <v>385</v>
      </c>
      <c r="F133" s="63" t="s">
        <v>403</v>
      </c>
      <c r="G133" s="63"/>
      <c r="H133" s="63" t="s">
        <v>567</v>
      </c>
      <c r="I133" s="63" t="s">
        <v>1107</v>
      </c>
      <c r="J133" s="158" t="b">
        <v>0</v>
      </c>
      <c r="K133" s="132" t="s">
        <v>1167</v>
      </c>
      <c r="L133" s="63" t="s">
        <v>417</v>
      </c>
      <c r="M133" s="62"/>
      <c r="N133" s="63" t="s">
        <v>1168</v>
      </c>
      <c r="O133" s="63" t="s">
        <v>1110</v>
      </c>
      <c r="P133" s="63" t="s">
        <v>393</v>
      </c>
      <c r="Q133" s="63">
        <v>10039</v>
      </c>
      <c r="R133" s="63" t="s">
        <v>1169</v>
      </c>
      <c r="S133" s="218" t="s">
        <v>420</v>
      </c>
      <c r="T133" s="132" t="s">
        <v>421</v>
      </c>
      <c r="U133" s="166" t="s">
        <v>397</v>
      </c>
      <c r="V133" s="219" t="s">
        <v>398</v>
      </c>
      <c r="W133" s="219" t="s">
        <v>399</v>
      </c>
      <c r="X133" s="219" t="s">
        <v>400</v>
      </c>
      <c r="Y133" s="132" t="s">
        <v>336</v>
      </c>
      <c r="Z133" s="166" t="s">
        <v>401</v>
      </c>
      <c r="AA133" s="166">
        <v>1</v>
      </c>
      <c r="AB133" s="166">
        <v>1</v>
      </c>
      <c r="AC133" s="166">
        <v>1</v>
      </c>
      <c r="AD133" s="166">
        <v>0</v>
      </c>
      <c r="AE133" s="213">
        <v>43266</v>
      </c>
      <c r="AF133" s="64">
        <v>576</v>
      </c>
      <c r="AG133" s="64" t="s">
        <v>401</v>
      </c>
      <c r="AH133" s="64">
        <v>2</v>
      </c>
      <c r="AI133" s="64">
        <v>98</v>
      </c>
      <c r="AJ133" s="64">
        <v>195</v>
      </c>
      <c r="AK133" s="64">
        <v>268</v>
      </c>
      <c r="AL133" s="64">
        <v>58</v>
      </c>
      <c r="AM133" s="64">
        <v>184</v>
      </c>
      <c r="AN133" s="64">
        <v>156.9794011241805</v>
      </c>
      <c r="AO133" s="64">
        <v>58.979401124180498</v>
      </c>
      <c r="AP133" s="77">
        <v>0.85314891915315483</v>
      </c>
      <c r="AQ133" s="64">
        <v>-27.020598875819502</v>
      </c>
      <c r="AR133" s="64">
        <v>232</v>
      </c>
      <c r="AS133" s="65">
        <v>-0.41425596595455039</v>
      </c>
      <c r="AT133" s="65">
        <v>0.6018306237161275</v>
      </c>
      <c r="AU133" s="64">
        <v>98</v>
      </c>
      <c r="AV133" s="140">
        <v>156.9794011241805</v>
      </c>
      <c r="AW133" s="140">
        <v>47</v>
      </c>
      <c r="AX133" s="140">
        <v>58</v>
      </c>
      <c r="AY133" s="140">
        <v>0</v>
      </c>
      <c r="AZ133" s="140">
        <v>27</v>
      </c>
      <c r="BA133" s="140">
        <v>3</v>
      </c>
      <c r="BB133" s="140">
        <v>6</v>
      </c>
      <c r="BC133" s="140">
        <v>0</v>
      </c>
      <c r="BD133" s="140">
        <v>36</v>
      </c>
      <c r="BE133" s="140">
        <v>20</v>
      </c>
      <c r="BF133" s="65">
        <v>0.42549999999999999</v>
      </c>
      <c r="BG133" s="140">
        <v>0</v>
      </c>
      <c r="BH133" s="140">
        <v>1</v>
      </c>
      <c r="BI133" s="140">
        <v>1</v>
      </c>
      <c r="BJ133" s="140">
        <v>22</v>
      </c>
      <c r="BK133" s="140">
        <v>0</v>
      </c>
      <c r="BL133" s="140">
        <v>0</v>
      </c>
      <c r="BM133" s="65">
        <v>0.1552</v>
      </c>
      <c r="BN133" s="64">
        <v>6</v>
      </c>
      <c r="BO133" s="201">
        <v>1.6E-2</v>
      </c>
      <c r="BP133" s="140">
        <v>22</v>
      </c>
      <c r="BQ133" s="147">
        <v>167</v>
      </c>
      <c r="BR133" s="147">
        <v>1</v>
      </c>
      <c r="BS133" s="147">
        <v>31</v>
      </c>
      <c r="BT133" s="147">
        <v>4</v>
      </c>
      <c r="BU133" s="147">
        <v>18</v>
      </c>
      <c r="BV133" s="154">
        <v>4</v>
      </c>
      <c r="BW133" s="159">
        <v>2.8793103448275801</v>
      </c>
      <c r="BX133" s="146">
        <v>1.7241379310340001E-2</v>
      </c>
      <c r="BY133" s="146">
        <v>0.53448275862067995</v>
      </c>
      <c r="BZ133" s="146">
        <v>6.8965517241369997E-2</v>
      </c>
      <c r="CA133" s="146">
        <v>0.31034482758620002</v>
      </c>
      <c r="CB133" s="156">
        <v>6.8965517241369997E-2</v>
      </c>
      <c r="CC133" s="155">
        <v>9</v>
      </c>
      <c r="CD133" s="77">
        <v>0.15517241379310001</v>
      </c>
      <c r="CE133" s="64">
        <v>6</v>
      </c>
      <c r="CF133" s="77">
        <v>0.3</v>
      </c>
      <c r="CG133" s="64">
        <v>15</v>
      </c>
      <c r="CH133" s="77">
        <v>0.19230769230768999</v>
      </c>
      <c r="CI133" s="124">
        <v>2</v>
      </c>
      <c r="CJ133" s="124">
        <v>58</v>
      </c>
      <c r="CK133" s="77">
        <v>3.4482758620680003E-2</v>
      </c>
      <c r="CL133" s="124">
        <v>2</v>
      </c>
      <c r="CM133" s="77">
        <v>3.4500000000000003E-2</v>
      </c>
      <c r="CN133" s="124">
        <v>0</v>
      </c>
      <c r="CO133" s="77">
        <v>0</v>
      </c>
      <c r="CP133" s="116">
        <v>3120</v>
      </c>
      <c r="CQ133" s="116">
        <v>53.793103448275865</v>
      </c>
      <c r="CR133" s="116">
        <v>0</v>
      </c>
      <c r="CS133" s="116">
        <v>0</v>
      </c>
      <c r="CT133" s="116">
        <v>63</v>
      </c>
      <c r="CU133" s="116">
        <v>1.0862068965517242</v>
      </c>
      <c r="CV133" s="116">
        <v>10</v>
      </c>
      <c r="CW133" s="116">
        <v>0.17241379310344829</v>
      </c>
      <c r="CX133" s="116">
        <v>55.051724137931032</v>
      </c>
      <c r="CY133" s="64">
        <v>194</v>
      </c>
      <c r="CZ133" s="64">
        <v>148</v>
      </c>
      <c r="DA133" s="64">
        <v>243</v>
      </c>
      <c r="DB133" s="64">
        <v>179</v>
      </c>
      <c r="DC133" s="64">
        <v>223</v>
      </c>
      <c r="DD133" s="64">
        <v>112</v>
      </c>
      <c r="DE133" s="141">
        <v>0.76288659793813995</v>
      </c>
      <c r="DF133" s="141">
        <v>0.73662551440329005</v>
      </c>
      <c r="DG133" s="141">
        <v>0.50224215246635995</v>
      </c>
      <c r="DH133" s="64">
        <v>233</v>
      </c>
      <c r="DI133" s="176">
        <v>186</v>
      </c>
      <c r="DJ133" s="175">
        <v>0.964247032692645</v>
      </c>
      <c r="DK133" s="141">
        <v>0.79828326180257514</v>
      </c>
      <c r="DL133" s="141">
        <v>0.76974226644133892</v>
      </c>
      <c r="DM133" s="141">
        <v>0.65248093337568491</v>
      </c>
      <c r="DN133" s="141">
        <v>-0.26750011397497897</v>
      </c>
      <c r="DO133" s="64">
        <v>20</v>
      </c>
      <c r="DP133" s="77">
        <v>0.25641025641025</v>
      </c>
      <c r="DQ133" s="64">
        <v>55</v>
      </c>
      <c r="DR133" s="77">
        <v>0.94827586206895997</v>
      </c>
      <c r="DS133" s="64">
        <v>0</v>
      </c>
      <c r="DT133" s="77">
        <v>0</v>
      </c>
      <c r="DU133" s="64">
        <v>268</v>
      </c>
      <c r="DV133" s="64">
        <v>946</v>
      </c>
      <c r="DW133" s="77">
        <v>0.28329809725158001</v>
      </c>
      <c r="DX133" s="64">
        <v>56</v>
      </c>
      <c r="DY133" s="64">
        <v>375</v>
      </c>
      <c r="DZ133" s="201">
        <v>0.14933333333332999</v>
      </c>
      <c r="EA133" s="64">
        <v>56.5000000000013</v>
      </c>
      <c r="EB133" s="64">
        <v>78</v>
      </c>
      <c r="EC133" s="64">
        <v>2</v>
      </c>
      <c r="ED133" s="77">
        <v>2.5600000000000001E-2</v>
      </c>
      <c r="EE133" s="64">
        <v>0</v>
      </c>
      <c r="EF133" s="64">
        <v>0</v>
      </c>
      <c r="EG133" s="64">
        <v>0</v>
      </c>
      <c r="EH133" s="77">
        <v>0</v>
      </c>
      <c r="EI133" s="64">
        <v>58</v>
      </c>
      <c r="EJ133" s="138">
        <v>0</v>
      </c>
      <c r="EK133" s="64">
        <v>63</v>
      </c>
      <c r="EL133" s="64">
        <v>26</v>
      </c>
      <c r="EM133" s="138">
        <v>0.41270000000000001</v>
      </c>
      <c r="EN133" s="178">
        <v>0</v>
      </c>
      <c r="EO133" s="178">
        <v>0</v>
      </c>
      <c r="EP133" s="178">
        <v>0</v>
      </c>
      <c r="EQ133" s="178">
        <v>0</v>
      </c>
      <c r="ER133" s="179">
        <v>0</v>
      </c>
    </row>
    <row r="134" spans="2:148" ht="14.1" customHeight="1" x14ac:dyDescent="0.2">
      <c r="B134" s="62" t="s">
        <v>1170</v>
      </c>
      <c r="C134" s="63" t="s">
        <v>383</v>
      </c>
      <c r="D134" s="63" t="s">
        <v>384</v>
      </c>
      <c r="E134" s="63" t="s">
        <v>385</v>
      </c>
      <c r="F134" s="63" t="s">
        <v>403</v>
      </c>
      <c r="G134" s="63"/>
      <c r="H134" s="63" t="s">
        <v>567</v>
      </c>
      <c r="I134" s="63" t="s">
        <v>1107</v>
      </c>
      <c r="J134" s="158" t="b">
        <v>0</v>
      </c>
      <c r="K134" s="132" t="s">
        <v>1171</v>
      </c>
      <c r="L134" s="63" t="s">
        <v>417</v>
      </c>
      <c r="M134" s="62"/>
      <c r="N134" s="63" t="s">
        <v>1172</v>
      </c>
      <c r="O134" s="63" t="s">
        <v>1110</v>
      </c>
      <c r="P134" s="63" t="s">
        <v>393</v>
      </c>
      <c r="Q134" s="63">
        <v>10032</v>
      </c>
      <c r="R134" s="63" t="s">
        <v>1173</v>
      </c>
      <c r="S134" s="218" t="s">
        <v>420</v>
      </c>
      <c r="T134" s="132" t="s">
        <v>421</v>
      </c>
      <c r="U134" s="166" t="s">
        <v>397</v>
      </c>
      <c r="V134" s="219" t="s">
        <v>398</v>
      </c>
      <c r="W134" s="219" t="s">
        <v>399</v>
      </c>
      <c r="X134" s="219" t="s">
        <v>400</v>
      </c>
      <c r="Y134" s="132" t="s">
        <v>336</v>
      </c>
      <c r="Z134" s="166" t="s">
        <v>401</v>
      </c>
      <c r="AA134" s="166">
        <v>1</v>
      </c>
      <c r="AB134" s="166">
        <v>1</v>
      </c>
      <c r="AC134" s="166">
        <v>1</v>
      </c>
      <c r="AD134" s="166">
        <v>0</v>
      </c>
      <c r="AE134" s="213">
        <v>43345</v>
      </c>
      <c r="AF134" s="64">
        <v>497</v>
      </c>
      <c r="AG134" s="64" t="s">
        <v>401</v>
      </c>
      <c r="AH134" s="64">
        <v>2</v>
      </c>
      <c r="AI134" s="64">
        <v>38</v>
      </c>
      <c r="AJ134" s="64">
        <v>42</v>
      </c>
      <c r="AK134" s="64">
        <v>47</v>
      </c>
      <c r="AL134" s="64">
        <v>17</v>
      </c>
      <c r="AM134" s="64">
        <v>50</v>
      </c>
      <c r="AN134" s="64">
        <v>46.011203777777041</v>
      </c>
      <c r="AO134" s="64">
        <v>8.0112037777770411</v>
      </c>
      <c r="AP134" s="77">
        <v>0.92022407555554087</v>
      </c>
      <c r="AQ134" s="64">
        <v>-3.9887962222229589</v>
      </c>
      <c r="AR134" s="64">
        <v>45.333333000000003</v>
      </c>
      <c r="AS134" s="65">
        <v>-2.1038217494105508E-2</v>
      </c>
      <c r="AT134" s="65">
        <v>0.21082115204676424</v>
      </c>
      <c r="AU134" s="64">
        <v>38</v>
      </c>
      <c r="AV134" s="140">
        <v>46.011203777777041</v>
      </c>
      <c r="AW134" s="140">
        <v>8</v>
      </c>
      <c r="AX134" s="140">
        <v>17</v>
      </c>
      <c r="AY134" s="140">
        <v>0</v>
      </c>
      <c r="AZ134" s="140">
        <v>7</v>
      </c>
      <c r="BA134" s="140">
        <v>0</v>
      </c>
      <c r="BB134" s="140">
        <v>6</v>
      </c>
      <c r="BC134" s="140">
        <v>1</v>
      </c>
      <c r="BD134" s="140">
        <v>14</v>
      </c>
      <c r="BE134" s="140">
        <v>1</v>
      </c>
      <c r="BF134" s="65">
        <v>0.125</v>
      </c>
      <c r="BG134" s="140">
        <v>0</v>
      </c>
      <c r="BH134" s="140">
        <v>2</v>
      </c>
      <c r="BI134" s="140">
        <v>0</v>
      </c>
      <c r="BJ134" s="140">
        <v>3</v>
      </c>
      <c r="BK134" s="140">
        <v>0</v>
      </c>
      <c r="BL134" s="140">
        <v>0</v>
      </c>
      <c r="BM134" s="65">
        <v>0.35289999999999999</v>
      </c>
      <c r="BN134" s="64">
        <v>8</v>
      </c>
      <c r="BO134" s="201">
        <v>5.2287581699340002E-2</v>
      </c>
      <c r="BP134" s="140">
        <v>8</v>
      </c>
      <c r="BQ134" s="147">
        <v>55</v>
      </c>
      <c r="BR134" s="147">
        <v>2</v>
      </c>
      <c r="BS134" s="147">
        <v>4</v>
      </c>
      <c r="BT134" s="147">
        <v>3</v>
      </c>
      <c r="BU134" s="147">
        <v>4</v>
      </c>
      <c r="BV134" s="154">
        <v>4</v>
      </c>
      <c r="BW134" s="159">
        <v>3.23529411764705</v>
      </c>
      <c r="BX134" s="146">
        <v>0.11764705882352</v>
      </c>
      <c r="BY134" s="146">
        <v>0.23529411764704999</v>
      </c>
      <c r="BZ134" s="146">
        <v>0.17647058823528999</v>
      </c>
      <c r="CA134" s="146">
        <v>0.23529411764704999</v>
      </c>
      <c r="CB134" s="156">
        <v>0.23529411764704999</v>
      </c>
      <c r="CC134" s="155">
        <v>0</v>
      </c>
      <c r="CD134" s="77">
        <v>0</v>
      </c>
      <c r="CE134" s="64">
        <v>0</v>
      </c>
      <c r="CF134" s="77">
        <v>0</v>
      </c>
      <c r="CG134" s="64">
        <v>0</v>
      </c>
      <c r="CH134" s="77">
        <v>0</v>
      </c>
      <c r="CI134" s="124">
        <v>1</v>
      </c>
      <c r="CJ134" s="124">
        <v>17</v>
      </c>
      <c r="CK134" s="77">
        <v>5.882352941176E-2</v>
      </c>
      <c r="CL134" s="124">
        <v>1</v>
      </c>
      <c r="CM134" s="77">
        <v>5.8799999999999998E-2</v>
      </c>
      <c r="CN134" s="124">
        <v>0</v>
      </c>
      <c r="CO134" s="77">
        <v>0</v>
      </c>
      <c r="CP134" s="116">
        <v>880</v>
      </c>
      <c r="CQ134" s="116">
        <v>51.764705882352942</v>
      </c>
      <c r="CR134" s="116">
        <v>0</v>
      </c>
      <c r="CS134" s="116">
        <v>0</v>
      </c>
      <c r="CT134" s="116">
        <v>0</v>
      </c>
      <c r="CU134" s="116">
        <v>0</v>
      </c>
      <c r="CV134" s="116">
        <v>5</v>
      </c>
      <c r="CW134" s="116">
        <v>0.29411764705882354</v>
      </c>
      <c r="CX134" s="116">
        <v>52.058823529411768</v>
      </c>
      <c r="CY134" s="64">
        <v>40</v>
      </c>
      <c r="CZ134" s="64">
        <v>36</v>
      </c>
      <c r="DA134" s="64">
        <v>53</v>
      </c>
      <c r="DB134" s="64">
        <v>44</v>
      </c>
      <c r="DC134" s="64">
        <v>48</v>
      </c>
      <c r="DD134" s="64">
        <v>28</v>
      </c>
      <c r="DE134" s="141">
        <v>0.9</v>
      </c>
      <c r="DF134" s="141">
        <v>0.83018867924527995</v>
      </c>
      <c r="DG134" s="141">
        <v>0.58333333333333004</v>
      </c>
      <c r="DH134" s="64">
        <v>47</v>
      </c>
      <c r="DI134" s="176">
        <v>37</v>
      </c>
      <c r="DJ134" s="175">
        <v>0.964247032692645</v>
      </c>
      <c r="DK134" s="141">
        <v>0.78723404255319152</v>
      </c>
      <c r="DL134" s="141">
        <v>0.75908808956655038</v>
      </c>
      <c r="DM134" s="141">
        <v>0.76846592819869075</v>
      </c>
      <c r="DN134" s="141">
        <v>-0.17575475623322034</v>
      </c>
      <c r="DO134" s="64">
        <v>4</v>
      </c>
      <c r="DP134" s="77">
        <v>0.19047619047618999</v>
      </c>
      <c r="DQ134" s="64">
        <v>14</v>
      </c>
      <c r="DR134" s="77">
        <v>0.82352941176469996</v>
      </c>
      <c r="DS134" s="64">
        <v>0</v>
      </c>
      <c r="DT134" s="77">
        <v>0</v>
      </c>
      <c r="DU134" s="64">
        <v>47</v>
      </c>
      <c r="DV134" s="64">
        <v>429</v>
      </c>
      <c r="DW134" s="77">
        <v>0.1095571095571</v>
      </c>
      <c r="DX134" s="64">
        <v>17</v>
      </c>
      <c r="DY134" s="64">
        <v>153</v>
      </c>
      <c r="DZ134" s="201">
        <v>0.11111111111110999</v>
      </c>
      <c r="EA134" s="64">
        <v>28.900000000000201</v>
      </c>
      <c r="EB134" s="64">
        <v>33</v>
      </c>
      <c r="EC134" s="64">
        <v>0</v>
      </c>
      <c r="ED134" s="77">
        <v>0</v>
      </c>
      <c r="EE134" s="64">
        <v>0</v>
      </c>
      <c r="EF134" s="64">
        <v>0</v>
      </c>
      <c r="EG134" s="64">
        <v>0</v>
      </c>
      <c r="EH134" s="77">
        <v>0</v>
      </c>
      <c r="EI134" s="64">
        <v>17</v>
      </c>
      <c r="EJ134" s="138">
        <v>0</v>
      </c>
      <c r="EK134" s="64">
        <v>21</v>
      </c>
      <c r="EL134" s="64">
        <v>0</v>
      </c>
      <c r="EM134" s="138">
        <v>0</v>
      </c>
      <c r="EN134" s="178">
        <v>0</v>
      </c>
      <c r="EO134" s="178">
        <v>0</v>
      </c>
      <c r="EP134" s="178">
        <v>0</v>
      </c>
      <c r="EQ134" s="178">
        <v>0</v>
      </c>
      <c r="ER134" s="179">
        <v>0</v>
      </c>
    </row>
    <row r="135" spans="2:148" ht="14.1" customHeight="1" x14ac:dyDescent="0.2">
      <c r="B135" s="62" t="s">
        <v>1174</v>
      </c>
      <c r="C135" s="63" t="s">
        <v>383</v>
      </c>
      <c r="D135" s="63" t="s">
        <v>384</v>
      </c>
      <c r="E135" s="63" t="s">
        <v>385</v>
      </c>
      <c r="F135" s="63" t="s">
        <v>403</v>
      </c>
      <c r="G135" s="63"/>
      <c r="H135" s="63" t="s">
        <v>567</v>
      </c>
      <c r="I135" s="63" t="s">
        <v>1107</v>
      </c>
      <c r="J135" s="158" t="b">
        <v>0</v>
      </c>
      <c r="K135" s="132" t="s">
        <v>1175</v>
      </c>
      <c r="L135" s="63" t="s">
        <v>417</v>
      </c>
      <c r="M135" s="62"/>
      <c r="N135" s="63" t="s">
        <v>1176</v>
      </c>
      <c r="O135" s="63" t="s">
        <v>1110</v>
      </c>
      <c r="P135" s="63" t="s">
        <v>393</v>
      </c>
      <c r="Q135" s="63">
        <v>10033</v>
      </c>
      <c r="R135" s="63" t="s">
        <v>1177</v>
      </c>
      <c r="S135" s="218" t="s">
        <v>420</v>
      </c>
      <c r="T135" s="132" t="s">
        <v>421</v>
      </c>
      <c r="U135" s="166" t="s">
        <v>397</v>
      </c>
      <c r="V135" s="219" t="s">
        <v>398</v>
      </c>
      <c r="W135" s="219" t="s">
        <v>399</v>
      </c>
      <c r="X135" s="219" t="s">
        <v>400</v>
      </c>
      <c r="Y135" s="132" t="s">
        <v>336</v>
      </c>
      <c r="Z135" s="166" t="s">
        <v>401</v>
      </c>
      <c r="AA135" s="166">
        <v>1</v>
      </c>
      <c r="AB135" s="166">
        <v>1</v>
      </c>
      <c r="AC135" s="166">
        <v>1</v>
      </c>
      <c r="AD135" s="166">
        <v>0</v>
      </c>
      <c r="AE135" s="213">
        <v>43369</v>
      </c>
      <c r="AF135" s="64">
        <v>473</v>
      </c>
      <c r="AG135" s="64" t="s">
        <v>401</v>
      </c>
      <c r="AH135" s="64">
        <v>2</v>
      </c>
      <c r="AI135" s="64">
        <v>43</v>
      </c>
      <c r="AJ135" s="64">
        <v>46</v>
      </c>
      <c r="AK135" s="64">
        <v>45</v>
      </c>
      <c r="AL135" s="64">
        <v>17</v>
      </c>
      <c r="AM135" s="64">
        <v>57</v>
      </c>
      <c r="AN135" s="64">
        <v>46.011203777777048</v>
      </c>
      <c r="AO135" s="64">
        <v>3.0112037777770482</v>
      </c>
      <c r="AP135" s="77">
        <v>0.80721410136450966</v>
      </c>
      <c r="AQ135" s="64">
        <v>-10.988796222222952</v>
      </c>
      <c r="AR135" s="64">
        <v>51.666665999999999</v>
      </c>
      <c r="AS135" s="65">
        <v>2.2471195061712183E-2</v>
      </c>
      <c r="AT135" s="65">
        <v>7.0027994832024376E-2</v>
      </c>
      <c r="AU135" s="64">
        <v>43</v>
      </c>
      <c r="AV135" s="140">
        <v>46.011203777777048</v>
      </c>
      <c r="AW135" s="140">
        <v>11</v>
      </c>
      <c r="AX135" s="140">
        <v>17</v>
      </c>
      <c r="AY135" s="140">
        <v>0</v>
      </c>
      <c r="AZ135" s="140">
        <v>3</v>
      </c>
      <c r="BA135" s="140">
        <v>1</v>
      </c>
      <c r="BB135" s="140">
        <v>3</v>
      </c>
      <c r="BC135" s="140">
        <v>0</v>
      </c>
      <c r="BD135" s="140">
        <v>7</v>
      </c>
      <c r="BE135" s="140">
        <v>8</v>
      </c>
      <c r="BF135" s="65">
        <v>0.72729999999999995</v>
      </c>
      <c r="BG135" s="140">
        <v>1</v>
      </c>
      <c r="BH135" s="140">
        <v>0</v>
      </c>
      <c r="BI135" s="140">
        <v>0</v>
      </c>
      <c r="BJ135" s="140">
        <v>9</v>
      </c>
      <c r="BK135" s="140">
        <v>1</v>
      </c>
      <c r="BL135" s="140">
        <v>0</v>
      </c>
      <c r="BM135" s="65">
        <v>0.29409999999999997</v>
      </c>
      <c r="BN135" s="64">
        <v>3</v>
      </c>
      <c r="BO135" s="201">
        <v>1.796407185628E-2</v>
      </c>
      <c r="BP135" s="140">
        <v>6</v>
      </c>
      <c r="BQ135" s="147">
        <v>50</v>
      </c>
      <c r="BR135" s="147">
        <v>0</v>
      </c>
      <c r="BS135" s="147">
        <v>8</v>
      </c>
      <c r="BT135" s="147">
        <v>3</v>
      </c>
      <c r="BU135" s="147">
        <v>5</v>
      </c>
      <c r="BV135" s="154">
        <v>1</v>
      </c>
      <c r="BW135" s="159">
        <v>2.9411764705882302</v>
      </c>
      <c r="BX135" s="146">
        <v>0</v>
      </c>
      <c r="BY135" s="146">
        <v>0.47058823529410998</v>
      </c>
      <c r="BZ135" s="146">
        <v>0.17647058823528999</v>
      </c>
      <c r="CA135" s="146">
        <v>0.29411764705881999</v>
      </c>
      <c r="CB135" s="156">
        <v>5.882352941176E-2</v>
      </c>
      <c r="CC135" s="155">
        <v>7</v>
      </c>
      <c r="CD135" s="77">
        <v>0.41176470588234998</v>
      </c>
      <c r="CE135" s="64">
        <v>2</v>
      </c>
      <c r="CF135" s="77">
        <v>0.66666666666665997</v>
      </c>
      <c r="CG135" s="64">
        <v>9</v>
      </c>
      <c r="CH135" s="77">
        <v>0.45</v>
      </c>
      <c r="CI135" s="124">
        <v>2</v>
      </c>
      <c r="CJ135" s="124">
        <v>17</v>
      </c>
      <c r="CK135" s="77">
        <v>0.11764705882352</v>
      </c>
      <c r="CL135" s="124">
        <v>0</v>
      </c>
      <c r="CM135" s="77">
        <v>0</v>
      </c>
      <c r="CN135" s="124">
        <v>0</v>
      </c>
      <c r="CO135" s="77">
        <v>0</v>
      </c>
      <c r="CP135" s="116">
        <v>1010</v>
      </c>
      <c r="CQ135" s="116">
        <v>59.411764705882355</v>
      </c>
      <c r="CR135" s="116">
        <v>0</v>
      </c>
      <c r="CS135" s="116">
        <v>0</v>
      </c>
      <c r="CT135" s="116">
        <v>49</v>
      </c>
      <c r="CU135" s="116">
        <v>2.8823529411764706</v>
      </c>
      <c r="CV135" s="116">
        <v>20</v>
      </c>
      <c r="CW135" s="116">
        <v>1.1764705882352942</v>
      </c>
      <c r="CX135" s="116">
        <v>63.470588235294123</v>
      </c>
      <c r="CY135" s="64">
        <v>44</v>
      </c>
      <c r="CZ135" s="64">
        <v>38</v>
      </c>
      <c r="DA135" s="64">
        <v>57</v>
      </c>
      <c r="DB135" s="64">
        <v>43</v>
      </c>
      <c r="DC135" s="64">
        <v>62</v>
      </c>
      <c r="DD135" s="64">
        <v>22</v>
      </c>
      <c r="DE135" s="141">
        <v>0.86363636363635998</v>
      </c>
      <c r="DF135" s="141">
        <v>0.75438596491228005</v>
      </c>
      <c r="DG135" s="141">
        <v>0.35483870967740999</v>
      </c>
      <c r="DH135" s="64">
        <v>64</v>
      </c>
      <c r="DI135" s="176">
        <v>51</v>
      </c>
      <c r="DJ135" s="175">
        <v>0.964247032692645</v>
      </c>
      <c r="DK135" s="141">
        <v>0.796875</v>
      </c>
      <c r="DL135" s="141">
        <v>0.7683843541769515</v>
      </c>
      <c r="DM135" s="141">
        <v>0.46179845769698491</v>
      </c>
      <c r="DN135" s="141">
        <v>-0.41354564449954151</v>
      </c>
      <c r="DO135" s="64">
        <v>3</v>
      </c>
      <c r="DP135" s="77">
        <v>0.15</v>
      </c>
      <c r="DQ135" s="64">
        <v>15</v>
      </c>
      <c r="DR135" s="77">
        <v>0.88235294117647001</v>
      </c>
      <c r="DS135" s="64">
        <v>0</v>
      </c>
      <c r="DT135" s="77">
        <v>0</v>
      </c>
      <c r="DU135" s="64">
        <v>45</v>
      </c>
      <c r="DV135" s="64">
        <v>464</v>
      </c>
      <c r="DW135" s="77">
        <v>9.6982758620679996E-2</v>
      </c>
      <c r="DX135" s="64">
        <v>16</v>
      </c>
      <c r="DY135" s="64">
        <v>167</v>
      </c>
      <c r="DZ135" s="201">
        <v>9.5808383233529998E-2</v>
      </c>
      <c r="EA135" s="64">
        <v>34.100000000000499</v>
      </c>
      <c r="EB135" s="64">
        <v>55</v>
      </c>
      <c r="EC135" s="64">
        <v>2</v>
      </c>
      <c r="ED135" s="77">
        <v>3.6400000000000002E-2</v>
      </c>
      <c r="EE135" s="64">
        <v>0</v>
      </c>
      <c r="EF135" s="64">
        <v>0</v>
      </c>
      <c r="EG135" s="64">
        <v>0</v>
      </c>
      <c r="EH135" s="77">
        <v>0</v>
      </c>
      <c r="EI135" s="64">
        <v>17</v>
      </c>
      <c r="EJ135" s="138">
        <v>0</v>
      </c>
      <c r="EK135" s="64">
        <v>30</v>
      </c>
      <c r="EL135" s="64">
        <v>7</v>
      </c>
      <c r="EM135" s="138">
        <v>0.23330000000000001</v>
      </c>
      <c r="EN135" s="178">
        <v>0</v>
      </c>
      <c r="EO135" s="178">
        <v>0</v>
      </c>
      <c r="EP135" s="178">
        <v>0</v>
      </c>
      <c r="EQ135" s="178">
        <v>0</v>
      </c>
      <c r="ER135" s="179">
        <v>0</v>
      </c>
    </row>
    <row r="136" spans="2:148" ht="14.1" customHeight="1" x14ac:dyDescent="0.2">
      <c r="B136" s="62" t="s">
        <v>1178</v>
      </c>
      <c r="C136" s="63" t="s">
        <v>383</v>
      </c>
      <c r="D136" s="63" t="s">
        <v>384</v>
      </c>
      <c r="E136" s="63" t="s">
        <v>385</v>
      </c>
      <c r="F136" s="63" t="s">
        <v>403</v>
      </c>
      <c r="G136" s="63"/>
      <c r="H136" s="63" t="s">
        <v>567</v>
      </c>
      <c r="I136" s="63" t="s">
        <v>1107</v>
      </c>
      <c r="J136" s="158" t="b">
        <v>0</v>
      </c>
      <c r="K136" s="132" t="s">
        <v>1179</v>
      </c>
      <c r="L136" s="63" t="s">
        <v>417</v>
      </c>
      <c r="M136" s="62"/>
      <c r="N136" s="63" t="s">
        <v>1180</v>
      </c>
      <c r="O136" s="63" t="s">
        <v>1110</v>
      </c>
      <c r="P136" s="63" t="s">
        <v>393</v>
      </c>
      <c r="Q136" s="63">
        <v>10034</v>
      </c>
      <c r="R136" s="63" t="s">
        <v>1181</v>
      </c>
      <c r="S136" s="218" t="s">
        <v>420</v>
      </c>
      <c r="T136" s="132" t="s">
        <v>421</v>
      </c>
      <c r="U136" s="166" t="s">
        <v>397</v>
      </c>
      <c r="V136" s="219" t="s">
        <v>398</v>
      </c>
      <c r="W136" s="219" t="s">
        <v>399</v>
      </c>
      <c r="X136" s="219" t="s">
        <v>400</v>
      </c>
      <c r="Y136" s="132" t="s">
        <v>336</v>
      </c>
      <c r="Z136" s="166" t="s">
        <v>401</v>
      </c>
      <c r="AA136" s="166">
        <v>1</v>
      </c>
      <c r="AB136" s="166">
        <v>1</v>
      </c>
      <c r="AC136" s="166">
        <v>0</v>
      </c>
      <c r="AD136" s="166">
        <v>0</v>
      </c>
      <c r="AE136" s="213">
        <v>43437</v>
      </c>
      <c r="AF136" s="64">
        <v>405</v>
      </c>
      <c r="AG136" s="64" t="s">
        <v>401</v>
      </c>
      <c r="AH136" s="64">
        <v>2</v>
      </c>
      <c r="AI136" s="64">
        <v>64</v>
      </c>
      <c r="AJ136" s="64">
        <v>85</v>
      </c>
      <c r="AK136" s="64">
        <v>104</v>
      </c>
      <c r="AL136" s="64">
        <v>21</v>
      </c>
      <c r="AM136" s="64">
        <v>77</v>
      </c>
      <c r="AN136" s="64">
        <v>56.837369372548103</v>
      </c>
      <c r="AO136" s="64">
        <v>-7.1626306274518967</v>
      </c>
      <c r="AP136" s="77">
        <v>0.73814765418893635</v>
      </c>
      <c r="AQ136" s="64">
        <v>-20.162630627451897</v>
      </c>
      <c r="AR136" s="64">
        <v>95.333332999999996</v>
      </c>
      <c r="AS136" s="65">
        <v>-0.45348683295626824</v>
      </c>
      <c r="AT136" s="65">
        <v>-0.11191610355393589</v>
      </c>
      <c r="AU136" s="64">
        <v>64</v>
      </c>
      <c r="AV136" s="140">
        <v>56.837369372548103</v>
      </c>
      <c r="AW136" s="140">
        <v>10</v>
      </c>
      <c r="AX136" s="140">
        <v>21</v>
      </c>
      <c r="AY136" s="140">
        <v>0</v>
      </c>
      <c r="AZ136" s="140">
        <v>6</v>
      </c>
      <c r="BA136" s="140">
        <v>0</v>
      </c>
      <c r="BB136" s="140">
        <v>4</v>
      </c>
      <c r="BC136" s="140">
        <v>0</v>
      </c>
      <c r="BD136" s="140">
        <v>10</v>
      </c>
      <c r="BE136" s="140">
        <v>4</v>
      </c>
      <c r="BF136" s="65">
        <v>0.4</v>
      </c>
      <c r="BG136" s="140">
        <v>1</v>
      </c>
      <c r="BH136" s="140">
        <v>2</v>
      </c>
      <c r="BI136" s="140">
        <v>2</v>
      </c>
      <c r="BJ136" s="140">
        <v>9</v>
      </c>
      <c r="BK136" s="140">
        <v>2</v>
      </c>
      <c r="BL136" s="140">
        <v>0</v>
      </c>
      <c r="BM136" s="65">
        <v>0.28570000000000001</v>
      </c>
      <c r="BN136" s="64">
        <v>5</v>
      </c>
      <c r="BO136" s="201">
        <v>3.3333333333330002E-2</v>
      </c>
      <c r="BP136" s="140">
        <v>7</v>
      </c>
      <c r="BQ136" s="147">
        <v>61</v>
      </c>
      <c r="BR136" s="147">
        <v>0</v>
      </c>
      <c r="BS136" s="147">
        <v>10</v>
      </c>
      <c r="BT136" s="147">
        <v>4</v>
      </c>
      <c r="BU136" s="147">
        <v>6</v>
      </c>
      <c r="BV136" s="154">
        <v>1</v>
      </c>
      <c r="BW136" s="159">
        <v>2.9047619047619002</v>
      </c>
      <c r="BX136" s="146">
        <v>0</v>
      </c>
      <c r="BY136" s="146">
        <v>0.47619047619047</v>
      </c>
      <c r="BZ136" s="146">
        <v>0.19047619047618999</v>
      </c>
      <c r="CA136" s="146">
        <v>0.28571428571427998</v>
      </c>
      <c r="CB136" s="156">
        <v>4.7619047619039997E-2</v>
      </c>
      <c r="CC136" s="155">
        <v>2</v>
      </c>
      <c r="CD136" s="77">
        <v>9.5238095238090001E-2</v>
      </c>
      <c r="CE136" s="64">
        <v>1</v>
      </c>
      <c r="CF136" s="77">
        <v>0.125</v>
      </c>
      <c r="CG136" s="64">
        <v>3</v>
      </c>
      <c r="CH136" s="77">
        <v>0.10344827586206</v>
      </c>
      <c r="CI136" s="124">
        <v>1</v>
      </c>
      <c r="CJ136" s="124">
        <v>21</v>
      </c>
      <c r="CK136" s="77">
        <v>4.7619047619039997E-2</v>
      </c>
      <c r="CL136" s="124">
        <v>0</v>
      </c>
      <c r="CM136" s="77">
        <v>0</v>
      </c>
      <c r="CN136" s="124">
        <v>0</v>
      </c>
      <c r="CO136" s="77">
        <v>0</v>
      </c>
      <c r="CP136" s="116">
        <v>1240</v>
      </c>
      <c r="CQ136" s="116">
        <v>59.047619047619051</v>
      </c>
      <c r="CR136" s="116">
        <v>0</v>
      </c>
      <c r="CS136" s="116">
        <v>0</v>
      </c>
      <c r="CT136" s="116">
        <v>14</v>
      </c>
      <c r="CU136" s="116">
        <v>0.66666666666666663</v>
      </c>
      <c r="CV136" s="116">
        <v>10</v>
      </c>
      <c r="CW136" s="116">
        <v>0.47619047619047616</v>
      </c>
      <c r="CX136" s="116">
        <v>60.19047619047619</v>
      </c>
      <c r="CY136" s="64">
        <v>83</v>
      </c>
      <c r="CZ136" s="64">
        <v>72</v>
      </c>
      <c r="DA136" s="64">
        <v>81</v>
      </c>
      <c r="DB136" s="64">
        <v>60</v>
      </c>
      <c r="DC136" s="64">
        <v>93</v>
      </c>
      <c r="DD136" s="64">
        <v>39</v>
      </c>
      <c r="DE136" s="141">
        <v>0.86746987951806998</v>
      </c>
      <c r="DF136" s="141">
        <v>0.74074074074074003</v>
      </c>
      <c r="DG136" s="141">
        <v>0.41935483870967</v>
      </c>
      <c r="DH136" s="64">
        <v>97</v>
      </c>
      <c r="DI136" s="176">
        <v>77</v>
      </c>
      <c r="DJ136" s="175">
        <v>0.964247032692645</v>
      </c>
      <c r="DK136" s="141">
        <v>0.79381443298969068</v>
      </c>
      <c r="DL136" s="141">
        <v>0.76543321151890376</v>
      </c>
      <c r="DM136" s="141">
        <v>0.54786600894611592</v>
      </c>
      <c r="DN136" s="141">
        <v>-0.34607837280923376</v>
      </c>
      <c r="DO136" s="64">
        <v>8</v>
      </c>
      <c r="DP136" s="77">
        <v>0.27586206896551002</v>
      </c>
      <c r="DQ136" s="64">
        <v>17</v>
      </c>
      <c r="DR136" s="77">
        <v>0.80952380952379999</v>
      </c>
      <c r="DS136" s="64">
        <v>0</v>
      </c>
      <c r="DT136" s="77">
        <v>0</v>
      </c>
      <c r="DU136" s="64">
        <v>104</v>
      </c>
      <c r="DV136" s="64">
        <v>350</v>
      </c>
      <c r="DW136" s="77">
        <v>0.29714285714284999</v>
      </c>
      <c r="DX136" s="64">
        <v>17</v>
      </c>
      <c r="DY136" s="64">
        <v>150</v>
      </c>
      <c r="DZ136" s="201">
        <v>0.11333333333333</v>
      </c>
      <c r="EA136" s="64">
        <v>28.000000000000501</v>
      </c>
      <c r="EB136" s="64">
        <v>27</v>
      </c>
      <c r="EC136" s="64">
        <v>1</v>
      </c>
      <c r="ED136" s="77">
        <v>3.6999999999999998E-2</v>
      </c>
      <c r="EE136" s="64">
        <v>0</v>
      </c>
      <c r="EF136" s="64">
        <v>0</v>
      </c>
      <c r="EG136" s="64">
        <v>0</v>
      </c>
      <c r="EH136" s="77">
        <v>0</v>
      </c>
      <c r="EI136" s="64">
        <v>0</v>
      </c>
      <c r="EJ136" s="138">
        <v>0</v>
      </c>
      <c r="EK136" s="64">
        <v>41</v>
      </c>
      <c r="EL136" s="64">
        <v>9</v>
      </c>
      <c r="EM136" s="138">
        <v>0.2195</v>
      </c>
      <c r="EN136" s="178">
        <v>0</v>
      </c>
      <c r="EO136" s="178">
        <v>0</v>
      </c>
      <c r="EP136" s="178">
        <v>0</v>
      </c>
      <c r="EQ136" s="178">
        <v>0</v>
      </c>
      <c r="ER136" s="179">
        <v>0</v>
      </c>
    </row>
    <row r="137" spans="2:148" ht="14.1" customHeight="1" x14ac:dyDescent="0.2">
      <c r="B137" s="62" t="s">
        <v>1182</v>
      </c>
      <c r="C137" s="63" t="s">
        <v>383</v>
      </c>
      <c r="D137" s="63" t="s">
        <v>384</v>
      </c>
      <c r="E137" s="63" t="s">
        <v>385</v>
      </c>
      <c r="F137" s="63"/>
      <c r="G137" s="63"/>
      <c r="H137" s="63" t="s">
        <v>567</v>
      </c>
      <c r="I137" s="63" t="s">
        <v>1107</v>
      </c>
      <c r="J137" s="158" t="b">
        <v>0</v>
      </c>
      <c r="K137" s="132" t="s">
        <v>1183</v>
      </c>
      <c r="L137" s="63" t="s">
        <v>1184</v>
      </c>
      <c r="M137" s="62"/>
      <c r="N137" s="63" t="s">
        <v>1185</v>
      </c>
      <c r="O137" s="63" t="s">
        <v>1110</v>
      </c>
      <c r="P137" s="63" t="s">
        <v>393</v>
      </c>
      <c r="Q137" s="63">
        <v>10030</v>
      </c>
      <c r="R137" s="63" t="s">
        <v>1186</v>
      </c>
      <c r="S137" s="218" t="s">
        <v>1187</v>
      </c>
      <c r="T137" s="132" t="s">
        <v>1188</v>
      </c>
      <c r="U137" s="166" t="s">
        <v>397</v>
      </c>
      <c r="V137" s="219" t="s">
        <v>398</v>
      </c>
      <c r="W137" s="219" t="s">
        <v>399</v>
      </c>
      <c r="X137" s="219" t="s">
        <v>400</v>
      </c>
      <c r="Y137" s="132" t="s">
        <v>333</v>
      </c>
      <c r="Z137" s="166"/>
      <c r="AA137" s="166">
        <v>0</v>
      </c>
      <c r="AB137" s="166">
        <v>0</v>
      </c>
      <c r="AC137" s="166">
        <v>0</v>
      </c>
      <c r="AD137" s="166">
        <v>0</v>
      </c>
      <c r="AE137" s="213">
        <v>43704</v>
      </c>
      <c r="AF137" s="64">
        <v>138</v>
      </c>
      <c r="AG137" s="64" t="s">
        <v>401</v>
      </c>
      <c r="AH137" s="64">
        <v>2</v>
      </c>
      <c r="AI137" s="64">
        <v>0</v>
      </c>
      <c r="AJ137" s="64">
        <v>3</v>
      </c>
      <c r="AK137" s="64">
        <v>4</v>
      </c>
      <c r="AL137" s="64">
        <v>1</v>
      </c>
      <c r="AM137" s="64">
        <v>50</v>
      </c>
      <c r="AN137" s="64">
        <v>2.7065413986927673</v>
      </c>
      <c r="AO137" s="64">
        <v>2.7065413986927673</v>
      </c>
      <c r="AP137" s="77">
        <v>5.413082797385535E-2</v>
      </c>
      <c r="AQ137" s="64">
        <v>-47.293458601307236</v>
      </c>
      <c r="AR137" s="64">
        <v>2.6666660000000002</v>
      </c>
      <c r="AS137" s="65">
        <v>-0.32336465032680817</v>
      </c>
      <c r="AT137" s="65">
        <v>0</v>
      </c>
      <c r="AU137" s="64">
        <v>0</v>
      </c>
      <c r="AV137" s="140">
        <v>2.7065413986927673</v>
      </c>
      <c r="AW137" s="140">
        <v>1</v>
      </c>
      <c r="AX137" s="140">
        <v>1</v>
      </c>
      <c r="AY137" s="140">
        <v>0</v>
      </c>
      <c r="AZ137" s="140">
        <v>1</v>
      </c>
      <c r="BA137" s="140">
        <v>0</v>
      </c>
      <c r="BB137" s="140">
        <v>0</v>
      </c>
      <c r="BC137" s="140">
        <v>0</v>
      </c>
      <c r="BD137" s="140">
        <v>1</v>
      </c>
      <c r="BE137" s="140">
        <v>0</v>
      </c>
      <c r="BF137" s="65">
        <v>0</v>
      </c>
      <c r="BG137" s="140">
        <v>0</v>
      </c>
      <c r="BH137" s="140">
        <v>0</v>
      </c>
      <c r="BI137" s="140">
        <v>0</v>
      </c>
      <c r="BJ137" s="140">
        <v>0</v>
      </c>
      <c r="BK137" s="140">
        <v>0</v>
      </c>
      <c r="BL137" s="140">
        <v>0</v>
      </c>
      <c r="BM137" s="65">
        <v>0</v>
      </c>
      <c r="BN137" s="64">
        <v>0</v>
      </c>
      <c r="BO137" s="201">
        <v>0</v>
      </c>
      <c r="BP137" s="140">
        <v>0</v>
      </c>
      <c r="BQ137" s="147">
        <v>1</v>
      </c>
      <c r="BR137" s="147">
        <v>1</v>
      </c>
      <c r="BS137" s="147">
        <v>0</v>
      </c>
      <c r="BT137" s="147">
        <v>0</v>
      </c>
      <c r="BU137" s="147">
        <v>0</v>
      </c>
      <c r="BV137" s="154">
        <v>0</v>
      </c>
      <c r="BW137" s="159">
        <v>1</v>
      </c>
      <c r="BX137" s="146">
        <v>1</v>
      </c>
      <c r="BY137" s="146">
        <v>0</v>
      </c>
      <c r="BZ137" s="146">
        <v>0</v>
      </c>
      <c r="CA137" s="146">
        <v>0</v>
      </c>
      <c r="CB137" s="156">
        <v>0</v>
      </c>
      <c r="CC137" s="155">
        <v>0</v>
      </c>
      <c r="CD137" s="77">
        <v>0</v>
      </c>
      <c r="CE137" s="64">
        <v>0</v>
      </c>
      <c r="CF137" s="77">
        <v>0</v>
      </c>
      <c r="CG137" s="64">
        <v>0</v>
      </c>
      <c r="CH137" s="77">
        <v>0</v>
      </c>
      <c r="CI137" s="124">
        <v>0</v>
      </c>
      <c r="CJ137" s="124">
        <v>1</v>
      </c>
      <c r="CK137" s="77">
        <v>0</v>
      </c>
      <c r="CL137" s="124">
        <v>0</v>
      </c>
      <c r="CM137" s="77">
        <v>0</v>
      </c>
      <c r="CN137" s="124">
        <v>0</v>
      </c>
      <c r="CO137" s="77">
        <v>0</v>
      </c>
      <c r="CP137" s="116">
        <v>50</v>
      </c>
      <c r="CQ137" s="116">
        <v>50</v>
      </c>
      <c r="CR137" s="116">
        <v>0</v>
      </c>
      <c r="CS137" s="116">
        <v>0</v>
      </c>
      <c r="CT137" s="116">
        <v>0</v>
      </c>
      <c r="CU137" s="116">
        <v>0</v>
      </c>
      <c r="CV137" s="116">
        <v>0</v>
      </c>
      <c r="CW137" s="116">
        <v>0</v>
      </c>
      <c r="CX137" s="116">
        <v>50</v>
      </c>
      <c r="CY137" s="64">
        <v>3</v>
      </c>
      <c r="CZ137" s="64">
        <v>3</v>
      </c>
      <c r="DA137" s="64">
        <v>0</v>
      </c>
      <c r="DB137" s="64">
        <v>0</v>
      </c>
      <c r="DC137" s="64">
        <v>1</v>
      </c>
      <c r="DD137" s="64">
        <v>0</v>
      </c>
      <c r="DE137" s="141">
        <v>1</v>
      </c>
      <c r="DF137" s="141">
        <v>0</v>
      </c>
      <c r="DG137" s="141">
        <v>0</v>
      </c>
      <c r="DH137" s="64">
        <v>0</v>
      </c>
      <c r="DI137" s="176">
        <v>0</v>
      </c>
      <c r="DJ137" s="175">
        <v>0.964247032692645</v>
      </c>
      <c r="DK137" s="141">
        <v>0</v>
      </c>
      <c r="DL137" s="141">
        <v>0</v>
      </c>
      <c r="DM137" s="141">
        <v>0</v>
      </c>
      <c r="DN137" s="141">
        <v>0</v>
      </c>
      <c r="DO137" s="64">
        <v>0</v>
      </c>
      <c r="DP137" s="77">
        <v>0</v>
      </c>
      <c r="DQ137" s="64">
        <v>0</v>
      </c>
      <c r="DR137" s="77">
        <v>0</v>
      </c>
      <c r="DS137" s="64">
        <v>0</v>
      </c>
      <c r="DT137" s="77">
        <v>0</v>
      </c>
      <c r="DU137" s="64">
        <v>4</v>
      </c>
      <c r="DV137" s="64">
        <v>21</v>
      </c>
      <c r="DW137" s="77">
        <v>0.19047619047618999</v>
      </c>
      <c r="DX137" s="64">
        <v>1</v>
      </c>
      <c r="DY137" s="64">
        <v>6</v>
      </c>
      <c r="DZ137" s="201">
        <v>0.16666666666666</v>
      </c>
      <c r="EA137" s="64">
        <v>0.8</v>
      </c>
      <c r="EB137" s="64">
        <v>0</v>
      </c>
      <c r="EC137" s="64">
        <v>0</v>
      </c>
      <c r="ED137" s="77">
        <v>0</v>
      </c>
      <c r="EE137" s="64">
        <v>0</v>
      </c>
      <c r="EF137" s="64">
        <v>0</v>
      </c>
      <c r="EG137" s="64">
        <v>0</v>
      </c>
      <c r="EH137" s="77">
        <v>0</v>
      </c>
      <c r="EI137" s="64">
        <v>0</v>
      </c>
      <c r="EJ137" s="138">
        <v>0</v>
      </c>
      <c r="EK137" s="64">
        <v>0</v>
      </c>
      <c r="EL137" s="64">
        <v>0</v>
      </c>
      <c r="EM137" s="138"/>
      <c r="EN137" s="178">
        <v>0</v>
      </c>
      <c r="EO137" s="178">
        <v>0</v>
      </c>
      <c r="EP137" s="178">
        <v>0</v>
      </c>
      <c r="EQ137" s="178">
        <v>0</v>
      </c>
      <c r="ER137" s="179">
        <v>0</v>
      </c>
    </row>
    <row r="138" spans="2:148" ht="14.1" customHeight="1" x14ac:dyDescent="0.2">
      <c r="B138" s="62" t="s">
        <v>1189</v>
      </c>
      <c r="C138" s="63" t="s">
        <v>383</v>
      </c>
      <c r="D138" s="63" t="s">
        <v>384</v>
      </c>
      <c r="E138" s="63" t="s">
        <v>385</v>
      </c>
      <c r="F138" s="63" t="s">
        <v>403</v>
      </c>
      <c r="G138" s="63"/>
      <c r="H138" s="63" t="s">
        <v>567</v>
      </c>
      <c r="I138" s="63" t="s">
        <v>1107</v>
      </c>
      <c r="J138" s="158" t="b">
        <v>0</v>
      </c>
      <c r="K138" s="132" t="s">
        <v>1190</v>
      </c>
      <c r="L138" s="63" t="s">
        <v>417</v>
      </c>
      <c r="M138" s="62"/>
      <c r="N138" s="63" t="s">
        <v>1191</v>
      </c>
      <c r="O138" s="63" t="s">
        <v>1110</v>
      </c>
      <c r="P138" s="63" t="s">
        <v>393</v>
      </c>
      <c r="Q138" s="63">
        <v>10039</v>
      </c>
      <c r="R138" s="63" t="s">
        <v>1192</v>
      </c>
      <c r="S138" s="218" t="s">
        <v>420</v>
      </c>
      <c r="T138" s="132" t="s">
        <v>421</v>
      </c>
      <c r="U138" s="166" t="s">
        <v>397</v>
      </c>
      <c r="V138" s="219" t="s">
        <v>398</v>
      </c>
      <c r="W138" s="219" t="s">
        <v>399</v>
      </c>
      <c r="X138" s="219" t="s">
        <v>400</v>
      </c>
      <c r="Y138" s="132" t="s">
        <v>336</v>
      </c>
      <c r="Z138" s="166" t="s">
        <v>401</v>
      </c>
      <c r="AA138" s="166">
        <v>1</v>
      </c>
      <c r="AB138" s="166">
        <v>1</v>
      </c>
      <c r="AC138" s="166">
        <v>0</v>
      </c>
      <c r="AD138" s="166">
        <v>0</v>
      </c>
      <c r="AE138" s="213">
        <v>43804</v>
      </c>
      <c r="AF138" s="64">
        <v>38</v>
      </c>
      <c r="AG138" s="64" t="s">
        <v>401</v>
      </c>
      <c r="AH138" s="64">
        <v>1</v>
      </c>
      <c r="AI138" s="64">
        <v>0</v>
      </c>
      <c r="AJ138" s="64">
        <v>0</v>
      </c>
      <c r="AK138" s="64">
        <v>31</v>
      </c>
      <c r="AL138" s="64">
        <v>16</v>
      </c>
      <c r="AM138" s="64">
        <v>50</v>
      </c>
      <c r="AN138" s="64">
        <v>43.304662379084277</v>
      </c>
      <c r="AO138" s="64">
        <v>43.304662379084277</v>
      </c>
      <c r="AP138" s="77">
        <v>0.8660932475816856</v>
      </c>
      <c r="AQ138" s="64">
        <v>-6.6953376209157227</v>
      </c>
      <c r="AR138" s="64">
        <v>10.333333</v>
      </c>
      <c r="AS138" s="65">
        <v>0.39692459287368637</v>
      </c>
      <c r="AT138" s="65">
        <v>0</v>
      </c>
      <c r="AU138" s="64">
        <v>0</v>
      </c>
      <c r="AV138" s="140">
        <v>43.304662379084277</v>
      </c>
      <c r="AW138" s="140">
        <v>9</v>
      </c>
      <c r="AX138" s="140">
        <v>16</v>
      </c>
      <c r="AY138" s="140">
        <v>0</v>
      </c>
      <c r="AZ138" s="140">
        <v>2</v>
      </c>
      <c r="BA138" s="140">
        <v>0</v>
      </c>
      <c r="BB138" s="140">
        <v>5</v>
      </c>
      <c r="BC138" s="140">
        <v>1</v>
      </c>
      <c r="BD138" s="140">
        <v>8</v>
      </c>
      <c r="BE138" s="140">
        <v>7</v>
      </c>
      <c r="BF138" s="65">
        <v>0.77780000000000005</v>
      </c>
      <c r="BG138" s="140">
        <v>0</v>
      </c>
      <c r="BH138" s="140">
        <v>0</v>
      </c>
      <c r="BI138" s="140">
        <v>0</v>
      </c>
      <c r="BJ138" s="140">
        <v>7</v>
      </c>
      <c r="BK138" s="140">
        <v>1</v>
      </c>
      <c r="BL138" s="140">
        <v>0</v>
      </c>
      <c r="BM138" s="65">
        <v>0.375</v>
      </c>
      <c r="BN138" s="64">
        <v>5</v>
      </c>
      <c r="BO138" s="201">
        <v>7.3529411764700001E-2</v>
      </c>
      <c r="BP138" s="140">
        <v>9</v>
      </c>
      <c r="BQ138" s="147">
        <v>54</v>
      </c>
      <c r="BR138" s="147">
        <v>0</v>
      </c>
      <c r="BS138" s="147">
        <v>5</v>
      </c>
      <c r="BT138" s="147">
        <v>2</v>
      </c>
      <c r="BU138" s="147">
        <v>7</v>
      </c>
      <c r="BV138" s="154">
        <v>2</v>
      </c>
      <c r="BW138" s="159">
        <v>3.375</v>
      </c>
      <c r="BX138" s="146">
        <v>0</v>
      </c>
      <c r="BY138" s="146">
        <v>0.3125</v>
      </c>
      <c r="BZ138" s="146">
        <v>0.125</v>
      </c>
      <c r="CA138" s="146">
        <v>0.4375</v>
      </c>
      <c r="CB138" s="156">
        <v>0.125</v>
      </c>
      <c r="CC138" s="155">
        <v>0</v>
      </c>
      <c r="CD138" s="77">
        <v>0</v>
      </c>
      <c r="CE138" s="64">
        <v>0</v>
      </c>
      <c r="CF138" s="77">
        <v>0</v>
      </c>
      <c r="CG138" s="64">
        <v>0</v>
      </c>
      <c r="CH138" s="77">
        <v>0</v>
      </c>
      <c r="CI138" s="124">
        <v>1</v>
      </c>
      <c r="CJ138" s="124">
        <v>16</v>
      </c>
      <c r="CK138" s="77">
        <v>6.25E-2</v>
      </c>
      <c r="CL138" s="124">
        <v>1</v>
      </c>
      <c r="CM138" s="77">
        <v>6.25E-2</v>
      </c>
      <c r="CN138" s="124">
        <v>0</v>
      </c>
      <c r="CO138" s="77">
        <v>0</v>
      </c>
      <c r="CP138" s="116">
        <v>920</v>
      </c>
      <c r="CQ138" s="116">
        <v>57.5</v>
      </c>
      <c r="CR138" s="116">
        <v>0</v>
      </c>
      <c r="CS138" s="116">
        <v>0</v>
      </c>
      <c r="CT138" s="116">
        <v>0</v>
      </c>
      <c r="CU138" s="116">
        <v>0</v>
      </c>
      <c r="CV138" s="116">
        <v>5</v>
      </c>
      <c r="CW138" s="116">
        <v>0.3125</v>
      </c>
      <c r="CX138" s="116">
        <v>57.8125</v>
      </c>
      <c r="CY138" s="64">
        <v>0</v>
      </c>
      <c r="CZ138" s="64">
        <v>0</v>
      </c>
      <c r="DA138" s="64">
        <v>0</v>
      </c>
      <c r="DB138" s="64">
        <v>0</v>
      </c>
      <c r="DC138" s="64">
        <v>0</v>
      </c>
      <c r="DD138" s="64">
        <v>0</v>
      </c>
      <c r="DE138" s="141">
        <v>0</v>
      </c>
      <c r="DF138" s="141">
        <v>0</v>
      </c>
      <c r="DG138" s="141">
        <v>0</v>
      </c>
      <c r="DH138" s="64">
        <v>0</v>
      </c>
      <c r="DI138" s="176">
        <v>0</v>
      </c>
      <c r="DJ138" s="175">
        <v>0.964247032692645</v>
      </c>
      <c r="DK138" s="141">
        <v>0</v>
      </c>
      <c r="DL138" s="141">
        <v>0</v>
      </c>
      <c r="DM138" s="141">
        <v>0</v>
      </c>
      <c r="DN138" s="141">
        <v>0</v>
      </c>
      <c r="DO138" s="64">
        <v>9</v>
      </c>
      <c r="DP138" s="77">
        <v>0.36</v>
      </c>
      <c r="DQ138" s="64">
        <v>14</v>
      </c>
      <c r="DR138" s="77">
        <v>0.875</v>
      </c>
      <c r="DS138" s="64">
        <v>0</v>
      </c>
      <c r="DT138" s="77">
        <v>0</v>
      </c>
      <c r="DU138" s="64">
        <v>31</v>
      </c>
      <c r="DV138" s="64">
        <v>97</v>
      </c>
      <c r="DW138" s="77">
        <v>0.31958762886596997</v>
      </c>
      <c r="DX138" s="64">
        <v>14</v>
      </c>
      <c r="DY138" s="64">
        <v>68</v>
      </c>
      <c r="DZ138" s="201">
        <v>0.20588235294116999</v>
      </c>
      <c r="EA138" s="64">
        <v>6.4000000000004</v>
      </c>
      <c r="EB138" s="64">
        <v>17</v>
      </c>
      <c r="EC138" s="64">
        <v>0</v>
      </c>
      <c r="ED138" s="77">
        <v>0</v>
      </c>
      <c r="EE138" s="64">
        <v>0</v>
      </c>
      <c r="EF138" s="64">
        <v>0</v>
      </c>
      <c r="EG138" s="64">
        <v>0</v>
      </c>
      <c r="EH138" s="77">
        <v>0</v>
      </c>
      <c r="EI138" s="64">
        <v>0</v>
      </c>
      <c r="EJ138" s="138">
        <v>0</v>
      </c>
      <c r="EK138" s="64">
        <v>0</v>
      </c>
      <c r="EL138" s="64">
        <v>0</v>
      </c>
      <c r="EM138" s="138"/>
      <c r="EN138" s="178">
        <v>0</v>
      </c>
      <c r="EO138" s="178">
        <v>0</v>
      </c>
      <c r="EP138" s="178">
        <v>0</v>
      </c>
      <c r="EQ138" s="178">
        <v>0</v>
      </c>
      <c r="ER138" s="179">
        <v>0</v>
      </c>
    </row>
    <row r="139" spans="2:148" ht="14.1" customHeight="1" x14ac:dyDescent="0.2">
      <c r="B139" s="62" t="s">
        <v>1193</v>
      </c>
      <c r="C139" s="63" t="s">
        <v>383</v>
      </c>
      <c r="D139" s="63" t="s">
        <v>384</v>
      </c>
      <c r="E139" s="63" t="s">
        <v>385</v>
      </c>
      <c r="F139" s="63"/>
      <c r="G139" s="63"/>
      <c r="H139" s="63" t="s">
        <v>567</v>
      </c>
      <c r="I139" s="63" t="s">
        <v>1107</v>
      </c>
      <c r="J139" s="158" t="b">
        <v>0</v>
      </c>
      <c r="K139" s="132" t="s">
        <v>1194</v>
      </c>
      <c r="L139" s="63" t="s">
        <v>1195</v>
      </c>
      <c r="M139" s="62"/>
      <c r="N139" s="63" t="s">
        <v>1196</v>
      </c>
      <c r="O139" s="63" t="s">
        <v>1110</v>
      </c>
      <c r="P139" s="63" t="s">
        <v>393</v>
      </c>
      <c r="Q139" s="63">
        <v>10039</v>
      </c>
      <c r="R139" s="63" t="s">
        <v>1197</v>
      </c>
      <c r="S139" s="218" t="s">
        <v>1198</v>
      </c>
      <c r="T139" s="132" t="s">
        <v>1199</v>
      </c>
      <c r="U139" s="166" t="s">
        <v>397</v>
      </c>
      <c r="V139" s="219" t="s">
        <v>398</v>
      </c>
      <c r="W139" s="219" t="s">
        <v>399</v>
      </c>
      <c r="X139" s="219" t="s">
        <v>400</v>
      </c>
      <c r="Y139" s="132" t="s">
        <v>333</v>
      </c>
      <c r="Z139" s="166"/>
      <c r="AA139" s="166">
        <v>0</v>
      </c>
      <c r="AB139" s="166">
        <v>0</v>
      </c>
      <c r="AC139" s="166">
        <v>0</v>
      </c>
      <c r="AD139" s="166">
        <v>0</v>
      </c>
      <c r="AE139" s="213">
        <v>43818</v>
      </c>
      <c r="AF139" s="64">
        <v>24</v>
      </c>
      <c r="AG139" s="64" t="s">
        <v>401</v>
      </c>
      <c r="AH139" s="64">
        <v>2</v>
      </c>
      <c r="AI139" s="64">
        <v>0</v>
      </c>
      <c r="AJ139" s="64">
        <v>0</v>
      </c>
      <c r="AK139" s="64">
        <v>1</v>
      </c>
      <c r="AL139" s="64">
        <v>0</v>
      </c>
      <c r="AM139" s="64">
        <v>50</v>
      </c>
      <c r="AN139" s="64">
        <v>0</v>
      </c>
      <c r="AO139" s="64">
        <v>0</v>
      </c>
      <c r="AP139" s="77">
        <v>0</v>
      </c>
      <c r="AQ139" s="64">
        <v>-50</v>
      </c>
      <c r="AR139" s="64">
        <v>0.33333299999999999</v>
      </c>
      <c r="AS139" s="65">
        <v>-1</v>
      </c>
      <c r="AT139" s="65">
        <v>0</v>
      </c>
      <c r="AU139" s="64">
        <v>0</v>
      </c>
      <c r="AV139" s="140">
        <v>0</v>
      </c>
      <c r="AW139" s="140">
        <v>0</v>
      </c>
      <c r="AX139" s="140">
        <v>0</v>
      </c>
      <c r="AY139" s="140">
        <v>0</v>
      </c>
      <c r="AZ139" s="140">
        <v>0</v>
      </c>
      <c r="BA139" s="140">
        <v>0</v>
      </c>
      <c r="BB139" s="140">
        <v>0</v>
      </c>
      <c r="BC139" s="140">
        <v>0</v>
      </c>
      <c r="BD139" s="140">
        <v>0</v>
      </c>
      <c r="BE139" s="140">
        <v>0</v>
      </c>
      <c r="BF139" s="65">
        <v>0</v>
      </c>
      <c r="BG139" s="140">
        <v>0</v>
      </c>
      <c r="BH139" s="140">
        <v>0</v>
      </c>
      <c r="BI139" s="140">
        <v>0</v>
      </c>
      <c r="BJ139" s="140">
        <v>0</v>
      </c>
      <c r="BK139" s="140">
        <v>0</v>
      </c>
      <c r="BL139" s="140">
        <v>0</v>
      </c>
      <c r="BM139" s="65">
        <v>0</v>
      </c>
      <c r="BN139" s="64">
        <v>0</v>
      </c>
      <c r="BO139" s="201">
        <v>0</v>
      </c>
      <c r="BP139" s="140">
        <v>0</v>
      </c>
      <c r="BQ139" s="147">
        <v>0</v>
      </c>
      <c r="BR139" s="147">
        <v>0</v>
      </c>
      <c r="BS139" s="147">
        <v>0</v>
      </c>
      <c r="BT139" s="147">
        <v>0</v>
      </c>
      <c r="BU139" s="147">
        <v>0</v>
      </c>
      <c r="BV139" s="154">
        <v>0</v>
      </c>
      <c r="BW139" s="159">
        <v>0</v>
      </c>
      <c r="BX139" s="146">
        <v>0</v>
      </c>
      <c r="BY139" s="146">
        <v>0</v>
      </c>
      <c r="BZ139" s="146">
        <v>0</v>
      </c>
      <c r="CA139" s="146">
        <v>0</v>
      </c>
      <c r="CB139" s="156">
        <v>0</v>
      </c>
      <c r="CC139" s="155">
        <v>0</v>
      </c>
      <c r="CD139" s="77">
        <v>0</v>
      </c>
      <c r="CE139" s="64">
        <v>0</v>
      </c>
      <c r="CF139" s="77">
        <v>0</v>
      </c>
      <c r="CG139" s="64">
        <v>0</v>
      </c>
      <c r="CH139" s="77">
        <v>0</v>
      </c>
      <c r="CI139" s="124">
        <v>0</v>
      </c>
      <c r="CJ139" s="124">
        <v>0</v>
      </c>
      <c r="CK139" s="77">
        <v>0</v>
      </c>
      <c r="CL139" s="124">
        <v>0</v>
      </c>
      <c r="CM139" s="77">
        <v>0</v>
      </c>
      <c r="CN139" s="124">
        <v>0</v>
      </c>
      <c r="CO139" s="77">
        <v>0</v>
      </c>
      <c r="CP139" s="116">
        <v>0</v>
      </c>
      <c r="CQ139" s="116">
        <v>0</v>
      </c>
      <c r="CR139" s="116">
        <v>0</v>
      </c>
      <c r="CS139" s="116">
        <v>0</v>
      </c>
      <c r="CT139" s="116">
        <v>0</v>
      </c>
      <c r="CU139" s="116">
        <v>0</v>
      </c>
      <c r="CV139" s="116">
        <v>0</v>
      </c>
      <c r="CW139" s="116">
        <v>0</v>
      </c>
      <c r="CX139" s="116">
        <v>0</v>
      </c>
      <c r="CY139" s="64">
        <v>0</v>
      </c>
      <c r="CZ139" s="64">
        <v>0</v>
      </c>
      <c r="DA139" s="64">
        <v>0</v>
      </c>
      <c r="DB139" s="64">
        <v>0</v>
      </c>
      <c r="DC139" s="64">
        <v>0</v>
      </c>
      <c r="DD139" s="64">
        <v>0</v>
      </c>
      <c r="DE139" s="141">
        <v>0</v>
      </c>
      <c r="DF139" s="141">
        <v>0</v>
      </c>
      <c r="DG139" s="141">
        <v>0</v>
      </c>
      <c r="DH139" s="64">
        <v>0</v>
      </c>
      <c r="DI139" s="176">
        <v>0</v>
      </c>
      <c r="DJ139" s="175">
        <v>0.964247032692645</v>
      </c>
      <c r="DK139" s="141">
        <v>0</v>
      </c>
      <c r="DL139" s="141">
        <v>0</v>
      </c>
      <c r="DM139" s="141">
        <v>0</v>
      </c>
      <c r="DN139" s="141">
        <v>0</v>
      </c>
      <c r="DO139" s="64">
        <v>0</v>
      </c>
      <c r="DP139" s="77">
        <v>0</v>
      </c>
      <c r="DQ139" s="64">
        <v>0</v>
      </c>
      <c r="DR139" s="77">
        <v>0</v>
      </c>
      <c r="DS139" s="64">
        <v>0</v>
      </c>
      <c r="DT139" s="77">
        <v>0</v>
      </c>
      <c r="DU139" s="64">
        <v>1</v>
      </c>
      <c r="DV139" s="64">
        <v>43</v>
      </c>
      <c r="DW139" s="77">
        <v>2.325581395348E-2</v>
      </c>
      <c r="DX139" s="64">
        <v>0</v>
      </c>
      <c r="DY139" s="64">
        <v>13</v>
      </c>
      <c r="DZ139" s="201">
        <v>0</v>
      </c>
      <c r="EA139" s="64">
        <v>3.9</v>
      </c>
      <c r="EB139" s="64">
        <v>0</v>
      </c>
      <c r="EC139" s="64">
        <v>0</v>
      </c>
      <c r="ED139" s="77">
        <v>0</v>
      </c>
      <c r="EE139" s="64">
        <v>0</v>
      </c>
      <c r="EF139" s="64">
        <v>0</v>
      </c>
      <c r="EG139" s="64">
        <v>0</v>
      </c>
      <c r="EH139" s="77">
        <v>0</v>
      </c>
      <c r="EI139" s="64">
        <v>0</v>
      </c>
      <c r="EJ139" s="138">
        <v>0</v>
      </c>
      <c r="EK139" s="64">
        <v>0</v>
      </c>
      <c r="EL139" s="64">
        <v>0</v>
      </c>
      <c r="EM139" s="138"/>
      <c r="EN139" s="178">
        <v>0</v>
      </c>
      <c r="EO139" s="178">
        <v>0</v>
      </c>
      <c r="EP139" s="178">
        <v>0</v>
      </c>
      <c r="EQ139" s="178">
        <v>0</v>
      </c>
      <c r="ER139" s="179">
        <v>0</v>
      </c>
    </row>
    <row r="140" spans="2:148" ht="14.1" customHeight="1" x14ac:dyDescent="0.2">
      <c r="B140" s="62" t="s">
        <v>1200</v>
      </c>
      <c r="C140" s="63" t="s">
        <v>383</v>
      </c>
      <c r="D140" s="63" t="s">
        <v>384</v>
      </c>
      <c r="E140" s="63" t="s">
        <v>809</v>
      </c>
      <c r="F140" s="63"/>
      <c r="G140" s="63" t="s">
        <v>386</v>
      </c>
      <c r="H140" s="63" t="s">
        <v>810</v>
      </c>
      <c r="I140" s="63" t="s">
        <v>810</v>
      </c>
      <c r="J140" s="158" t="b">
        <v>0</v>
      </c>
      <c r="K140" s="132" t="s">
        <v>1201</v>
      </c>
      <c r="L140" s="63" t="s">
        <v>1202</v>
      </c>
      <c r="M140" s="62"/>
      <c r="N140" s="63" t="s">
        <v>1203</v>
      </c>
      <c r="O140" s="63" t="s">
        <v>1204</v>
      </c>
      <c r="P140" s="63" t="s">
        <v>815</v>
      </c>
      <c r="Q140" s="63">
        <v>7644</v>
      </c>
      <c r="R140" s="63" t="s">
        <v>1205</v>
      </c>
      <c r="S140" s="218" t="s">
        <v>1206</v>
      </c>
      <c r="T140" s="132" t="s">
        <v>1207</v>
      </c>
      <c r="U140" s="166" t="s">
        <v>397</v>
      </c>
      <c r="V140" s="219" t="s">
        <v>398</v>
      </c>
      <c r="W140" s="219" t="s">
        <v>445</v>
      </c>
      <c r="X140" s="219" t="s">
        <v>446</v>
      </c>
      <c r="Y140" s="132" t="s">
        <v>335</v>
      </c>
      <c r="Z140" s="166"/>
      <c r="AA140" s="166">
        <v>0</v>
      </c>
      <c r="AB140" s="166">
        <v>0</v>
      </c>
      <c r="AC140" s="166">
        <v>0</v>
      </c>
      <c r="AD140" s="166">
        <v>0</v>
      </c>
      <c r="AE140" s="213">
        <v>39930</v>
      </c>
      <c r="AF140" s="64">
        <v>3912</v>
      </c>
      <c r="AG140" s="64" t="s">
        <v>401</v>
      </c>
      <c r="AH140" s="64">
        <v>0</v>
      </c>
      <c r="AI140" s="64">
        <v>15</v>
      </c>
      <c r="AJ140" s="64">
        <v>19</v>
      </c>
      <c r="AK140" s="64">
        <v>13</v>
      </c>
      <c r="AL140" s="64">
        <v>7</v>
      </c>
      <c r="AM140" s="64">
        <v>50</v>
      </c>
      <c r="AN140" s="64">
        <v>18.945789790849371</v>
      </c>
      <c r="AO140" s="64">
        <v>3.9457897908493713</v>
      </c>
      <c r="AP140" s="77">
        <v>0.37891579581698742</v>
      </c>
      <c r="AQ140" s="64">
        <v>-31.054210209150629</v>
      </c>
      <c r="AR140" s="64">
        <v>13.666665999999999</v>
      </c>
      <c r="AS140" s="65">
        <v>0.45736844544995164</v>
      </c>
      <c r="AT140" s="65">
        <v>0.26305265272329142</v>
      </c>
      <c r="AU140" s="64">
        <v>15</v>
      </c>
      <c r="AV140" s="140">
        <v>18.945789790849371</v>
      </c>
      <c r="AW140" s="140">
        <v>2</v>
      </c>
      <c r="AX140" s="140">
        <v>7</v>
      </c>
      <c r="AY140" s="140">
        <v>1</v>
      </c>
      <c r="AZ140" s="140">
        <v>2</v>
      </c>
      <c r="BA140" s="140">
        <v>0</v>
      </c>
      <c r="BB140" s="140">
        <v>0</v>
      </c>
      <c r="BC140" s="140">
        <v>0</v>
      </c>
      <c r="BD140" s="140">
        <v>2</v>
      </c>
      <c r="BE140" s="140">
        <v>0</v>
      </c>
      <c r="BF140" s="65">
        <v>0</v>
      </c>
      <c r="BG140" s="140">
        <v>0</v>
      </c>
      <c r="BH140" s="140">
        <v>0</v>
      </c>
      <c r="BI140" s="140">
        <v>0</v>
      </c>
      <c r="BJ140" s="140">
        <v>0</v>
      </c>
      <c r="BK140" s="140">
        <v>4</v>
      </c>
      <c r="BL140" s="140">
        <v>0</v>
      </c>
      <c r="BM140" s="65">
        <v>0.57140000000000002</v>
      </c>
      <c r="BN140" s="64">
        <v>4</v>
      </c>
      <c r="BO140" s="201">
        <v>7.0175438596490003E-2</v>
      </c>
      <c r="BP140" s="140">
        <v>4</v>
      </c>
      <c r="BQ140" s="147">
        <v>25</v>
      </c>
      <c r="BR140" s="147">
        <v>1</v>
      </c>
      <c r="BS140" s="147">
        <v>2</v>
      </c>
      <c r="BT140" s="147">
        <v>0</v>
      </c>
      <c r="BU140" s="147">
        <v>0</v>
      </c>
      <c r="BV140" s="154">
        <v>4</v>
      </c>
      <c r="BW140" s="159">
        <v>3.5714285714285698</v>
      </c>
      <c r="BX140" s="146">
        <v>0.14285714285713999</v>
      </c>
      <c r="BY140" s="146">
        <v>0.28571428571427998</v>
      </c>
      <c r="BZ140" s="146">
        <v>0</v>
      </c>
      <c r="CA140" s="146">
        <v>0</v>
      </c>
      <c r="CB140" s="156">
        <v>0.57142857142856995</v>
      </c>
      <c r="CC140" s="155">
        <v>5</v>
      </c>
      <c r="CD140" s="77">
        <v>0.71428571428570997</v>
      </c>
      <c r="CE140" s="64">
        <v>0</v>
      </c>
      <c r="CF140" s="77">
        <v>0</v>
      </c>
      <c r="CG140" s="64">
        <v>5</v>
      </c>
      <c r="CH140" s="77">
        <v>0.45454545454544998</v>
      </c>
      <c r="CI140" s="124">
        <v>1</v>
      </c>
      <c r="CJ140" s="124">
        <v>7</v>
      </c>
      <c r="CK140" s="77">
        <v>0.14285714285713999</v>
      </c>
      <c r="CL140" s="124">
        <v>0</v>
      </c>
      <c r="CM140" s="77">
        <v>0</v>
      </c>
      <c r="CN140" s="124">
        <v>0</v>
      </c>
      <c r="CO140" s="77">
        <v>0</v>
      </c>
      <c r="CP140" s="116">
        <v>615</v>
      </c>
      <c r="CQ140" s="116">
        <v>87.857142857142861</v>
      </c>
      <c r="CR140" s="116">
        <v>0</v>
      </c>
      <c r="CS140" s="116">
        <v>0</v>
      </c>
      <c r="CT140" s="116">
        <v>35</v>
      </c>
      <c r="CU140" s="116">
        <v>5</v>
      </c>
      <c r="CV140" s="116">
        <v>10</v>
      </c>
      <c r="CW140" s="116">
        <v>1.4285714285714286</v>
      </c>
      <c r="CX140" s="116">
        <v>94.285714285714292</v>
      </c>
      <c r="CY140" s="64">
        <v>17</v>
      </c>
      <c r="CZ140" s="64">
        <v>14</v>
      </c>
      <c r="DA140" s="64">
        <v>19</v>
      </c>
      <c r="DB140" s="64">
        <v>16</v>
      </c>
      <c r="DC140" s="64">
        <v>8</v>
      </c>
      <c r="DD140" s="64">
        <v>8</v>
      </c>
      <c r="DE140" s="141">
        <v>0.82352941176469996</v>
      </c>
      <c r="DF140" s="141">
        <v>0.84210526315789003</v>
      </c>
      <c r="DG140" s="141">
        <v>1</v>
      </c>
      <c r="DH140" s="64">
        <v>9</v>
      </c>
      <c r="DI140" s="176">
        <v>7</v>
      </c>
      <c r="DJ140" s="175">
        <v>0.964247032692645</v>
      </c>
      <c r="DK140" s="141">
        <v>0.77777777777777779</v>
      </c>
      <c r="DL140" s="141">
        <v>0.74996991431650173</v>
      </c>
      <c r="DM140" s="141">
        <v>1.3333868211385087</v>
      </c>
      <c r="DN140" s="141">
        <v>0.25003008568349827</v>
      </c>
      <c r="DO140" s="64">
        <v>4</v>
      </c>
      <c r="DP140" s="77">
        <v>0.36363636363635998</v>
      </c>
      <c r="DQ140" s="64">
        <v>5</v>
      </c>
      <c r="DR140" s="77">
        <v>0.71428571428570997</v>
      </c>
      <c r="DS140" s="64">
        <v>0</v>
      </c>
      <c r="DT140" s="77">
        <v>0</v>
      </c>
      <c r="DU140" s="64">
        <v>13</v>
      </c>
      <c r="DV140" s="64">
        <v>148</v>
      </c>
      <c r="DW140" s="77">
        <v>8.7837837837830002E-2</v>
      </c>
      <c r="DX140" s="64">
        <v>7</v>
      </c>
      <c r="DY140" s="64">
        <v>57</v>
      </c>
      <c r="DZ140" s="201">
        <v>0.12280701754385</v>
      </c>
      <c r="EA140" s="64">
        <v>10.1000000000006</v>
      </c>
      <c r="EB140" s="64">
        <v>17</v>
      </c>
      <c r="EC140" s="64">
        <v>1</v>
      </c>
      <c r="ED140" s="77">
        <v>5.8799999999999998E-2</v>
      </c>
      <c r="EE140" s="64">
        <v>0</v>
      </c>
      <c r="EF140" s="64">
        <v>0</v>
      </c>
      <c r="EG140" s="64">
        <v>0</v>
      </c>
      <c r="EH140" s="77">
        <v>0</v>
      </c>
      <c r="EI140" s="64">
        <v>0</v>
      </c>
      <c r="EJ140" s="138">
        <v>0</v>
      </c>
      <c r="EK140" s="64">
        <v>0</v>
      </c>
      <c r="EL140" s="64">
        <v>0</v>
      </c>
      <c r="EM140" s="138"/>
      <c r="EN140" s="178">
        <v>0</v>
      </c>
      <c r="EO140" s="178">
        <v>0</v>
      </c>
      <c r="EP140" s="178">
        <v>0</v>
      </c>
      <c r="EQ140" s="178">
        <v>0</v>
      </c>
      <c r="ER140" s="179">
        <v>0</v>
      </c>
    </row>
    <row r="141" spans="2:148" ht="14.1" customHeight="1" x14ac:dyDescent="0.2">
      <c r="B141" s="62" t="s">
        <v>1208</v>
      </c>
      <c r="C141" s="63" t="s">
        <v>383</v>
      </c>
      <c r="D141" s="63" t="s">
        <v>384</v>
      </c>
      <c r="E141" s="63" t="s">
        <v>809</v>
      </c>
      <c r="F141" s="63"/>
      <c r="G141" s="63" t="s">
        <v>386</v>
      </c>
      <c r="H141" s="63" t="s">
        <v>810</v>
      </c>
      <c r="I141" s="63" t="s">
        <v>810</v>
      </c>
      <c r="J141" s="158" t="b">
        <v>0</v>
      </c>
      <c r="K141" s="132" t="s">
        <v>1209</v>
      </c>
      <c r="L141" s="63" t="s">
        <v>1210</v>
      </c>
      <c r="M141" s="62"/>
      <c r="N141" s="63" t="s">
        <v>1211</v>
      </c>
      <c r="O141" s="63" t="s">
        <v>1212</v>
      </c>
      <c r="P141" s="63" t="s">
        <v>815</v>
      </c>
      <c r="Q141" s="63">
        <v>7601</v>
      </c>
      <c r="R141" s="63" t="s">
        <v>1213</v>
      </c>
      <c r="S141" s="218" t="s">
        <v>1214</v>
      </c>
      <c r="T141" s="132" t="s">
        <v>1215</v>
      </c>
      <c r="U141" s="166" t="s">
        <v>397</v>
      </c>
      <c r="V141" s="219" t="s">
        <v>398</v>
      </c>
      <c r="W141" s="219" t="s">
        <v>445</v>
      </c>
      <c r="X141" s="219" t="s">
        <v>446</v>
      </c>
      <c r="Y141" s="132" t="s">
        <v>336</v>
      </c>
      <c r="Z141" s="166"/>
      <c r="AA141" s="166">
        <v>1</v>
      </c>
      <c r="AB141" s="166">
        <v>1</v>
      </c>
      <c r="AC141" s="166">
        <v>0</v>
      </c>
      <c r="AD141" s="166">
        <v>0</v>
      </c>
      <c r="AE141" s="213">
        <v>39280</v>
      </c>
      <c r="AF141" s="64">
        <v>4562</v>
      </c>
      <c r="AG141" s="64" t="s">
        <v>401</v>
      </c>
      <c r="AH141" s="64">
        <v>0</v>
      </c>
      <c r="AI141" s="64">
        <v>16</v>
      </c>
      <c r="AJ141" s="64">
        <v>33</v>
      </c>
      <c r="AK141" s="64">
        <v>10</v>
      </c>
      <c r="AL141" s="64">
        <v>8</v>
      </c>
      <c r="AM141" s="64">
        <v>50</v>
      </c>
      <c r="AN141" s="64">
        <v>21.652331189542139</v>
      </c>
      <c r="AO141" s="64">
        <v>5.6523311895421386</v>
      </c>
      <c r="AP141" s="77">
        <v>0.4330466237908428</v>
      </c>
      <c r="AQ141" s="64">
        <v>-28.347668810457861</v>
      </c>
      <c r="AR141" s="64">
        <v>17.666665999999999</v>
      </c>
      <c r="AS141" s="65">
        <v>1.1652331189542138</v>
      </c>
      <c r="AT141" s="65">
        <v>0.35327069934638367</v>
      </c>
      <c r="AU141" s="64">
        <v>16</v>
      </c>
      <c r="AV141" s="140">
        <v>21.652331189542139</v>
      </c>
      <c r="AW141" s="140">
        <v>3</v>
      </c>
      <c r="AX141" s="140">
        <v>8</v>
      </c>
      <c r="AY141" s="140">
        <v>0</v>
      </c>
      <c r="AZ141" s="140">
        <v>2</v>
      </c>
      <c r="BA141" s="140">
        <v>0</v>
      </c>
      <c r="BB141" s="140">
        <v>4</v>
      </c>
      <c r="BC141" s="140">
        <v>1</v>
      </c>
      <c r="BD141" s="140">
        <v>7</v>
      </c>
      <c r="BE141" s="140">
        <v>1</v>
      </c>
      <c r="BF141" s="65">
        <v>0.33329999999999999</v>
      </c>
      <c r="BG141" s="140">
        <v>0</v>
      </c>
      <c r="BH141" s="140">
        <v>0</v>
      </c>
      <c r="BI141" s="140">
        <v>0</v>
      </c>
      <c r="BJ141" s="140">
        <v>1</v>
      </c>
      <c r="BK141" s="140">
        <v>0</v>
      </c>
      <c r="BL141" s="140">
        <v>0</v>
      </c>
      <c r="BM141" s="65">
        <v>0.5</v>
      </c>
      <c r="BN141" s="64">
        <v>4</v>
      </c>
      <c r="BO141" s="201">
        <v>7.0175438596490003E-2</v>
      </c>
      <c r="BP141" s="140">
        <v>5</v>
      </c>
      <c r="BQ141" s="147">
        <v>27</v>
      </c>
      <c r="BR141" s="147">
        <v>2</v>
      </c>
      <c r="BS141" s="147">
        <v>0</v>
      </c>
      <c r="BT141" s="147">
        <v>1</v>
      </c>
      <c r="BU141" s="147">
        <v>3</v>
      </c>
      <c r="BV141" s="154">
        <v>2</v>
      </c>
      <c r="BW141" s="159">
        <v>3.375</v>
      </c>
      <c r="BX141" s="146">
        <v>0.25</v>
      </c>
      <c r="BY141" s="146">
        <v>0</v>
      </c>
      <c r="BZ141" s="146">
        <v>0.125</v>
      </c>
      <c r="CA141" s="146">
        <v>0.375</v>
      </c>
      <c r="CB141" s="156">
        <v>0.25</v>
      </c>
      <c r="CC141" s="155">
        <v>0</v>
      </c>
      <c r="CD141" s="77">
        <v>0</v>
      </c>
      <c r="CE141" s="64">
        <v>0</v>
      </c>
      <c r="CF141" s="77">
        <v>0</v>
      </c>
      <c r="CG141" s="64">
        <v>0</v>
      </c>
      <c r="CH141" s="77">
        <v>0</v>
      </c>
      <c r="CI141" s="124">
        <v>1</v>
      </c>
      <c r="CJ141" s="124">
        <v>8</v>
      </c>
      <c r="CK141" s="77">
        <v>0.125</v>
      </c>
      <c r="CL141" s="124">
        <v>0</v>
      </c>
      <c r="CM141" s="77">
        <v>0</v>
      </c>
      <c r="CN141" s="124">
        <v>0</v>
      </c>
      <c r="CO141" s="77">
        <v>0</v>
      </c>
      <c r="CP141" s="116">
        <v>410</v>
      </c>
      <c r="CQ141" s="116">
        <v>51.25</v>
      </c>
      <c r="CR141" s="116">
        <v>0</v>
      </c>
      <c r="CS141" s="116">
        <v>0</v>
      </c>
      <c r="CT141" s="116">
        <v>0</v>
      </c>
      <c r="CU141" s="116">
        <v>0</v>
      </c>
      <c r="CV141" s="116">
        <v>10</v>
      </c>
      <c r="CW141" s="116">
        <v>1.25</v>
      </c>
      <c r="CX141" s="116">
        <v>52.5</v>
      </c>
      <c r="CY141" s="64">
        <v>33</v>
      </c>
      <c r="CZ141" s="64">
        <v>32</v>
      </c>
      <c r="DA141" s="64">
        <v>12</v>
      </c>
      <c r="DB141" s="64">
        <v>9</v>
      </c>
      <c r="DC141" s="64">
        <v>10</v>
      </c>
      <c r="DD141" s="64">
        <v>6</v>
      </c>
      <c r="DE141" s="141">
        <v>0.96969696969695995</v>
      </c>
      <c r="DF141" s="141">
        <v>0.75</v>
      </c>
      <c r="DG141" s="141">
        <v>0.6</v>
      </c>
      <c r="DH141" s="64">
        <v>10</v>
      </c>
      <c r="DI141" s="176">
        <v>8</v>
      </c>
      <c r="DJ141" s="175">
        <v>0.964247032692645</v>
      </c>
      <c r="DK141" s="141">
        <v>0.8</v>
      </c>
      <c r="DL141" s="141">
        <v>0.771397626154116</v>
      </c>
      <c r="DM141" s="141">
        <v>0.77780897899746348</v>
      </c>
      <c r="DN141" s="141">
        <v>-0.17139762615411602</v>
      </c>
      <c r="DO141" s="64">
        <v>3</v>
      </c>
      <c r="DP141" s="77">
        <v>0.27272727272726999</v>
      </c>
      <c r="DQ141" s="64">
        <v>5</v>
      </c>
      <c r="DR141" s="77">
        <v>0.625</v>
      </c>
      <c r="DS141" s="64">
        <v>0</v>
      </c>
      <c r="DT141" s="77">
        <v>0</v>
      </c>
      <c r="DU141" s="64">
        <v>10</v>
      </c>
      <c r="DV141" s="64">
        <v>154</v>
      </c>
      <c r="DW141" s="77">
        <v>6.4935064935060002E-2</v>
      </c>
      <c r="DX141" s="64">
        <v>8</v>
      </c>
      <c r="DY141" s="64">
        <v>57</v>
      </c>
      <c r="DZ141" s="201">
        <v>0.14035087719298001</v>
      </c>
      <c r="EA141" s="64">
        <v>9.1000000000000991</v>
      </c>
      <c r="EB141" s="64">
        <v>17</v>
      </c>
      <c r="EC141" s="64">
        <v>0</v>
      </c>
      <c r="ED141" s="77">
        <v>0</v>
      </c>
      <c r="EE141" s="64">
        <v>0</v>
      </c>
      <c r="EF141" s="64">
        <v>0</v>
      </c>
      <c r="EG141" s="64">
        <v>0</v>
      </c>
      <c r="EH141" s="77">
        <v>0</v>
      </c>
      <c r="EI141" s="64">
        <v>0</v>
      </c>
      <c r="EJ141" s="138">
        <v>0</v>
      </c>
      <c r="EK141" s="64">
        <v>0</v>
      </c>
      <c r="EL141" s="64">
        <v>0</v>
      </c>
      <c r="EM141" s="138"/>
      <c r="EN141" s="178">
        <v>0</v>
      </c>
      <c r="EO141" s="178">
        <v>0</v>
      </c>
      <c r="EP141" s="178">
        <v>0</v>
      </c>
      <c r="EQ141" s="178">
        <v>0</v>
      </c>
      <c r="ER141" s="179">
        <v>0</v>
      </c>
    </row>
    <row r="142" spans="2:148" ht="14.1" customHeight="1" x14ac:dyDescent="0.2">
      <c r="B142" s="62" t="s">
        <v>1216</v>
      </c>
      <c r="C142" s="63" t="s">
        <v>383</v>
      </c>
      <c r="D142" s="63" t="s">
        <v>384</v>
      </c>
      <c r="E142" s="63" t="s">
        <v>809</v>
      </c>
      <c r="F142" s="63"/>
      <c r="G142" s="63" t="s">
        <v>386</v>
      </c>
      <c r="H142" s="63" t="s">
        <v>810</v>
      </c>
      <c r="I142" s="63" t="s">
        <v>810</v>
      </c>
      <c r="J142" s="158" t="b">
        <v>0</v>
      </c>
      <c r="K142" s="132" t="s">
        <v>1217</v>
      </c>
      <c r="L142" s="63" t="s">
        <v>1218</v>
      </c>
      <c r="M142" s="62"/>
      <c r="N142" s="63" t="s">
        <v>1219</v>
      </c>
      <c r="O142" s="63" t="s">
        <v>1220</v>
      </c>
      <c r="P142" s="63" t="s">
        <v>815</v>
      </c>
      <c r="Q142" s="63">
        <v>7087</v>
      </c>
      <c r="R142" s="63" t="s">
        <v>1221</v>
      </c>
      <c r="S142" s="218" t="s">
        <v>1222</v>
      </c>
      <c r="T142" s="132" t="s">
        <v>1215</v>
      </c>
      <c r="U142" s="166" t="s">
        <v>397</v>
      </c>
      <c r="V142" s="219" t="s">
        <v>398</v>
      </c>
      <c r="W142" s="219" t="s">
        <v>445</v>
      </c>
      <c r="X142" s="219" t="s">
        <v>446</v>
      </c>
      <c r="Y142" s="132" t="s">
        <v>336</v>
      </c>
      <c r="Z142" s="166" t="s">
        <v>410</v>
      </c>
      <c r="AA142" s="166">
        <v>1</v>
      </c>
      <c r="AB142" s="166">
        <v>1</v>
      </c>
      <c r="AC142" s="166">
        <v>0</v>
      </c>
      <c r="AD142" s="166">
        <v>0</v>
      </c>
      <c r="AE142" s="213">
        <v>40351</v>
      </c>
      <c r="AF142" s="64">
        <v>3491</v>
      </c>
      <c r="AG142" s="64" t="s">
        <v>401</v>
      </c>
      <c r="AH142" s="64">
        <v>2</v>
      </c>
      <c r="AI142" s="64">
        <v>33</v>
      </c>
      <c r="AJ142" s="64">
        <v>66</v>
      </c>
      <c r="AK142" s="64">
        <v>43</v>
      </c>
      <c r="AL142" s="64">
        <v>20</v>
      </c>
      <c r="AM142" s="64">
        <v>50</v>
      </c>
      <c r="AN142" s="64">
        <v>54.130827973855347</v>
      </c>
      <c r="AO142" s="64">
        <v>21.130827973855347</v>
      </c>
      <c r="AP142" s="77">
        <v>1.0826165594771069</v>
      </c>
      <c r="AQ142" s="64">
        <v>4.1308279738553466</v>
      </c>
      <c r="AR142" s="64">
        <v>53</v>
      </c>
      <c r="AS142" s="65">
        <v>0.25885646450826388</v>
      </c>
      <c r="AT142" s="65">
        <v>0.64032812041985898</v>
      </c>
      <c r="AU142" s="64">
        <v>33</v>
      </c>
      <c r="AV142" s="140">
        <v>54.130827973855347</v>
      </c>
      <c r="AW142" s="140">
        <v>7</v>
      </c>
      <c r="AX142" s="140">
        <v>20</v>
      </c>
      <c r="AY142" s="140">
        <v>0</v>
      </c>
      <c r="AZ142" s="140">
        <v>6</v>
      </c>
      <c r="BA142" s="140">
        <v>1</v>
      </c>
      <c r="BB142" s="140">
        <v>7</v>
      </c>
      <c r="BC142" s="140">
        <v>0</v>
      </c>
      <c r="BD142" s="140">
        <v>14</v>
      </c>
      <c r="BE142" s="140">
        <v>1</v>
      </c>
      <c r="BF142" s="65">
        <v>0.1429</v>
      </c>
      <c r="BG142" s="140">
        <v>0</v>
      </c>
      <c r="BH142" s="140">
        <v>0</v>
      </c>
      <c r="BI142" s="140">
        <v>0</v>
      </c>
      <c r="BJ142" s="140">
        <v>1</v>
      </c>
      <c r="BK142" s="140">
        <v>5</v>
      </c>
      <c r="BL142" s="140">
        <v>0</v>
      </c>
      <c r="BM142" s="65">
        <v>0.65</v>
      </c>
      <c r="BN142" s="64">
        <v>11</v>
      </c>
      <c r="BO142" s="201">
        <v>7.4324324324319999E-2</v>
      </c>
      <c r="BP142" s="140">
        <v>10</v>
      </c>
      <c r="BQ142" s="147">
        <v>64</v>
      </c>
      <c r="BR142" s="147">
        <v>3</v>
      </c>
      <c r="BS142" s="147">
        <v>3</v>
      </c>
      <c r="BT142" s="147">
        <v>4</v>
      </c>
      <c r="BU142" s="147">
        <v>7</v>
      </c>
      <c r="BV142" s="154">
        <v>3</v>
      </c>
      <c r="BW142" s="159">
        <v>3.2</v>
      </c>
      <c r="BX142" s="146">
        <v>0.15</v>
      </c>
      <c r="BY142" s="146">
        <v>0.15</v>
      </c>
      <c r="BZ142" s="146">
        <v>0.2</v>
      </c>
      <c r="CA142" s="146">
        <v>0.35</v>
      </c>
      <c r="CB142" s="156">
        <v>0.15</v>
      </c>
      <c r="CC142" s="155">
        <v>0</v>
      </c>
      <c r="CD142" s="77">
        <v>0</v>
      </c>
      <c r="CE142" s="64">
        <v>1</v>
      </c>
      <c r="CF142" s="77">
        <v>0.11111111111110999</v>
      </c>
      <c r="CG142" s="64">
        <v>1</v>
      </c>
      <c r="CH142" s="77">
        <v>3.4482758620680003E-2</v>
      </c>
      <c r="CI142" s="124">
        <v>0</v>
      </c>
      <c r="CJ142" s="124">
        <v>20</v>
      </c>
      <c r="CK142" s="77">
        <v>0</v>
      </c>
      <c r="CL142" s="124">
        <v>0</v>
      </c>
      <c r="CM142" s="77">
        <v>0</v>
      </c>
      <c r="CN142" s="124">
        <v>0</v>
      </c>
      <c r="CO142" s="77">
        <v>0</v>
      </c>
      <c r="CP142" s="116">
        <v>1260</v>
      </c>
      <c r="CQ142" s="116">
        <v>63</v>
      </c>
      <c r="CR142" s="116">
        <v>0</v>
      </c>
      <c r="CS142" s="116">
        <v>0</v>
      </c>
      <c r="CT142" s="116">
        <v>0</v>
      </c>
      <c r="CU142" s="116">
        <v>0</v>
      </c>
      <c r="CV142" s="116">
        <v>0</v>
      </c>
      <c r="CW142" s="116">
        <v>0</v>
      </c>
      <c r="CX142" s="116">
        <v>63</v>
      </c>
      <c r="CY142" s="64">
        <v>65</v>
      </c>
      <c r="CZ142" s="64">
        <v>56</v>
      </c>
      <c r="DA142" s="64">
        <v>39</v>
      </c>
      <c r="DB142" s="64">
        <v>29</v>
      </c>
      <c r="DC142" s="64">
        <v>50</v>
      </c>
      <c r="DD142" s="64">
        <v>37</v>
      </c>
      <c r="DE142" s="141">
        <v>0.86153846153846003</v>
      </c>
      <c r="DF142" s="141">
        <v>0.74358974358973995</v>
      </c>
      <c r="DG142" s="141">
        <v>0.74</v>
      </c>
      <c r="DH142" s="64">
        <v>50</v>
      </c>
      <c r="DI142" s="176">
        <v>39</v>
      </c>
      <c r="DJ142" s="175">
        <v>0.964247032692645</v>
      </c>
      <c r="DK142" s="141">
        <v>0.78</v>
      </c>
      <c r="DL142" s="141">
        <v>0.75211268550026311</v>
      </c>
      <c r="DM142" s="141">
        <v>0.98389511873183411</v>
      </c>
      <c r="DN142" s="141">
        <v>-1.2112685500263121E-2</v>
      </c>
      <c r="DO142" s="64">
        <v>9</v>
      </c>
      <c r="DP142" s="77">
        <v>0.31034482758620002</v>
      </c>
      <c r="DQ142" s="64">
        <v>11</v>
      </c>
      <c r="DR142" s="77">
        <v>0.55000000000000004</v>
      </c>
      <c r="DS142" s="64">
        <v>1</v>
      </c>
      <c r="DT142" s="77">
        <v>0.05</v>
      </c>
      <c r="DU142" s="64">
        <v>43</v>
      </c>
      <c r="DV142" s="64">
        <v>348</v>
      </c>
      <c r="DW142" s="77">
        <v>0.12356321839080001</v>
      </c>
      <c r="DX142" s="64">
        <v>17</v>
      </c>
      <c r="DY142" s="64">
        <v>148</v>
      </c>
      <c r="DZ142" s="201">
        <v>0.11486486486486</v>
      </c>
      <c r="EA142" s="64">
        <v>27.400000000000698</v>
      </c>
      <c r="EB142" s="64">
        <v>51</v>
      </c>
      <c r="EC142" s="64">
        <v>3</v>
      </c>
      <c r="ED142" s="77">
        <v>5.8799999999999998E-2</v>
      </c>
      <c r="EE142" s="64">
        <v>0</v>
      </c>
      <c r="EF142" s="64">
        <v>0</v>
      </c>
      <c r="EG142" s="64">
        <v>0</v>
      </c>
      <c r="EH142" s="77">
        <v>0</v>
      </c>
      <c r="EI142" s="64">
        <v>0</v>
      </c>
      <c r="EJ142" s="138">
        <v>0</v>
      </c>
      <c r="EK142" s="64">
        <v>0</v>
      </c>
      <c r="EL142" s="64">
        <v>0</v>
      </c>
      <c r="EM142" s="138"/>
      <c r="EN142" s="178">
        <v>0</v>
      </c>
      <c r="EO142" s="178">
        <v>0</v>
      </c>
      <c r="EP142" s="178">
        <v>0</v>
      </c>
      <c r="EQ142" s="178">
        <v>0</v>
      </c>
      <c r="ER142" s="179">
        <v>0</v>
      </c>
    </row>
    <row r="143" spans="2:148" ht="14.1" customHeight="1" x14ac:dyDescent="0.2">
      <c r="B143" s="62" t="s">
        <v>1223</v>
      </c>
      <c r="C143" s="63" t="s">
        <v>383</v>
      </c>
      <c r="D143" s="63" t="s">
        <v>384</v>
      </c>
      <c r="E143" s="63" t="s">
        <v>809</v>
      </c>
      <c r="F143" s="63"/>
      <c r="G143" s="63" t="s">
        <v>386</v>
      </c>
      <c r="H143" s="63" t="s">
        <v>810</v>
      </c>
      <c r="I143" s="63" t="s">
        <v>810</v>
      </c>
      <c r="J143" s="158" t="b">
        <v>0</v>
      </c>
      <c r="K143" s="132" t="s">
        <v>1224</v>
      </c>
      <c r="L143" s="63" t="s">
        <v>1225</v>
      </c>
      <c r="M143" s="62"/>
      <c r="N143" s="63" t="s">
        <v>1226</v>
      </c>
      <c r="O143" s="63" t="s">
        <v>1227</v>
      </c>
      <c r="P143" s="63" t="s">
        <v>815</v>
      </c>
      <c r="Q143" s="63">
        <v>7047</v>
      </c>
      <c r="R143" s="63" t="s">
        <v>1228</v>
      </c>
      <c r="S143" s="218" t="s">
        <v>1222</v>
      </c>
      <c r="T143" s="132" t="s">
        <v>1215</v>
      </c>
      <c r="U143" s="166" t="s">
        <v>397</v>
      </c>
      <c r="V143" s="219" t="s">
        <v>398</v>
      </c>
      <c r="W143" s="219" t="s">
        <v>445</v>
      </c>
      <c r="X143" s="219" t="s">
        <v>446</v>
      </c>
      <c r="Y143" s="132" t="s">
        <v>336</v>
      </c>
      <c r="Z143" s="166"/>
      <c r="AA143" s="166">
        <v>1</v>
      </c>
      <c r="AB143" s="166">
        <v>1</v>
      </c>
      <c r="AC143" s="166">
        <v>0</v>
      </c>
      <c r="AD143" s="166">
        <v>0</v>
      </c>
      <c r="AE143" s="213">
        <v>40414</v>
      </c>
      <c r="AF143" s="64">
        <v>3428</v>
      </c>
      <c r="AG143" s="64" t="s">
        <v>401</v>
      </c>
      <c r="AH143" s="64">
        <v>0</v>
      </c>
      <c r="AI143" s="64">
        <v>19</v>
      </c>
      <c r="AJ143" s="64">
        <v>31</v>
      </c>
      <c r="AK143" s="64">
        <v>31</v>
      </c>
      <c r="AL143" s="64">
        <v>10</v>
      </c>
      <c r="AM143" s="64">
        <v>50</v>
      </c>
      <c r="AN143" s="64">
        <v>27.065413986927673</v>
      </c>
      <c r="AO143" s="64">
        <v>8.0654139869276733</v>
      </c>
      <c r="AP143" s="77">
        <v>0.54130827973855344</v>
      </c>
      <c r="AQ143" s="64">
        <v>-22.934586013072327</v>
      </c>
      <c r="AR143" s="64">
        <v>31</v>
      </c>
      <c r="AS143" s="65">
        <v>-0.12692212945394601</v>
      </c>
      <c r="AT143" s="65">
        <v>0.42449547299619333</v>
      </c>
      <c r="AU143" s="64">
        <v>19</v>
      </c>
      <c r="AV143" s="140">
        <v>27.065413986927673</v>
      </c>
      <c r="AW143" s="140">
        <v>6</v>
      </c>
      <c r="AX143" s="140">
        <v>10</v>
      </c>
      <c r="AY143" s="140">
        <v>0</v>
      </c>
      <c r="AZ143" s="140">
        <v>5</v>
      </c>
      <c r="BA143" s="140">
        <v>0</v>
      </c>
      <c r="BB143" s="140">
        <v>1</v>
      </c>
      <c r="BC143" s="140">
        <v>0</v>
      </c>
      <c r="BD143" s="140">
        <v>6</v>
      </c>
      <c r="BE143" s="140">
        <v>1</v>
      </c>
      <c r="BF143" s="65">
        <v>0.16669999999999999</v>
      </c>
      <c r="BG143" s="140">
        <v>0</v>
      </c>
      <c r="BH143" s="140">
        <v>0</v>
      </c>
      <c r="BI143" s="140">
        <v>0</v>
      </c>
      <c r="BJ143" s="140">
        <v>1</v>
      </c>
      <c r="BK143" s="140">
        <v>3</v>
      </c>
      <c r="BL143" s="140">
        <v>0</v>
      </c>
      <c r="BM143" s="65">
        <v>0.4</v>
      </c>
      <c r="BN143" s="64">
        <v>3</v>
      </c>
      <c r="BO143" s="201">
        <v>2.830188679245E-2</v>
      </c>
      <c r="BP143" s="140">
        <v>5</v>
      </c>
      <c r="BQ143" s="147">
        <v>30</v>
      </c>
      <c r="BR143" s="147">
        <v>1</v>
      </c>
      <c r="BS143" s="147">
        <v>4</v>
      </c>
      <c r="BT143" s="147">
        <v>1</v>
      </c>
      <c r="BU143" s="147">
        <v>2</v>
      </c>
      <c r="BV143" s="154">
        <v>2</v>
      </c>
      <c r="BW143" s="159">
        <v>3</v>
      </c>
      <c r="BX143" s="146">
        <v>0.1</v>
      </c>
      <c r="BY143" s="146">
        <v>0.4</v>
      </c>
      <c r="BZ143" s="146">
        <v>0.1</v>
      </c>
      <c r="CA143" s="146">
        <v>0.2</v>
      </c>
      <c r="CB143" s="156">
        <v>0.2</v>
      </c>
      <c r="CC143" s="155">
        <v>0</v>
      </c>
      <c r="CD143" s="77">
        <v>0</v>
      </c>
      <c r="CE143" s="64">
        <v>0</v>
      </c>
      <c r="CF143" s="77">
        <v>0</v>
      </c>
      <c r="CG143" s="64">
        <v>0</v>
      </c>
      <c r="CH143" s="77">
        <v>0</v>
      </c>
      <c r="CI143" s="124">
        <v>0</v>
      </c>
      <c r="CJ143" s="124">
        <v>10</v>
      </c>
      <c r="CK143" s="77">
        <v>0</v>
      </c>
      <c r="CL143" s="124">
        <v>0</v>
      </c>
      <c r="CM143" s="77">
        <v>0</v>
      </c>
      <c r="CN143" s="124">
        <v>0</v>
      </c>
      <c r="CO143" s="77">
        <v>0</v>
      </c>
      <c r="CP143" s="116">
        <v>660</v>
      </c>
      <c r="CQ143" s="116">
        <v>66</v>
      </c>
      <c r="CR143" s="116">
        <v>0</v>
      </c>
      <c r="CS143" s="116">
        <v>0</v>
      </c>
      <c r="CT143" s="116">
        <v>0</v>
      </c>
      <c r="CU143" s="116">
        <v>0</v>
      </c>
      <c r="CV143" s="116">
        <v>0</v>
      </c>
      <c r="CW143" s="116">
        <v>0</v>
      </c>
      <c r="CX143" s="116">
        <v>66</v>
      </c>
      <c r="CY143" s="64">
        <v>30</v>
      </c>
      <c r="CZ143" s="64">
        <v>26</v>
      </c>
      <c r="DA143" s="64">
        <v>33</v>
      </c>
      <c r="DB143" s="64">
        <v>31</v>
      </c>
      <c r="DC143" s="64">
        <v>31</v>
      </c>
      <c r="DD143" s="64">
        <v>24</v>
      </c>
      <c r="DE143" s="141">
        <v>0.86666666666666003</v>
      </c>
      <c r="DF143" s="141">
        <v>0.93939393939393001</v>
      </c>
      <c r="DG143" s="141">
        <v>0.77419354838708998</v>
      </c>
      <c r="DH143" s="64">
        <v>31</v>
      </c>
      <c r="DI143" s="176">
        <v>24</v>
      </c>
      <c r="DJ143" s="175">
        <v>0.964247032692645</v>
      </c>
      <c r="DK143" s="141">
        <v>0.77419354838709675</v>
      </c>
      <c r="DL143" s="141">
        <v>0.74651383176204777</v>
      </c>
      <c r="DM143" s="141">
        <v>1.0370786386632755</v>
      </c>
      <c r="DN143" s="141">
        <v>2.7679716625042206E-2</v>
      </c>
      <c r="DO143" s="64">
        <v>4</v>
      </c>
      <c r="DP143" s="77">
        <v>0.28571428571427998</v>
      </c>
      <c r="DQ143" s="64">
        <v>6</v>
      </c>
      <c r="DR143" s="77">
        <v>0.6</v>
      </c>
      <c r="DS143" s="64">
        <v>0</v>
      </c>
      <c r="DT143" s="77">
        <v>0</v>
      </c>
      <c r="DU143" s="64">
        <v>31</v>
      </c>
      <c r="DV143" s="64">
        <v>269</v>
      </c>
      <c r="DW143" s="77">
        <v>0.11524163568773001</v>
      </c>
      <c r="DX143" s="64">
        <v>9</v>
      </c>
      <c r="DY143" s="64">
        <v>106</v>
      </c>
      <c r="DZ143" s="201">
        <v>8.4905660377350006E-2</v>
      </c>
      <c r="EA143" s="64">
        <v>22.8000000000009</v>
      </c>
      <c r="EB143" s="64">
        <v>37</v>
      </c>
      <c r="EC143" s="64">
        <v>0</v>
      </c>
      <c r="ED143" s="77">
        <v>0</v>
      </c>
      <c r="EE143" s="64">
        <v>0</v>
      </c>
      <c r="EF143" s="64">
        <v>0</v>
      </c>
      <c r="EG143" s="64">
        <v>0</v>
      </c>
      <c r="EH143" s="77">
        <v>0</v>
      </c>
      <c r="EI143" s="64">
        <v>0</v>
      </c>
      <c r="EJ143" s="138">
        <v>0</v>
      </c>
      <c r="EK143" s="64">
        <v>0</v>
      </c>
      <c r="EL143" s="64">
        <v>0</v>
      </c>
      <c r="EM143" s="138"/>
      <c r="EN143" s="178">
        <v>0</v>
      </c>
      <c r="EO143" s="178">
        <v>0</v>
      </c>
      <c r="EP143" s="178">
        <v>0</v>
      </c>
      <c r="EQ143" s="178">
        <v>0</v>
      </c>
      <c r="ER143" s="179">
        <v>0</v>
      </c>
    </row>
    <row r="144" spans="2:148" ht="14.1" customHeight="1" x14ac:dyDescent="0.2">
      <c r="B144" s="62" t="s">
        <v>1229</v>
      </c>
      <c r="C144" s="63" t="s">
        <v>383</v>
      </c>
      <c r="D144" s="63" t="s">
        <v>384</v>
      </c>
      <c r="E144" s="63" t="s">
        <v>809</v>
      </c>
      <c r="F144" s="63"/>
      <c r="G144" s="63" t="s">
        <v>386</v>
      </c>
      <c r="H144" s="63" t="s">
        <v>810</v>
      </c>
      <c r="I144" s="63" t="s">
        <v>810</v>
      </c>
      <c r="J144" s="158" t="b">
        <v>0</v>
      </c>
      <c r="K144" s="132" t="s">
        <v>1230</v>
      </c>
      <c r="L144" s="63" t="s">
        <v>1231</v>
      </c>
      <c r="M144" s="62"/>
      <c r="N144" s="63" t="s">
        <v>1232</v>
      </c>
      <c r="O144" s="63" t="s">
        <v>1220</v>
      </c>
      <c r="P144" s="63" t="s">
        <v>815</v>
      </c>
      <c r="Q144" s="63">
        <v>7087</v>
      </c>
      <c r="R144" s="63" t="s">
        <v>1233</v>
      </c>
      <c r="S144" s="218" t="s">
        <v>1222</v>
      </c>
      <c r="T144" s="132" t="s">
        <v>1215</v>
      </c>
      <c r="U144" s="166" t="s">
        <v>397</v>
      </c>
      <c r="V144" s="219" t="s">
        <v>398</v>
      </c>
      <c r="W144" s="219" t="s">
        <v>445</v>
      </c>
      <c r="X144" s="219" t="s">
        <v>446</v>
      </c>
      <c r="Y144" s="132" t="s">
        <v>336</v>
      </c>
      <c r="Z144" s="166"/>
      <c r="AA144" s="166">
        <v>1</v>
      </c>
      <c r="AB144" s="166">
        <v>1</v>
      </c>
      <c r="AC144" s="166">
        <v>0</v>
      </c>
      <c r="AD144" s="166">
        <v>0</v>
      </c>
      <c r="AE144" s="213">
        <v>41198</v>
      </c>
      <c r="AF144" s="64">
        <v>2644</v>
      </c>
      <c r="AG144" s="64" t="s">
        <v>401</v>
      </c>
      <c r="AH144" s="64">
        <v>0</v>
      </c>
      <c r="AI144" s="64">
        <v>41</v>
      </c>
      <c r="AJ144" s="64">
        <v>33</v>
      </c>
      <c r="AK144" s="64">
        <v>31</v>
      </c>
      <c r="AL144" s="64">
        <v>10</v>
      </c>
      <c r="AM144" s="64">
        <v>50</v>
      </c>
      <c r="AN144" s="64">
        <v>27.065413986927673</v>
      </c>
      <c r="AO144" s="64">
        <v>-13.934586013072327</v>
      </c>
      <c r="AP144" s="77">
        <v>0.54130827973855344</v>
      </c>
      <c r="AQ144" s="64">
        <v>-22.934586013072327</v>
      </c>
      <c r="AR144" s="64">
        <v>39.666665999999999</v>
      </c>
      <c r="AS144" s="65">
        <v>-0.12692212945394601</v>
      </c>
      <c r="AT144" s="65">
        <v>-0.33986795153834942</v>
      </c>
      <c r="AU144" s="64">
        <v>41</v>
      </c>
      <c r="AV144" s="140">
        <v>27.065413986927673</v>
      </c>
      <c r="AW144" s="140">
        <v>7</v>
      </c>
      <c r="AX144" s="140">
        <v>10</v>
      </c>
      <c r="AY144" s="140">
        <v>0</v>
      </c>
      <c r="AZ144" s="140">
        <v>4</v>
      </c>
      <c r="BA144" s="140">
        <v>0</v>
      </c>
      <c r="BB144" s="140">
        <v>1</v>
      </c>
      <c r="BC144" s="140">
        <v>0</v>
      </c>
      <c r="BD144" s="140">
        <v>5</v>
      </c>
      <c r="BE144" s="140">
        <v>3</v>
      </c>
      <c r="BF144" s="65">
        <v>0.42859999999999998</v>
      </c>
      <c r="BG144" s="140">
        <v>0</v>
      </c>
      <c r="BH144" s="140">
        <v>0</v>
      </c>
      <c r="BI144" s="140">
        <v>1</v>
      </c>
      <c r="BJ144" s="140">
        <v>4</v>
      </c>
      <c r="BK144" s="140">
        <v>1</v>
      </c>
      <c r="BL144" s="140">
        <v>0</v>
      </c>
      <c r="BM144" s="65">
        <v>0.2</v>
      </c>
      <c r="BN144" s="64">
        <v>1</v>
      </c>
      <c r="BO144" s="201">
        <v>7.8740157480300006E-3</v>
      </c>
      <c r="BP144" s="140">
        <v>4</v>
      </c>
      <c r="BQ144" s="147">
        <v>26</v>
      </c>
      <c r="BR144" s="147">
        <v>1</v>
      </c>
      <c r="BS144" s="147">
        <v>5</v>
      </c>
      <c r="BT144" s="147">
        <v>1</v>
      </c>
      <c r="BU144" s="147">
        <v>3</v>
      </c>
      <c r="BV144" s="154">
        <v>0</v>
      </c>
      <c r="BW144" s="159">
        <v>2.6</v>
      </c>
      <c r="BX144" s="146">
        <v>0.1</v>
      </c>
      <c r="BY144" s="146">
        <v>0.5</v>
      </c>
      <c r="BZ144" s="146">
        <v>0.1</v>
      </c>
      <c r="CA144" s="146">
        <v>0.3</v>
      </c>
      <c r="CB144" s="156">
        <v>0</v>
      </c>
      <c r="CC144" s="155">
        <v>0</v>
      </c>
      <c r="CD144" s="77">
        <v>0</v>
      </c>
      <c r="CE144" s="64">
        <v>3</v>
      </c>
      <c r="CF144" s="77">
        <v>0.33333333333332998</v>
      </c>
      <c r="CG144" s="64">
        <v>3</v>
      </c>
      <c r="CH144" s="77">
        <v>0.15789473684210001</v>
      </c>
      <c r="CI144" s="124">
        <v>0</v>
      </c>
      <c r="CJ144" s="124">
        <v>10</v>
      </c>
      <c r="CK144" s="77">
        <v>0</v>
      </c>
      <c r="CL144" s="124">
        <v>0</v>
      </c>
      <c r="CM144" s="77">
        <v>0</v>
      </c>
      <c r="CN144" s="124">
        <v>0</v>
      </c>
      <c r="CO144" s="77">
        <v>0</v>
      </c>
      <c r="CP144" s="116">
        <v>590</v>
      </c>
      <c r="CQ144" s="116">
        <v>59</v>
      </c>
      <c r="CR144" s="116">
        <v>0</v>
      </c>
      <c r="CS144" s="116">
        <v>0</v>
      </c>
      <c r="CT144" s="116">
        <v>0</v>
      </c>
      <c r="CU144" s="116">
        <v>0</v>
      </c>
      <c r="CV144" s="116">
        <v>0</v>
      </c>
      <c r="CW144" s="116">
        <v>0</v>
      </c>
      <c r="CX144" s="116">
        <v>59</v>
      </c>
      <c r="CY144" s="64">
        <v>33</v>
      </c>
      <c r="CZ144" s="64">
        <v>28</v>
      </c>
      <c r="DA144" s="64">
        <v>54</v>
      </c>
      <c r="DB144" s="64">
        <v>46</v>
      </c>
      <c r="DC144" s="64">
        <v>54</v>
      </c>
      <c r="DD144" s="64">
        <v>42</v>
      </c>
      <c r="DE144" s="141">
        <v>0.84848484848483996</v>
      </c>
      <c r="DF144" s="141">
        <v>0.85185185185184997</v>
      </c>
      <c r="DG144" s="141">
        <v>0.77777777777777002</v>
      </c>
      <c r="DH144" s="64">
        <v>55</v>
      </c>
      <c r="DI144" s="176">
        <v>44</v>
      </c>
      <c r="DJ144" s="175">
        <v>0.964247032692645</v>
      </c>
      <c r="DK144" s="141">
        <v>0.8</v>
      </c>
      <c r="DL144" s="141">
        <v>0.771397626154116</v>
      </c>
      <c r="DM144" s="141">
        <v>1.0082708987004056</v>
      </c>
      <c r="DN144" s="141">
        <v>6.3801516236540179E-3</v>
      </c>
      <c r="DO144" s="64">
        <v>9</v>
      </c>
      <c r="DP144" s="77">
        <v>0.47368421052630999</v>
      </c>
      <c r="DQ144" s="64">
        <v>6</v>
      </c>
      <c r="DR144" s="77">
        <v>0.6</v>
      </c>
      <c r="DS144" s="64">
        <v>0</v>
      </c>
      <c r="DT144" s="77">
        <v>0</v>
      </c>
      <c r="DU144" s="64">
        <v>31</v>
      </c>
      <c r="DV144" s="64">
        <v>341</v>
      </c>
      <c r="DW144" s="77">
        <v>9.0909090909089996E-2</v>
      </c>
      <c r="DX144" s="64">
        <v>9</v>
      </c>
      <c r="DY144" s="64">
        <v>127</v>
      </c>
      <c r="DZ144" s="201">
        <v>7.0866141732279994E-2</v>
      </c>
      <c r="EA144" s="64">
        <v>29.100000000000399</v>
      </c>
      <c r="EB144" s="64">
        <v>39</v>
      </c>
      <c r="EC144" s="64">
        <v>3</v>
      </c>
      <c r="ED144" s="77">
        <v>7.6899999999999996E-2</v>
      </c>
      <c r="EE144" s="64">
        <v>0</v>
      </c>
      <c r="EF144" s="64">
        <v>0</v>
      </c>
      <c r="EG144" s="64">
        <v>0</v>
      </c>
      <c r="EH144" s="77">
        <v>0</v>
      </c>
      <c r="EI144" s="64">
        <v>0</v>
      </c>
      <c r="EJ144" s="138">
        <v>0</v>
      </c>
      <c r="EK144" s="64">
        <v>0</v>
      </c>
      <c r="EL144" s="64">
        <v>0</v>
      </c>
      <c r="EM144" s="138"/>
      <c r="EN144" s="178">
        <v>0</v>
      </c>
      <c r="EO144" s="178">
        <v>0</v>
      </c>
      <c r="EP144" s="178">
        <v>0</v>
      </c>
      <c r="EQ144" s="178">
        <v>0</v>
      </c>
      <c r="ER144" s="179">
        <v>0</v>
      </c>
    </row>
    <row r="145" spans="2:148" ht="14.1" customHeight="1" x14ac:dyDescent="0.2">
      <c r="B145" s="62" t="s">
        <v>1234</v>
      </c>
      <c r="C145" s="63" t="s">
        <v>383</v>
      </c>
      <c r="D145" s="63" t="s">
        <v>384</v>
      </c>
      <c r="E145" s="63" t="s">
        <v>809</v>
      </c>
      <c r="F145" s="63"/>
      <c r="G145" s="63" t="s">
        <v>386</v>
      </c>
      <c r="H145" s="63" t="s">
        <v>810</v>
      </c>
      <c r="I145" s="63" t="s">
        <v>810</v>
      </c>
      <c r="J145" s="158" t="b">
        <v>0</v>
      </c>
      <c r="K145" s="132" t="s">
        <v>1235</v>
      </c>
      <c r="L145" s="63" t="s">
        <v>1236</v>
      </c>
      <c r="M145" s="62"/>
      <c r="N145" s="63" t="s">
        <v>1237</v>
      </c>
      <c r="O145" s="63" t="s">
        <v>881</v>
      </c>
      <c r="P145" s="63" t="s">
        <v>815</v>
      </c>
      <c r="Q145" s="63">
        <v>7505</v>
      </c>
      <c r="R145" s="63" t="s">
        <v>1238</v>
      </c>
      <c r="S145" s="218" t="s">
        <v>831</v>
      </c>
      <c r="T145" s="132" t="s">
        <v>832</v>
      </c>
      <c r="U145" s="166" t="s">
        <v>397</v>
      </c>
      <c r="V145" s="219" t="s">
        <v>398</v>
      </c>
      <c r="W145" s="219" t="s">
        <v>445</v>
      </c>
      <c r="X145" s="219" t="s">
        <v>446</v>
      </c>
      <c r="Y145" s="132" t="s">
        <v>336</v>
      </c>
      <c r="Z145" s="166" t="s">
        <v>410</v>
      </c>
      <c r="AA145" s="166">
        <v>1</v>
      </c>
      <c r="AB145" s="166">
        <v>1</v>
      </c>
      <c r="AC145" s="166">
        <v>0</v>
      </c>
      <c r="AD145" s="166">
        <v>0</v>
      </c>
      <c r="AE145" s="213">
        <v>42058</v>
      </c>
      <c r="AF145" s="64">
        <v>1784</v>
      </c>
      <c r="AG145" s="64" t="s">
        <v>401</v>
      </c>
      <c r="AH145" s="64">
        <v>2</v>
      </c>
      <c r="AI145" s="64">
        <v>106</v>
      </c>
      <c r="AJ145" s="64">
        <v>249</v>
      </c>
      <c r="AK145" s="64">
        <v>304</v>
      </c>
      <c r="AL145" s="64">
        <v>76</v>
      </c>
      <c r="AM145" s="64">
        <v>161</v>
      </c>
      <c r="AN145" s="64">
        <v>205.69714630065027</v>
      </c>
      <c r="AO145" s="64">
        <v>99.697146300650274</v>
      </c>
      <c r="AP145" s="77">
        <v>1.2776220267121134</v>
      </c>
      <c r="AQ145" s="64">
        <v>44.697146300650274</v>
      </c>
      <c r="AR145" s="64">
        <v>243.33333300000001</v>
      </c>
      <c r="AS145" s="65">
        <v>-0.32336465032680833</v>
      </c>
      <c r="AT145" s="65">
        <v>0.94053911604387053</v>
      </c>
      <c r="AU145" s="64">
        <v>106</v>
      </c>
      <c r="AV145" s="140">
        <v>205.69714630065027</v>
      </c>
      <c r="AW145" s="140">
        <v>25</v>
      </c>
      <c r="AX145" s="140">
        <v>76</v>
      </c>
      <c r="AY145" s="140">
        <v>0</v>
      </c>
      <c r="AZ145" s="140">
        <v>11</v>
      </c>
      <c r="BA145" s="140">
        <v>3</v>
      </c>
      <c r="BB145" s="140">
        <v>11</v>
      </c>
      <c r="BC145" s="140">
        <v>0</v>
      </c>
      <c r="BD145" s="140">
        <v>25</v>
      </c>
      <c r="BE145" s="140">
        <v>14</v>
      </c>
      <c r="BF145" s="65">
        <v>0.56000000000000005</v>
      </c>
      <c r="BG145" s="140">
        <v>1</v>
      </c>
      <c r="BH145" s="140">
        <v>3</v>
      </c>
      <c r="BI145" s="140">
        <v>0</v>
      </c>
      <c r="BJ145" s="140">
        <v>18</v>
      </c>
      <c r="BK145" s="140">
        <v>33</v>
      </c>
      <c r="BL145" s="140">
        <v>0</v>
      </c>
      <c r="BM145" s="65">
        <v>0.61839999999999995</v>
      </c>
      <c r="BN145" s="64">
        <v>34</v>
      </c>
      <c r="BO145" s="201">
        <v>9.8265895953750002E-2</v>
      </c>
      <c r="BP145" s="140">
        <v>16</v>
      </c>
      <c r="BQ145" s="147">
        <v>189</v>
      </c>
      <c r="BR145" s="147">
        <v>8</v>
      </c>
      <c r="BS145" s="147">
        <v>34</v>
      </c>
      <c r="BT145" s="147">
        <v>26</v>
      </c>
      <c r="BU145" s="147">
        <v>5</v>
      </c>
      <c r="BV145" s="154">
        <v>3</v>
      </c>
      <c r="BW145" s="159">
        <v>2.48684210526315</v>
      </c>
      <c r="BX145" s="146">
        <v>0.10526315789472999</v>
      </c>
      <c r="BY145" s="146">
        <v>0.44736842105263003</v>
      </c>
      <c r="BZ145" s="146">
        <v>0.34210526315789003</v>
      </c>
      <c r="CA145" s="146">
        <v>6.5789473684209995E-2</v>
      </c>
      <c r="CB145" s="156">
        <v>3.9473684210519999E-2</v>
      </c>
      <c r="CC145" s="155">
        <v>2</v>
      </c>
      <c r="CD145" s="77">
        <v>2.6315789473680001E-2</v>
      </c>
      <c r="CE145" s="64">
        <v>0</v>
      </c>
      <c r="CF145" s="77">
        <v>0</v>
      </c>
      <c r="CG145" s="64">
        <v>2</v>
      </c>
      <c r="CH145" s="77">
        <v>2.0833333333330002E-2</v>
      </c>
      <c r="CI145" s="124">
        <v>2</v>
      </c>
      <c r="CJ145" s="124">
        <v>76</v>
      </c>
      <c r="CK145" s="77">
        <v>2.6315789473680001E-2</v>
      </c>
      <c r="CL145" s="124">
        <v>1</v>
      </c>
      <c r="CM145" s="77">
        <v>1.32E-2</v>
      </c>
      <c r="CN145" s="124">
        <v>0</v>
      </c>
      <c r="CO145" s="77">
        <v>0</v>
      </c>
      <c r="CP145" s="116">
        <v>5630</v>
      </c>
      <c r="CQ145" s="116">
        <v>74.078947368421055</v>
      </c>
      <c r="CR145" s="116">
        <v>0</v>
      </c>
      <c r="CS145" s="116">
        <v>0</v>
      </c>
      <c r="CT145" s="116">
        <v>14</v>
      </c>
      <c r="CU145" s="116">
        <v>0.18421052631578946</v>
      </c>
      <c r="CV145" s="116">
        <v>15</v>
      </c>
      <c r="CW145" s="116">
        <v>0.19736842105263158</v>
      </c>
      <c r="CX145" s="116">
        <v>74.46052631578948</v>
      </c>
      <c r="CY145" s="64">
        <v>247</v>
      </c>
      <c r="CZ145" s="64">
        <v>190</v>
      </c>
      <c r="DA145" s="64">
        <v>164</v>
      </c>
      <c r="DB145" s="64">
        <v>125</v>
      </c>
      <c r="DC145" s="64">
        <v>174</v>
      </c>
      <c r="DD145" s="64">
        <v>109</v>
      </c>
      <c r="DE145" s="141">
        <v>0.76923076923075995</v>
      </c>
      <c r="DF145" s="141">
        <v>0.76219512195120998</v>
      </c>
      <c r="DG145" s="141">
        <v>0.62643678160919003</v>
      </c>
      <c r="DH145" s="64">
        <v>177</v>
      </c>
      <c r="DI145" s="176">
        <v>138</v>
      </c>
      <c r="DJ145" s="175">
        <v>0.964247032692645</v>
      </c>
      <c r="DK145" s="141">
        <v>0.77966101694915257</v>
      </c>
      <c r="DL145" s="141">
        <v>0.75178582209935041</v>
      </c>
      <c r="DM145" s="141">
        <v>0.83326495817635249</v>
      </c>
      <c r="DN145" s="141">
        <v>-0.12534904049016038</v>
      </c>
      <c r="DO145" s="64">
        <v>20</v>
      </c>
      <c r="DP145" s="77">
        <v>0.20833333333333001</v>
      </c>
      <c r="DQ145" s="64">
        <v>30</v>
      </c>
      <c r="DR145" s="77">
        <v>0.39473684210526</v>
      </c>
      <c r="DS145" s="64">
        <v>0</v>
      </c>
      <c r="DT145" s="77">
        <v>0</v>
      </c>
      <c r="DU145" s="64">
        <v>304</v>
      </c>
      <c r="DV145" s="64">
        <v>1055</v>
      </c>
      <c r="DW145" s="77">
        <v>0.28815165876776999</v>
      </c>
      <c r="DX145" s="64">
        <v>70</v>
      </c>
      <c r="DY145" s="64">
        <v>346</v>
      </c>
      <c r="DZ145" s="201">
        <v>0.20231213872831999</v>
      </c>
      <c r="EA145" s="64">
        <v>33.800000000001297</v>
      </c>
      <c r="EB145" s="64">
        <v>92</v>
      </c>
      <c r="EC145" s="64">
        <v>0</v>
      </c>
      <c r="ED145" s="77">
        <v>0</v>
      </c>
      <c r="EE145" s="64">
        <v>0</v>
      </c>
      <c r="EF145" s="64">
        <v>0</v>
      </c>
      <c r="EG145" s="64">
        <v>0</v>
      </c>
      <c r="EH145" s="77">
        <v>0</v>
      </c>
      <c r="EI145" s="64">
        <v>0</v>
      </c>
      <c r="EJ145" s="138">
        <v>0</v>
      </c>
      <c r="EK145" s="64">
        <v>0</v>
      </c>
      <c r="EL145" s="64">
        <v>0</v>
      </c>
      <c r="EM145" s="138"/>
      <c r="EN145" s="178">
        <v>0</v>
      </c>
      <c r="EO145" s="178">
        <v>0</v>
      </c>
      <c r="EP145" s="178">
        <v>0</v>
      </c>
      <c r="EQ145" s="178">
        <v>0</v>
      </c>
      <c r="ER145" s="179">
        <v>0</v>
      </c>
    </row>
    <row r="146" spans="2:148" ht="14.1" customHeight="1" x14ac:dyDescent="0.2">
      <c r="B146" s="62" t="s">
        <v>1239</v>
      </c>
      <c r="C146" s="63" t="s">
        <v>383</v>
      </c>
      <c r="D146" s="63" t="s">
        <v>384</v>
      </c>
      <c r="E146" s="63" t="s">
        <v>809</v>
      </c>
      <c r="F146" s="63"/>
      <c r="G146" s="63" t="s">
        <v>386</v>
      </c>
      <c r="H146" s="63" t="s">
        <v>810</v>
      </c>
      <c r="I146" s="63" t="s">
        <v>810</v>
      </c>
      <c r="J146" s="158" t="b">
        <v>0</v>
      </c>
      <c r="K146" s="132" t="s">
        <v>1240</v>
      </c>
      <c r="L146" s="63" t="s">
        <v>742</v>
      </c>
      <c r="M146" s="62">
        <v>16</v>
      </c>
      <c r="N146" s="63" t="s">
        <v>1241</v>
      </c>
      <c r="O146" s="63" t="s">
        <v>1242</v>
      </c>
      <c r="P146" s="63" t="s">
        <v>815</v>
      </c>
      <c r="Q146" s="63">
        <v>7087</v>
      </c>
      <c r="R146" s="63" t="s">
        <v>1243</v>
      </c>
      <c r="S146" s="218" t="s">
        <v>746</v>
      </c>
      <c r="T146" s="132" t="s">
        <v>747</v>
      </c>
      <c r="U146" s="166" t="s">
        <v>397</v>
      </c>
      <c r="V146" s="219" t="s">
        <v>398</v>
      </c>
      <c r="W146" s="219" t="s">
        <v>445</v>
      </c>
      <c r="X146" s="219" t="s">
        <v>446</v>
      </c>
      <c r="Y146" s="132" t="s">
        <v>336</v>
      </c>
      <c r="Z146" s="166"/>
      <c r="AA146" s="166">
        <v>0</v>
      </c>
      <c r="AB146" s="166">
        <v>1</v>
      </c>
      <c r="AC146" s="166">
        <v>0</v>
      </c>
      <c r="AD146" s="166">
        <v>0</v>
      </c>
      <c r="AE146" s="213">
        <v>42185</v>
      </c>
      <c r="AF146" s="64">
        <v>1657</v>
      </c>
      <c r="AG146" s="64" t="s">
        <v>1244</v>
      </c>
      <c r="AH146" s="64">
        <v>0</v>
      </c>
      <c r="AI146" s="64">
        <v>34</v>
      </c>
      <c r="AJ146" s="64">
        <v>0</v>
      </c>
      <c r="AK146" s="64">
        <v>0</v>
      </c>
      <c r="AL146" s="64">
        <v>0</v>
      </c>
      <c r="AM146" s="64">
        <v>50</v>
      </c>
      <c r="AN146" s="64">
        <v>0</v>
      </c>
      <c r="AO146" s="64">
        <v>-34</v>
      </c>
      <c r="AP146" s="77">
        <v>0</v>
      </c>
      <c r="AQ146" s="64">
        <v>-50</v>
      </c>
      <c r="AR146" s="64">
        <v>0</v>
      </c>
      <c r="AS146" s="65">
        <v>0</v>
      </c>
      <c r="AT146" s="65">
        <v>-1</v>
      </c>
      <c r="AU146" s="64">
        <v>34</v>
      </c>
      <c r="AV146" s="140">
        <v>0</v>
      </c>
      <c r="AW146" s="140">
        <v>0</v>
      </c>
      <c r="AX146" s="140">
        <v>0</v>
      </c>
      <c r="AY146" s="140">
        <v>0</v>
      </c>
      <c r="AZ146" s="140">
        <v>0</v>
      </c>
      <c r="BA146" s="140">
        <v>0</v>
      </c>
      <c r="BB146" s="140">
        <v>0</v>
      </c>
      <c r="BC146" s="140">
        <v>0</v>
      </c>
      <c r="BD146" s="140">
        <v>0</v>
      </c>
      <c r="BE146" s="140">
        <v>0</v>
      </c>
      <c r="BF146" s="65">
        <v>0</v>
      </c>
      <c r="BG146" s="140">
        <v>0</v>
      </c>
      <c r="BH146" s="140">
        <v>0</v>
      </c>
      <c r="BI146" s="140">
        <v>0</v>
      </c>
      <c r="BJ146" s="140">
        <v>0</v>
      </c>
      <c r="BK146" s="140">
        <v>0</v>
      </c>
      <c r="BL146" s="140">
        <v>0</v>
      </c>
      <c r="BM146" s="65">
        <v>0</v>
      </c>
      <c r="BN146" s="64">
        <v>0</v>
      </c>
      <c r="BO146" s="201">
        <v>0</v>
      </c>
      <c r="BP146" s="140">
        <v>0</v>
      </c>
      <c r="BQ146" s="147">
        <v>0</v>
      </c>
      <c r="BR146" s="147">
        <v>0</v>
      </c>
      <c r="BS146" s="147">
        <v>0</v>
      </c>
      <c r="BT146" s="147">
        <v>0</v>
      </c>
      <c r="BU146" s="147">
        <v>0</v>
      </c>
      <c r="BV146" s="154">
        <v>0</v>
      </c>
      <c r="BW146" s="159">
        <v>0</v>
      </c>
      <c r="BX146" s="146">
        <v>0</v>
      </c>
      <c r="BY146" s="146">
        <v>0</v>
      </c>
      <c r="BZ146" s="146">
        <v>0</v>
      </c>
      <c r="CA146" s="146">
        <v>0</v>
      </c>
      <c r="CB146" s="156">
        <v>0</v>
      </c>
      <c r="CC146" s="155">
        <v>0</v>
      </c>
      <c r="CD146" s="77">
        <v>0</v>
      </c>
      <c r="CE146" s="64">
        <v>0</v>
      </c>
      <c r="CF146" s="77">
        <v>0</v>
      </c>
      <c r="CG146" s="64">
        <v>0</v>
      </c>
      <c r="CH146" s="77">
        <v>0</v>
      </c>
      <c r="CI146" s="124">
        <v>0</v>
      </c>
      <c r="CJ146" s="124">
        <v>0</v>
      </c>
      <c r="CK146" s="77">
        <v>0</v>
      </c>
      <c r="CL146" s="124">
        <v>0</v>
      </c>
      <c r="CM146" s="77">
        <v>0</v>
      </c>
      <c r="CN146" s="124">
        <v>0</v>
      </c>
      <c r="CO146" s="77">
        <v>0</v>
      </c>
      <c r="CP146" s="116">
        <v>0</v>
      </c>
      <c r="CQ146" s="116">
        <v>0</v>
      </c>
      <c r="CR146" s="116">
        <v>0</v>
      </c>
      <c r="CS146" s="116">
        <v>0</v>
      </c>
      <c r="CT146" s="116">
        <v>0</v>
      </c>
      <c r="CU146" s="116">
        <v>0</v>
      </c>
      <c r="CV146" s="116">
        <v>0</v>
      </c>
      <c r="CW146" s="116">
        <v>0</v>
      </c>
      <c r="CX146" s="116">
        <v>0</v>
      </c>
      <c r="CY146" s="64">
        <v>0</v>
      </c>
      <c r="CZ146" s="64">
        <v>0</v>
      </c>
      <c r="DA146" s="64">
        <v>0</v>
      </c>
      <c r="DB146" s="64">
        <v>0</v>
      </c>
      <c r="DC146" s="64">
        <v>0</v>
      </c>
      <c r="DD146" s="64">
        <v>0</v>
      </c>
      <c r="DE146" s="141">
        <v>0</v>
      </c>
      <c r="DF146" s="141">
        <v>0</v>
      </c>
      <c r="DG146" s="141">
        <v>0</v>
      </c>
      <c r="DH146" s="64">
        <v>0</v>
      </c>
      <c r="DI146" s="176">
        <v>0</v>
      </c>
      <c r="DJ146" s="175">
        <v>0.964247032692645</v>
      </c>
      <c r="DK146" s="141">
        <v>0</v>
      </c>
      <c r="DL146" s="141">
        <v>0</v>
      </c>
      <c r="DM146" s="141">
        <v>0</v>
      </c>
      <c r="DN146" s="141">
        <v>0</v>
      </c>
      <c r="DO146" s="64">
        <v>0</v>
      </c>
      <c r="DP146" s="77">
        <v>0</v>
      </c>
      <c r="DQ146" s="64">
        <v>0</v>
      </c>
      <c r="DR146" s="77">
        <v>0</v>
      </c>
      <c r="DS146" s="64">
        <v>0</v>
      </c>
      <c r="DT146" s="77">
        <v>0</v>
      </c>
      <c r="DU146" s="64">
        <v>0</v>
      </c>
      <c r="DV146" s="64">
        <v>0</v>
      </c>
      <c r="DW146" s="77">
        <v>0</v>
      </c>
      <c r="DX146" s="64">
        <v>0</v>
      </c>
      <c r="DY146" s="64">
        <v>0</v>
      </c>
      <c r="DZ146" s="201">
        <v>0</v>
      </c>
      <c r="EA146" s="64">
        <v>0</v>
      </c>
      <c r="EB146" s="64">
        <v>0</v>
      </c>
      <c r="EC146" s="64">
        <v>0</v>
      </c>
      <c r="ED146" s="77">
        <v>0</v>
      </c>
      <c r="EE146" s="64">
        <v>0</v>
      </c>
      <c r="EF146" s="64">
        <v>0</v>
      </c>
      <c r="EG146" s="64">
        <v>0</v>
      </c>
      <c r="EH146" s="77">
        <v>0</v>
      </c>
      <c r="EI146" s="64">
        <v>0</v>
      </c>
      <c r="EJ146" s="138">
        <v>0</v>
      </c>
      <c r="EK146" s="64">
        <v>0</v>
      </c>
      <c r="EL146" s="64">
        <v>0</v>
      </c>
      <c r="EM146" s="138"/>
      <c r="EN146" s="178">
        <v>0</v>
      </c>
      <c r="EO146" s="178">
        <v>0</v>
      </c>
      <c r="EP146" s="178">
        <v>0</v>
      </c>
      <c r="EQ146" s="178">
        <v>0</v>
      </c>
      <c r="ER146" s="179">
        <v>0</v>
      </c>
    </row>
    <row r="147" spans="2:148" ht="14.1" customHeight="1" x14ac:dyDescent="0.2">
      <c r="B147" s="62" t="s">
        <v>1245</v>
      </c>
      <c r="C147" s="63" t="s">
        <v>383</v>
      </c>
      <c r="D147" s="63" t="s">
        <v>384</v>
      </c>
      <c r="E147" s="63" t="s">
        <v>809</v>
      </c>
      <c r="F147" s="63"/>
      <c r="G147" s="63" t="s">
        <v>386</v>
      </c>
      <c r="H147" s="63" t="s">
        <v>810</v>
      </c>
      <c r="I147" s="63" t="s">
        <v>810</v>
      </c>
      <c r="J147" s="158" t="b">
        <v>0</v>
      </c>
      <c r="K147" s="132" t="s">
        <v>1246</v>
      </c>
      <c r="L147" s="63" t="s">
        <v>1247</v>
      </c>
      <c r="M147" s="62"/>
      <c r="N147" s="63" t="s">
        <v>1248</v>
      </c>
      <c r="O147" s="63" t="s">
        <v>881</v>
      </c>
      <c r="P147" s="63" t="s">
        <v>815</v>
      </c>
      <c r="Q147" s="63">
        <v>7501</v>
      </c>
      <c r="R147" s="63" t="s">
        <v>1249</v>
      </c>
      <c r="S147" s="218" t="s">
        <v>831</v>
      </c>
      <c r="T147" s="132" t="s">
        <v>832</v>
      </c>
      <c r="U147" s="166" t="s">
        <v>397</v>
      </c>
      <c r="V147" s="219" t="s">
        <v>398</v>
      </c>
      <c r="W147" s="219" t="s">
        <v>445</v>
      </c>
      <c r="X147" s="219" t="s">
        <v>446</v>
      </c>
      <c r="Y147" s="132" t="s">
        <v>336</v>
      </c>
      <c r="Z147" s="166"/>
      <c r="AA147" s="166">
        <v>1</v>
      </c>
      <c r="AB147" s="166">
        <v>1</v>
      </c>
      <c r="AC147" s="166">
        <v>0</v>
      </c>
      <c r="AD147" s="166">
        <v>0</v>
      </c>
      <c r="AE147" s="213">
        <v>42286</v>
      </c>
      <c r="AF147" s="64">
        <v>1556</v>
      </c>
      <c r="AG147" s="64" t="s">
        <v>401</v>
      </c>
      <c r="AH147" s="64">
        <v>2</v>
      </c>
      <c r="AI147" s="64">
        <v>46</v>
      </c>
      <c r="AJ147" s="64">
        <v>44</v>
      </c>
      <c r="AK147" s="64">
        <v>26</v>
      </c>
      <c r="AL147" s="64">
        <v>9</v>
      </c>
      <c r="AM147" s="64">
        <v>50</v>
      </c>
      <c r="AN147" s="64">
        <v>24.358872588234906</v>
      </c>
      <c r="AO147" s="64">
        <v>-21.641127411765094</v>
      </c>
      <c r="AP147" s="77">
        <v>0.48717745176469812</v>
      </c>
      <c r="AQ147" s="64">
        <v>-25.641127411765094</v>
      </c>
      <c r="AR147" s="64">
        <v>33.333333000000003</v>
      </c>
      <c r="AS147" s="65">
        <v>-6.3120285067888235E-2</v>
      </c>
      <c r="AT147" s="65">
        <v>-0.47045929156011074</v>
      </c>
      <c r="AU147" s="64">
        <v>46</v>
      </c>
      <c r="AV147" s="140">
        <v>24.358872588234906</v>
      </c>
      <c r="AW147" s="140">
        <v>7</v>
      </c>
      <c r="AX147" s="140">
        <v>9</v>
      </c>
      <c r="AY147" s="140">
        <v>2</v>
      </c>
      <c r="AZ147" s="140">
        <v>5</v>
      </c>
      <c r="BA147" s="140">
        <v>0</v>
      </c>
      <c r="BB147" s="140">
        <v>2</v>
      </c>
      <c r="BC147" s="140">
        <v>0</v>
      </c>
      <c r="BD147" s="140">
        <v>7</v>
      </c>
      <c r="BE147" s="140">
        <v>0</v>
      </c>
      <c r="BF147" s="65">
        <v>0</v>
      </c>
      <c r="BG147" s="140">
        <v>0</v>
      </c>
      <c r="BH147" s="140">
        <v>0</v>
      </c>
      <c r="BI147" s="140">
        <v>0</v>
      </c>
      <c r="BJ147" s="140">
        <v>0</v>
      </c>
      <c r="BK147" s="140">
        <v>0</v>
      </c>
      <c r="BL147" s="140">
        <v>0</v>
      </c>
      <c r="BM147" s="65">
        <v>0.22220000000000001</v>
      </c>
      <c r="BN147" s="64">
        <v>2</v>
      </c>
      <c r="BO147" s="201">
        <v>1.851851851851E-2</v>
      </c>
      <c r="BP147" s="140">
        <v>5</v>
      </c>
      <c r="BQ147" s="147">
        <v>22</v>
      </c>
      <c r="BR147" s="147">
        <v>2</v>
      </c>
      <c r="BS147" s="147">
        <v>2</v>
      </c>
      <c r="BT147" s="147">
        <v>2</v>
      </c>
      <c r="BU147" s="147">
        <v>3</v>
      </c>
      <c r="BV147" s="154">
        <v>0</v>
      </c>
      <c r="BW147" s="159">
        <v>2.4444444444444402</v>
      </c>
      <c r="BX147" s="146">
        <v>0.22222222222221999</v>
      </c>
      <c r="BY147" s="146">
        <v>0.22222222222221999</v>
      </c>
      <c r="BZ147" s="146">
        <v>0.22222222222221999</v>
      </c>
      <c r="CA147" s="146">
        <v>0.33333333333332998</v>
      </c>
      <c r="CB147" s="156">
        <v>0</v>
      </c>
      <c r="CC147" s="155">
        <v>5</v>
      </c>
      <c r="CD147" s="77">
        <v>0.55555555555555003</v>
      </c>
      <c r="CE147" s="64">
        <v>0</v>
      </c>
      <c r="CF147" s="77">
        <v>0</v>
      </c>
      <c r="CG147" s="64">
        <v>5</v>
      </c>
      <c r="CH147" s="77">
        <v>0.29411764705881999</v>
      </c>
      <c r="CI147" s="124">
        <v>0</v>
      </c>
      <c r="CJ147" s="124">
        <v>9</v>
      </c>
      <c r="CK147" s="77">
        <v>0</v>
      </c>
      <c r="CL147" s="124">
        <v>0</v>
      </c>
      <c r="CM147" s="77">
        <v>0</v>
      </c>
      <c r="CN147" s="124">
        <v>0</v>
      </c>
      <c r="CO147" s="77">
        <v>0</v>
      </c>
      <c r="CP147" s="116">
        <v>420</v>
      </c>
      <c r="CQ147" s="116">
        <v>46.666666666666664</v>
      </c>
      <c r="CR147" s="116">
        <v>0</v>
      </c>
      <c r="CS147" s="116">
        <v>0</v>
      </c>
      <c r="CT147" s="116">
        <v>35</v>
      </c>
      <c r="CU147" s="116">
        <v>3.8888888888888888</v>
      </c>
      <c r="CV147" s="116">
        <v>0</v>
      </c>
      <c r="CW147" s="116">
        <v>0</v>
      </c>
      <c r="CX147" s="116">
        <v>50.55555555555555</v>
      </c>
      <c r="CY147" s="64">
        <v>43</v>
      </c>
      <c r="CZ147" s="64">
        <v>35</v>
      </c>
      <c r="DA147" s="64">
        <v>41</v>
      </c>
      <c r="DB147" s="64">
        <v>31</v>
      </c>
      <c r="DC147" s="64">
        <v>30</v>
      </c>
      <c r="DD147" s="64">
        <v>17</v>
      </c>
      <c r="DE147" s="141">
        <v>0.81395348837209003</v>
      </c>
      <c r="DF147" s="141">
        <v>0.75609756097559999</v>
      </c>
      <c r="DG147" s="141">
        <v>0.56666666666665999</v>
      </c>
      <c r="DH147" s="64">
        <v>30</v>
      </c>
      <c r="DI147" s="176">
        <v>24</v>
      </c>
      <c r="DJ147" s="175">
        <v>0.964247032692645</v>
      </c>
      <c r="DK147" s="141">
        <v>0.8</v>
      </c>
      <c r="DL147" s="141">
        <v>0.771397626154116</v>
      </c>
      <c r="DM147" s="141">
        <v>0.73459736905315132</v>
      </c>
      <c r="DN147" s="141">
        <v>-0.20473095948745601</v>
      </c>
      <c r="DO147" s="64">
        <v>8</v>
      </c>
      <c r="DP147" s="77">
        <v>0.47058823529410998</v>
      </c>
      <c r="DQ147" s="64">
        <v>3</v>
      </c>
      <c r="DR147" s="77">
        <v>0.33333333333332998</v>
      </c>
      <c r="DS147" s="64">
        <v>1</v>
      </c>
      <c r="DT147" s="77">
        <v>0.11111111111110999</v>
      </c>
      <c r="DU147" s="64">
        <v>26</v>
      </c>
      <c r="DV147" s="64">
        <v>243</v>
      </c>
      <c r="DW147" s="77">
        <v>0.10699588477366</v>
      </c>
      <c r="DX147" s="64">
        <v>9</v>
      </c>
      <c r="DY147" s="64">
        <v>108</v>
      </c>
      <c r="DZ147" s="201">
        <v>8.3333333333329998E-2</v>
      </c>
      <c r="EA147" s="64">
        <v>23.4000000000004</v>
      </c>
      <c r="EB147" s="64">
        <v>43</v>
      </c>
      <c r="EC147" s="64">
        <v>2</v>
      </c>
      <c r="ED147" s="77">
        <v>4.65E-2</v>
      </c>
      <c r="EE147" s="64">
        <v>0</v>
      </c>
      <c r="EF147" s="64">
        <v>0</v>
      </c>
      <c r="EG147" s="64">
        <v>0</v>
      </c>
      <c r="EH147" s="77">
        <v>0</v>
      </c>
      <c r="EI147" s="64">
        <v>0</v>
      </c>
      <c r="EJ147" s="138">
        <v>0</v>
      </c>
      <c r="EK147" s="64">
        <v>0</v>
      </c>
      <c r="EL147" s="64">
        <v>0</v>
      </c>
      <c r="EM147" s="138"/>
      <c r="EN147" s="178">
        <v>0</v>
      </c>
      <c r="EO147" s="178">
        <v>0</v>
      </c>
      <c r="EP147" s="178">
        <v>0</v>
      </c>
      <c r="EQ147" s="178">
        <v>0</v>
      </c>
      <c r="ER147" s="179">
        <v>0</v>
      </c>
    </row>
    <row r="148" spans="2:148" ht="14.1" customHeight="1" x14ac:dyDescent="0.2">
      <c r="B148" s="62" t="s">
        <v>1250</v>
      </c>
      <c r="C148" s="63" t="s">
        <v>383</v>
      </c>
      <c r="D148" s="63" t="s">
        <v>384</v>
      </c>
      <c r="E148" s="63" t="s">
        <v>809</v>
      </c>
      <c r="F148" s="63"/>
      <c r="G148" s="63" t="s">
        <v>386</v>
      </c>
      <c r="H148" s="63" t="s">
        <v>810</v>
      </c>
      <c r="I148" s="63" t="s">
        <v>810</v>
      </c>
      <c r="J148" s="158" t="b">
        <v>0</v>
      </c>
      <c r="K148" s="132" t="s">
        <v>1251</v>
      </c>
      <c r="L148" s="63" t="s">
        <v>1252</v>
      </c>
      <c r="M148" s="62"/>
      <c r="N148" s="63" t="s">
        <v>1253</v>
      </c>
      <c r="O148" s="63" t="s">
        <v>1254</v>
      </c>
      <c r="P148" s="63" t="s">
        <v>815</v>
      </c>
      <c r="Q148" s="63">
        <v>8865</v>
      </c>
      <c r="R148" s="63" t="s">
        <v>1255</v>
      </c>
      <c r="S148" s="218" t="s">
        <v>1256</v>
      </c>
      <c r="T148" s="132" t="s">
        <v>1257</v>
      </c>
      <c r="U148" s="166" t="s">
        <v>397</v>
      </c>
      <c r="V148" s="219" t="s">
        <v>398</v>
      </c>
      <c r="W148" s="219" t="s">
        <v>445</v>
      </c>
      <c r="X148" s="219" t="s">
        <v>446</v>
      </c>
      <c r="Y148" s="132" t="s">
        <v>333</v>
      </c>
      <c r="Z148" s="166"/>
      <c r="AA148" s="166">
        <v>0</v>
      </c>
      <c r="AB148" s="166">
        <v>0</v>
      </c>
      <c r="AC148" s="166">
        <v>0</v>
      </c>
      <c r="AD148" s="166">
        <v>1</v>
      </c>
      <c r="AE148" s="213">
        <v>43411</v>
      </c>
      <c r="AF148" s="64">
        <v>431</v>
      </c>
      <c r="AG148" s="64" t="s">
        <v>401</v>
      </c>
      <c r="AH148" s="64">
        <v>1</v>
      </c>
      <c r="AI148" s="64">
        <v>0</v>
      </c>
      <c r="AJ148" s="64">
        <v>3</v>
      </c>
      <c r="AK148" s="64">
        <v>2</v>
      </c>
      <c r="AL148" s="64">
        <v>0</v>
      </c>
      <c r="AM148" s="64">
        <v>50</v>
      </c>
      <c r="AN148" s="64">
        <v>0</v>
      </c>
      <c r="AO148" s="64">
        <v>0</v>
      </c>
      <c r="AP148" s="77">
        <v>0</v>
      </c>
      <c r="AQ148" s="64">
        <v>-50</v>
      </c>
      <c r="AR148" s="64">
        <v>2</v>
      </c>
      <c r="AS148" s="65">
        <v>-1</v>
      </c>
      <c r="AT148" s="65">
        <v>0</v>
      </c>
      <c r="AU148" s="64">
        <v>0</v>
      </c>
      <c r="AV148" s="140">
        <v>0</v>
      </c>
      <c r="AW148" s="140">
        <v>0</v>
      </c>
      <c r="AX148" s="140">
        <v>0</v>
      </c>
      <c r="AY148" s="140">
        <v>0</v>
      </c>
      <c r="AZ148" s="140">
        <v>0</v>
      </c>
      <c r="BA148" s="140">
        <v>0</v>
      </c>
      <c r="BB148" s="140">
        <v>0</v>
      </c>
      <c r="BC148" s="140">
        <v>0</v>
      </c>
      <c r="BD148" s="140">
        <v>0</v>
      </c>
      <c r="BE148" s="140">
        <v>0</v>
      </c>
      <c r="BF148" s="65">
        <v>0</v>
      </c>
      <c r="BG148" s="140">
        <v>0</v>
      </c>
      <c r="BH148" s="140">
        <v>0</v>
      </c>
      <c r="BI148" s="140">
        <v>0</v>
      </c>
      <c r="BJ148" s="140">
        <v>0</v>
      </c>
      <c r="BK148" s="140">
        <v>0</v>
      </c>
      <c r="BL148" s="140">
        <v>0</v>
      </c>
      <c r="BM148" s="65">
        <v>0</v>
      </c>
      <c r="BN148" s="64">
        <v>0</v>
      </c>
      <c r="BO148" s="201">
        <v>0</v>
      </c>
      <c r="BP148" s="140">
        <v>0</v>
      </c>
      <c r="BQ148" s="147">
        <v>0</v>
      </c>
      <c r="BR148" s="147">
        <v>0</v>
      </c>
      <c r="BS148" s="147">
        <v>0</v>
      </c>
      <c r="BT148" s="147">
        <v>0</v>
      </c>
      <c r="BU148" s="147">
        <v>0</v>
      </c>
      <c r="BV148" s="154">
        <v>0</v>
      </c>
      <c r="BW148" s="159">
        <v>0</v>
      </c>
      <c r="BX148" s="146">
        <v>0</v>
      </c>
      <c r="BY148" s="146">
        <v>0</v>
      </c>
      <c r="BZ148" s="146">
        <v>0</v>
      </c>
      <c r="CA148" s="146">
        <v>0</v>
      </c>
      <c r="CB148" s="156">
        <v>0</v>
      </c>
      <c r="CC148" s="155">
        <v>0</v>
      </c>
      <c r="CD148" s="77">
        <v>0</v>
      </c>
      <c r="CE148" s="64">
        <v>0</v>
      </c>
      <c r="CF148" s="77">
        <v>0</v>
      </c>
      <c r="CG148" s="64">
        <v>0</v>
      </c>
      <c r="CH148" s="77">
        <v>0</v>
      </c>
      <c r="CI148" s="124">
        <v>0</v>
      </c>
      <c r="CJ148" s="124">
        <v>0</v>
      </c>
      <c r="CK148" s="77">
        <v>0</v>
      </c>
      <c r="CL148" s="124">
        <v>0</v>
      </c>
      <c r="CM148" s="77">
        <v>0</v>
      </c>
      <c r="CN148" s="124">
        <v>0</v>
      </c>
      <c r="CO148" s="77">
        <v>0</v>
      </c>
      <c r="CP148" s="116">
        <v>0</v>
      </c>
      <c r="CQ148" s="116">
        <v>0</v>
      </c>
      <c r="CR148" s="116">
        <v>0</v>
      </c>
      <c r="CS148" s="116">
        <v>0</v>
      </c>
      <c r="CT148" s="116">
        <v>0</v>
      </c>
      <c r="CU148" s="116">
        <v>0</v>
      </c>
      <c r="CV148" s="116">
        <v>0</v>
      </c>
      <c r="CW148" s="116">
        <v>0</v>
      </c>
      <c r="CX148" s="116">
        <v>0</v>
      </c>
      <c r="CY148" s="64">
        <v>2</v>
      </c>
      <c r="CZ148" s="64">
        <v>2</v>
      </c>
      <c r="DA148" s="64">
        <v>3</v>
      </c>
      <c r="DB148" s="64">
        <v>3</v>
      </c>
      <c r="DC148" s="64">
        <v>2</v>
      </c>
      <c r="DD148" s="64">
        <v>2</v>
      </c>
      <c r="DE148" s="141">
        <v>1</v>
      </c>
      <c r="DF148" s="141">
        <v>1</v>
      </c>
      <c r="DG148" s="141">
        <v>1</v>
      </c>
      <c r="DH148" s="64">
        <v>1</v>
      </c>
      <c r="DI148" s="176">
        <v>1</v>
      </c>
      <c r="DJ148" s="175">
        <v>0.964247032692645</v>
      </c>
      <c r="DK148" s="141">
        <v>1</v>
      </c>
      <c r="DL148" s="141">
        <v>0.964247032692645</v>
      </c>
      <c r="DM148" s="141">
        <v>1.0370786386632846</v>
      </c>
      <c r="DN148" s="141">
        <v>3.5752967307354999E-2</v>
      </c>
      <c r="DO148" s="64">
        <v>0</v>
      </c>
      <c r="DP148" s="77">
        <v>0</v>
      </c>
      <c r="DQ148" s="64">
        <v>0</v>
      </c>
      <c r="DR148" s="77">
        <v>0</v>
      </c>
      <c r="DS148" s="64">
        <v>0</v>
      </c>
      <c r="DT148" s="77">
        <v>0</v>
      </c>
      <c r="DU148" s="64">
        <v>2</v>
      </c>
      <c r="DV148" s="64">
        <v>15</v>
      </c>
      <c r="DW148" s="77">
        <v>0.13333333333333</v>
      </c>
      <c r="DX148" s="64">
        <v>0</v>
      </c>
      <c r="DY148" s="64">
        <v>7</v>
      </c>
      <c r="DZ148" s="201">
        <v>0</v>
      </c>
      <c r="EA148" s="64">
        <v>2.1</v>
      </c>
      <c r="EB148" s="64">
        <v>0</v>
      </c>
      <c r="EC148" s="64">
        <v>0</v>
      </c>
      <c r="ED148" s="77">
        <v>0</v>
      </c>
      <c r="EE148" s="64">
        <v>0</v>
      </c>
      <c r="EF148" s="64">
        <v>0</v>
      </c>
      <c r="EG148" s="64">
        <v>0</v>
      </c>
      <c r="EH148" s="77">
        <v>0</v>
      </c>
      <c r="EI148" s="64">
        <v>0</v>
      </c>
      <c r="EJ148" s="138">
        <v>0</v>
      </c>
      <c r="EK148" s="64">
        <v>0</v>
      </c>
      <c r="EL148" s="64">
        <v>0</v>
      </c>
      <c r="EM148" s="138"/>
      <c r="EN148" s="178">
        <v>0</v>
      </c>
      <c r="EO148" s="178">
        <v>0</v>
      </c>
      <c r="EP148" s="178">
        <v>0</v>
      </c>
      <c r="EQ148" s="178">
        <v>0</v>
      </c>
      <c r="ER148" s="179">
        <v>0</v>
      </c>
    </row>
    <row r="149" spans="2:148" ht="14.1" customHeight="1" x14ac:dyDescent="0.2">
      <c r="B149" s="62" t="s">
        <v>1258</v>
      </c>
      <c r="C149" s="63" t="s">
        <v>383</v>
      </c>
      <c r="D149" s="63" t="s">
        <v>384</v>
      </c>
      <c r="E149" s="63" t="s">
        <v>809</v>
      </c>
      <c r="F149" s="63"/>
      <c r="G149" s="63" t="s">
        <v>386</v>
      </c>
      <c r="H149" s="63" t="s">
        <v>810</v>
      </c>
      <c r="I149" s="63" t="s">
        <v>810</v>
      </c>
      <c r="J149" s="158" t="b">
        <v>0</v>
      </c>
      <c r="K149" s="132" t="s">
        <v>1259</v>
      </c>
      <c r="L149" s="63" t="s">
        <v>1260</v>
      </c>
      <c r="M149" s="62"/>
      <c r="N149" s="63" t="s">
        <v>1261</v>
      </c>
      <c r="O149" s="63" t="s">
        <v>1220</v>
      </c>
      <c r="P149" s="63" t="s">
        <v>815</v>
      </c>
      <c r="Q149" s="63">
        <v>7087</v>
      </c>
      <c r="R149" s="63" t="s">
        <v>1262</v>
      </c>
      <c r="S149" s="218" t="s">
        <v>1263</v>
      </c>
      <c r="T149" s="132" t="s">
        <v>1264</v>
      </c>
      <c r="U149" s="166" t="s">
        <v>397</v>
      </c>
      <c r="V149" s="219" t="s">
        <v>398</v>
      </c>
      <c r="W149" s="219" t="s">
        <v>445</v>
      </c>
      <c r="X149" s="219" t="s">
        <v>446</v>
      </c>
      <c r="Y149" s="132" t="s">
        <v>335</v>
      </c>
      <c r="Z149" s="166" t="s">
        <v>401</v>
      </c>
      <c r="AA149" s="166">
        <v>1</v>
      </c>
      <c r="AB149" s="166">
        <v>1</v>
      </c>
      <c r="AC149" s="166">
        <v>0</v>
      </c>
      <c r="AD149" s="166">
        <v>0</v>
      </c>
      <c r="AE149" s="213">
        <v>43578</v>
      </c>
      <c r="AF149" s="64">
        <v>264</v>
      </c>
      <c r="AG149" s="64" t="s">
        <v>401</v>
      </c>
      <c r="AH149" s="64">
        <v>0</v>
      </c>
      <c r="AI149" s="64">
        <v>0</v>
      </c>
      <c r="AJ149" s="64">
        <v>28</v>
      </c>
      <c r="AK149" s="64">
        <v>31</v>
      </c>
      <c r="AL149" s="64">
        <v>5</v>
      </c>
      <c r="AM149" s="64">
        <v>50</v>
      </c>
      <c r="AN149" s="64">
        <v>13.532706993463837</v>
      </c>
      <c r="AO149" s="64">
        <v>13.532706993463837</v>
      </c>
      <c r="AP149" s="77">
        <v>0.27065413986927672</v>
      </c>
      <c r="AQ149" s="64">
        <v>-36.467293006536167</v>
      </c>
      <c r="AR149" s="64">
        <v>26.333333</v>
      </c>
      <c r="AS149" s="65">
        <v>-0.56346106472697299</v>
      </c>
      <c r="AT149" s="65">
        <v>0</v>
      </c>
      <c r="AU149" s="64">
        <v>0</v>
      </c>
      <c r="AV149" s="140">
        <v>13.532706993463837</v>
      </c>
      <c r="AW149" s="140">
        <v>1</v>
      </c>
      <c r="AX149" s="140">
        <v>5</v>
      </c>
      <c r="AY149" s="140">
        <v>0</v>
      </c>
      <c r="AZ149" s="140">
        <v>1</v>
      </c>
      <c r="BA149" s="140">
        <v>0</v>
      </c>
      <c r="BB149" s="140">
        <v>0</v>
      </c>
      <c r="BC149" s="140">
        <v>0</v>
      </c>
      <c r="BD149" s="140">
        <v>1</v>
      </c>
      <c r="BE149" s="140">
        <v>0</v>
      </c>
      <c r="BF149" s="65">
        <v>0</v>
      </c>
      <c r="BG149" s="140">
        <v>0</v>
      </c>
      <c r="BH149" s="140">
        <v>0</v>
      </c>
      <c r="BI149" s="140">
        <v>0</v>
      </c>
      <c r="BJ149" s="140">
        <v>0</v>
      </c>
      <c r="BK149" s="140">
        <v>4</v>
      </c>
      <c r="BL149" s="140">
        <v>0</v>
      </c>
      <c r="BM149" s="65">
        <v>0.8</v>
      </c>
      <c r="BN149" s="64">
        <v>3</v>
      </c>
      <c r="BO149" s="201">
        <v>0.15</v>
      </c>
      <c r="BP149" s="140">
        <v>2</v>
      </c>
      <c r="BQ149" s="147">
        <v>17</v>
      </c>
      <c r="BR149" s="147">
        <v>0</v>
      </c>
      <c r="BS149" s="147">
        <v>0</v>
      </c>
      <c r="BT149" s="147">
        <v>3</v>
      </c>
      <c r="BU149" s="147">
        <v>2</v>
      </c>
      <c r="BV149" s="154">
        <v>0</v>
      </c>
      <c r="BW149" s="159">
        <v>3.4</v>
      </c>
      <c r="BX149" s="146">
        <v>0</v>
      </c>
      <c r="BY149" s="146">
        <v>0</v>
      </c>
      <c r="BZ149" s="146">
        <v>0.6</v>
      </c>
      <c r="CA149" s="146">
        <v>0.4</v>
      </c>
      <c r="CB149" s="156">
        <v>0</v>
      </c>
      <c r="CC149" s="155">
        <v>0</v>
      </c>
      <c r="CD149" s="77">
        <v>0</v>
      </c>
      <c r="CE149" s="64">
        <v>0</v>
      </c>
      <c r="CF149" s="77">
        <v>0</v>
      </c>
      <c r="CG149" s="64">
        <v>0</v>
      </c>
      <c r="CH149" s="77">
        <v>0</v>
      </c>
      <c r="CI149" s="124">
        <v>0</v>
      </c>
      <c r="CJ149" s="124">
        <v>5</v>
      </c>
      <c r="CK149" s="77">
        <v>0</v>
      </c>
      <c r="CL149" s="124">
        <v>0</v>
      </c>
      <c r="CM149" s="77">
        <v>0</v>
      </c>
      <c r="CN149" s="124">
        <v>0</v>
      </c>
      <c r="CO149" s="77">
        <v>0</v>
      </c>
      <c r="CP149" s="116">
        <v>450</v>
      </c>
      <c r="CQ149" s="116">
        <v>90</v>
      </c>
      <c r="CR149" s="116">
        <v>0</v>
      </c>
      <c r="CS149" s="116">
        <v>0</v>
      </c>
      <c r="CT149" s="116">
        <v>0</v>
      </c>
      <c r="CU149" s="116">
        <v>0</v>
      </c>
      <c r="CV149" s="116">
        <v>0</v>
      </c>
      <c r="CW149" s="116">
        <v>0</v>
      </c>
      <c r="CX149" s="116">
        <v>90</v>
      </c>
      <c r="CY149" s="64">
        <v>24</v>
      </c>
      <c r="CZ149" s="64">
        <v>18</v>
      </c>
      <c r="DA149" s="64">
        <v>23</v>
      </c>
      <c r="DB149" s="64">
        <v>13</v>
      </c>
      <c r="DC149" s="64">
        <v>19</v>
      </c>
      <c r="DD149" s="64">
        <v>12</v>
      </c>
      <c r="DE149" s="141">
        <v>0.75</v>
      </c>
      <c r="DF149" s="141">
        <v>0.56521739130434001</v>
      </c>
      <c r="DG149" s="141">
        <v>0.63157894736842002</v>
      </c>
      <c r="DH149" s="64">
        <v>20</v>
      </c>
      <c r="DI149" s="176">
        <v>14</v>
      </c>
      <c r="DJ149" s="175">
        <v>0.964247032692645</v>
      </c>
      <c r="DK149" s="141">
        <v>0.7</v>
      </c>
      <c r="DL149" s="141">
        <v>0.67497292288485145</v>
      </c>
      <c r="DM149" s="141">
        <v>0.9357100499217591</v>
      </c>
      <c r="DN149" s="141">
        <v>-4.3393975516431427E-2</v>
      </c>
      <c r="DO149" s="64">
        <v>1</v>
      </c>
      <c r="DP149" s="77">
        <v>0.16666666666666</v>
      </c>
      <c r="DQ149" s="64">
        <v>4</v>
      </c>
      <c r="DR149" s="77">
        <v>0.8</v>
      </c>
      <c r="DS149" s="64">
        <v>0</v>
      </c>
      <c r="DT149" s="77">
        <v>0</v>
      </c>
      <c r="DU149" s="64">
        <v>31</v>
      </c>
      <c r="DV149" s="64">
        <v>70</v>
      </c>
      <c r="DW149" s="77">
        <v>0.44285714285714001</v>
      </c>
      <c r="DX149" s="64">
        <v>5</v>
      </c>
      <c r="DY149" s="64">
        <v>20</v>
      </c>
      <c r="DZ149" s="201">
        <v>0.25</v>
      </c>
      <c r="EA149" s="64">
        <v>1</v>
      </c>
      <c r="EB149" s="64">
        <v>4</v>
      </c>
      <c r="EC149" s="64">
        <v>0</v>
      </c>
      <c r="ED149" s="77">
        <v>0</v>
      </c>
      <c r="EE149" s="64">
        <v>0</v>
      </c>
      <c r="EF149" s="64">
        <v>0</v>
      </c>
      <c r="EG149" s="64">
        <v>0</v>
      </c>
      <c r="EH149" s="77">
        <v>0</v>
      </c>
      <c r="EI149" s="64">
        <v>0</v>
      </c>
      <c r="EJ149" s="138">
        <v>0</v>
      </c>
      <c r="EK149" s="64">
        <v>0</v>
      </c>
      <c r="EL149" s="64">
        <v>0</v>
      </c>
      <c r="EM149" s="138"/>
      <c r="EN149" s="178">
        <v>0</v>
      </c>
      <c r="EO149" s="178">
        <v>0</v>
      </c>
      <c r="EP149" s="178">
        <v>0</v>
      </c>
      <c r="EQ149" s="178">
        <v>0</v>
      </c>
      <c r="ER149" s="179">
        <v>0</v>
      </c>
    </row>
    <row r="150" spans="2:148" ht="14.1" customHeight="1" x14ac:dyDescent="0.2">
      <c r="B150" s="62" t="s">
        <v>1265</v>
      </c>
      <c r="C150" s="63" t="s">
        <v>383</v>
      </c>
      <c r="D150" s="63" t="s">
        <v>384</v>
      </c>
      <c r="E150" s="63" t="s">
        <v>809</v>
      </c>
      <c r="F150" s="63"/>
      <c r="G150" s="63" t="s">
        <v>386</v>
      </c>
      <c r="H150" s="63" t="s">
        <v>810</v>
      </c>
      <c r="I150" s="63" t="s">
        <v>810</v>
      </c>
      <c r="J150" s="158" t="b">
        <v>0</v>
      </c>
      <c r="K150" s="132" t="s">
        <v>1266</v>
      </c>
      <c r="L150" s="63" t="s">
        <v>1267</v>
      </c>
      <c r="M150" s="62"/>
      <c r="N150" s="63" t="s">
        <v>1268</v>
      </c>
      <c r="O150" s="63" t="s">
        <v>1269</v>
      </c>
      <c r="P150" s="63" t="s">
        <v>815</v>
      </c>
      <c r="Q150" s="63">
        <v>7840</v>
      </c>
      <c r="R150" s="63" t="s">
        <v>1270</v>
      </c>
      <c r="S150" s="218" t="s">
        <v>1271</v>
      </c>
      <c r="T150" s="132" t="s">
        <v>1272</v>
      </c>
      <c r="U150" s="166" t="s">
        <v>397</v>
      </c>
      <c r="V150" s="219" t="s">
        <v>398</v>
      </c>
      <c r="W150" s="219" t="s">
        <v>445</v>
      </c>
      <c r="X150" s="219" t="s">
        <v>446</v>
      </c>
      <c r="Y150" s="132" t="s">
        <v>333</v>
      </c>
      <c r="Z150" s="166"/>
      <c r="AA150" s="166">
        <v>0</v>
      </c>
      <c r="AB150" s="166">
        <v>0</v>
      </c>
      <c r="AC150" s="166">
        <v>0</v>
      </c>
      <c r="AD150" s="166">
        <v>1</v>
      </c>
      <c r="AE150" s="213">
        <v>43684</v>
      </c>
      <c r="AF150" s="64">
        <v>158</v>
      </c>
      <c r="AG150" s="64" t="s">
        <v>401</v>
      </c>
      <c r="AH150" s="64">
        <v>1</v>
      </c>
      <c r="AI150" s="64">
        <v>0</v>
      </c>
      <c r="AJ150" s="64">
        <v>2</v>
      </c>
      <c r="AK150" s="64">
        <v>1</v>
      </c>
      <c r="AL150" s="64">
        <v>2</v>
      </c>
      <c r="AM150" s="64">
        <v>50</v>
      </c>
      <c r="AN150" s="64">
        <v>5.4130827973855347</v>
      </c>
      <c r="AO150" s="64">
        <v>5.4130827973855347</v>
      </c>
      <c r="AP150" s="77">
        <v>0.1082616559477107</v>
      </c>
      <c r="AQ150" s="64">
        <v>-44.586917202614465</v>
      </c>
      <c r="AR150" s="64">
        <v>2</v>
      </c>
      <c r="AS150" s="65">
        <v>4.4130827973855347</v>
      </c>
      <c r="AT150" s="65">
        <v>0</v>
      </c>
      <c r="AU150" s="64">
        <v>0</v>
      </c>
      <c r="AV150" s="140">
        <v>5.4130827973855347</v>
      </c>
      <c r="AW150" s="140">
        <v>2</v>
      </c>
      <c r="AX150" s="140">
        <v>2</v>
      </c>
      <c r="AY150" s="140">
        <v>0</v>
      </c>
      <c r="AZ150" s="140">
        <v>2</v>
      </c>
      <c r="BA150" s="140">
        <v>0</v>
      </c>
      <c r="BB150" s="140">
        <v>0</v>
      </c>
      <c r="BC150" s="140">
        <v>0</v>
      </c>
      <c r="BD150" s="140">
        <v>2</v>
      </c>
      <c r="BE150" s="140">
        <v>0</v>
      </c>
      <c r="BF150" s="65">
        <v>0</v>
      </c>
      <c r="BG150" s="140">
        <v>0</v>
      </c>
      <c r="BH150" s="140">
        <v>0</v>
      </c>
      <c r="BI150" s="140">
        <v>0</v>
      </c>
      <c r="BJ150" s="140">
        <v>0</v>
      </c>
      <c r="BK150" s="140">
        <v>0</v>
      </c>
      <c r="BL150" s="140">
        <v>0</v>
      </c>
      <c r="BM150" s="65">
        <v>0</v>
      </c>
      <c r="BN150" s="64">
        <v>0</v>
      </c>
      <c r="BO150" s="201">
        <v>0</v>
      </c>
      <c r="BP150" s="140">
        <v>0</v>
      </c>
      <c r="BQ150" s="147">
        <v>2</v>
      </c>
      <c r="BR150" s="147">
        <v>2</v>
      </c>
      <c r="BS150" s="147">
        <v>0</v>
      </c>
      <c r="BT150" s="147">
        <v>0</v>
      </c>
      <c r="BU150" s="147">
        <v>0</v>
      </c>
      <c r="BV150" s="154">
        <v>0</v>
      </c>
      <c r="BW150" s="159">
        <v>1</v>
      </c>
      <c r="BX150" s="146">
        <v>1</v>
      </c>
      <c r="BY150" s="146">
        <v>0</v>
      </c>
      <c r="BZ150" s="146">
        <v>0</v>
      </c>
      <c r="CA150" s="146">
        <v>0</v>
      </c>
      <c r="CB150" s="156">
        <v>0</v>
      </c>
      <c r="CC150" s="155">
        <v>0</v>
      </c>
      <c r="CD150" s="77">
        <v>0</v>
      </c>
      <c r="CE150" s="64">
        <v>0</v>
      </c>
      <c r="CF150" s="77">
        <v>0</v>
      </c>
      <c r="CG150" s="64">
        <v>0</v>
      </c>
      <c r="CH150" s="77">
        <v>0</v>
      </c>
      <c r="CI150" s="124">
        <v>0</v>
      </c>
      <c r="CJ150" s="124">
        <v>2</v>
      </c>
      <c r="CK150" s="77">
        <v>0</v>
      </c>
      <c r="CL150" s="124">
        <v>0</v>
      </c>
      <c r="CM150" s="77">
        <v>0</v>
      </c>
      <c r="CN150" s="124">
        <v>0</v>
      </c>
      <c r="CO150" s="77">
        <v>0</v>
      </c>
      <c r="CP150" s="116">
        <v>100</v>
      </c>
      <c r="CQ150" s="116">
        <v>50</v>
      </c>
      <c r="CR150" s="116">
        <v>0</v>
      </c>
      <c r="CS150" s="116">
        <v>0</v>
      </c>
      <c r="CT150" s="116">
        <v>0</v>
      </c>
      <c r="CU150" s="116">
        <v>0</v>
      </c>
      <c r="CV150" s="116">
        <v>0</v>
      </c>
      <c r="CW150" s="116">
        <v>0</v>
      </c>
      <c r="CX150" s="116">
        <v>50</v>
      </c>
      <c r="CY150" s="64">
        <v>2</v>
      </c>
      <c r="CZ150" s="64">
        <v>2</v>
      </c>
      <c r="DA150" s="64">
        <v>0</v>
      </c>
      <c r="DB150" s="64">
        <v>0</v>
      </c>
      <c r="DC150" s="64">
        <v>3</v>
      </c>
      <c r="DD150" s="64">
        <v>2</v>
      </c>
      <c r="DE150" s="141">
        <v>1</v>
      </c>
      <c r="DF150" s="141">
        <v>0</v>
      </c>
      <c r="DG150" s="141">
        <v>0.66666666666665997</v>
      </c>
      <c r="DH150" s="64">
        <v>0</v>
      </c>
      <c r="DI150" s="176">
        <v>0</v>
      </c>
      <c r="DJ150" s="175">
        <v>0.964247032692645</v>
      </c>
      <c r="DK150" s="141">
        <v>0</v>
      </c>
      <c r="DL150" s="141">
        <v>0</v>
      </c>
      <c r="DM150" s="141">
        <v>0</v>
      </c>
      <c r="DN150" s="141">
        <v>0.66666666666665997</v>
      </c>
      <c r="DO150" s="64">
        <v>0</v>
      </c>
      <c r="DP150" s="77">
        <v>0</v>
      </c>
      <c r="DQ150" s="64">
        <v>0</v>
      </c>
      <c r="DR150" s="77">
        <v>0</v>
      </c>
      <c r="DS150" s="64">
        <v>0</v>
      </c>
      <c r="DT150" s="77">
        <v>0</v>
      </c>
      <c r="DU150" s="64">
        <v>1</v>
      </c>
      <c r="DV150" s="64">
        <v>31</v>
      </c>
      <c r="DW150" s="77">
        <v>3.2258064516119997E-2</v>
      </c>
      <c r="DX150" s="64">
        <v>2</v>
      </c>
      <c r="DY150" s="64">
        <v>7</v>
      </c>
      <c r="DZ150" s="201">
        <v>0.28571428571427998</v>
      </c>
      <c r="EA150" s="64">
        <v>0.1</v>
      </c>
      <c r="EB150" s="64">
        <v>0</v>
      </c>
      <c r="EC150" s="64">
        <v>0</v>
      </c>
      <c r="ED150" s="77">
        <v>0</v>
      </c>
      <c r="EE150" s="64">
        <v>0</v>
      </c>
      <c r="EF150" s="64">
        <v>0</v>
      </c>
      <c r="EG150" s="64">
        <v>0</v>
      </c>
      <c r="EH150" s="77">
        <v>0</v>
      </c>
      <c r="EI150" s="64">
        <v>0</v>
      </c>
      <c r="EJ150" s="138">
        <v>0</v>
      </c>
      <c r="EK150" s="64">
        <v>0</v>
      </c>
      <c r="EL150" s="64">
        <v>0</v>
      </c>
      <c r="EM150" s="138"/>
      <c r="EN150" s="178">
        <v>0</v>
      </c>
      <c r="EO150" s="178">
        <v>0</v>
      </c>
      <c r="EP150" s="178">
        <v>0</v>
      </c>
      <c r="EQ150" s="178">
        <v>0</v>
      </c>
      <c r="ER150" s="179">
        <v>0</v>
      </c>
    </row>
    <row r="151" spans="2:148" ht="14.1" customHeight="1" x14ac:dyDescent="0.2">
      <c r="B151" s="62" t="s">
        <v>1273</v>
      </c>
      <c r="C151" s="63" t="s">
        <v>383</v>
      </c>
      <c r="D151" s="63" t="s">
        <v>384</v>
      </c>
      <c r="E151" s="63" t="s">
        <v>809</v>
      </c>
      <c r="F151" s="63"/>
      <c r="G151" s="63" t="s">
        <v>386</v>
      </c>
      <c r="H151" s="63" t="s">
        <v>810</v>
      </c>
      <c r="I151" s="63" t="s">
        <v>810</v>
      </c>
      <c r="J151" s="158" t="b">
        <v>0</v>
      </c>
      <c r="K151" s="132" t="s">
        <v>1274</v>
      </c>
      <c r="L151" s="63" t="s">
        <v>913</v>
      </c>
      <c r="M151" s="62"/>
      <c r="N151" s="63" t="s">
        <v>1275</v>
      </c>
      <c r="O151" s="63" t="s">
        <v>1220</v>
      </c>
      <c r="P151" s="63" t="s">
        <v>815</v>
      </c>
      <c r="Q151" s="63">
        <v>7087</v>
      </c>
      <c r="R151" s="63" t="s">
        <v>1276</v>
      </c>
      <c r="S151" s="218" t="s">
        <v>916</v>
      </c>
      <c r="T151" s="132" t="s">
        <v>917</v>
      </c>
      <c r="U151" s="166" t="s">
        <v>397</v>
      </c>
      <c r="V151" s="219" t="s">
        <v>398</v>
      </c>
      <c r="W151" s="219" t="s">
        <v>445</v>
      </c>
      <c r="X151" s="219" t="s">
        <v>446</v>
      </c>
      <c r="Y151" s="132" t="s">
        <v>335</v>
      </c>
      <c r="Z151" s="166" t="s">
        <v>401</v>
      </c>
      <c r="AA151" s="166">
        <v>1</v>
      </c>
      <c r="AB151" s="166">
        <v>1</v>
      </c>
      <c r="AC151" s="166">
        <v>0</v>
      </c>
      <c r="AD151" s="166">
        <v>0</v>
      </c>
      <c r="AE151" s="213">
        <v>43770</v>
      </c>
      <c r="AF151" s="64">
        <v>72</v>
      </c>
      <c r="AG151" s="64" t="s">
        <v>401</v>
      </c>
      <c r="AH151" s="64">
        <v>0</v>
      </c>
      <c r="AI151" s="64">
        <v>0</v>
      </c>
      <c r="AJ151" s="64">
        <v>45</v>
      </c>
      <c r="AK151" s="64">
        <v>48</v>
      </c>
      <c r="AL151" s="64">
        <v>8</v>
      </c>
      <c r="AM151" s="64">
        <v>50</v>
      </c>
      <c r="AN151" s="64">
        <v>21.652331189542139</v>
      </c>
      <c r="AO151" s="64">
        <v>21.652331189542139</v>
      </c>
      <c r="AP151" s="77">
        <v>0.4330466237908428</v>
      </c>
      <c r="AQ151" s="64">
        <v>-28.347668810457861</v>
      </c>
      <c r="AR151" s="64">
        <v>37.333333000000003</v>
      </c>
      <c r="AS151" s="65">
        <v>-0.54890976688453874</v>
      </c>
      <c r="AT151" s="65">
        <v>0</v>
      </c>
      <c r="AU151" s="64">
        <v>0</v>
      </c>
      <c r="AV151" s="140">
        <v>21.652331189542139</v>
      </c>
      <c r="AW151" s="140">
        <v>3</v>
      </c>
      <c r="AX151" s="140">
        <v>8</v>
      </c>
      <c r="AY151" s="140">
        <v>0</v>
      </c>
      <c r="AZ151" s="140">
        <v>1</v>
      </c>
      <c r="BA151" s="140">
        <v>2</v>
      </c>
      <c r="BB151" s="140">
        <v>2</v>
      </c>
      <c r="BC151" s="140">
        <v>1</v>
      </c>
      <c r="BD151" s="140">
        <v>6</v>
      </c>
      <c r="BE151" s="140">
        <v>2</v>
      </c>
      <c r="BF151" s="65">
        <v>0.66669999999999996</v>
      </c>
      <c r="BG151" s="140">
        <v>0</v>
      </c>
      <c r="BH151" s="140">
        <v>0</v>
      </c>
      <c r="BI151" s="140">
        <v>0</v>
      </c>
      <c r="BJ151" s="140">
        <v>2</v>
      </c>
      <c r="BK151" s="140">
        <v>0</v>
      </c>
      <c r="BL151" s="140">
        <v>0</v>
      </c>
      <c r="BM151" s="65">
        <v>0.5</v>
      </c>
      <c r="BN151" s="64">
        <v>2</v>
      </c>
      <c r="BO151" s="201">
        <v>5.1282051282049997E-2</v>
      </c>
      <c r="BP151" s="140">
        <v>1</v>
      </c>
      <c r="BQ151" s="147">
        <v>21</v>
      </c>
      <c r="BR151" s="147">
        <v>0</v>
      </c>
      <c r="BS151" s="147">
        <v>4</v>
      </c>
      <c r="BT151" s="147">
        <v>3</v>
      </c>
      <c r="BU151" s="147">
        <v>1</v>
      </c>
      <c r="BV151" s="154">
        <v>0</v>
      </c>
      <c r="BW151" s="159">
        <v>2.625</v>
      </c>
      <c r="BX151" s="146">
        <v>0</v>
      </c>
      <c r="BY151" s="146">
        <v>0.5</v>
      </c>
      <c r="BZ151" s="146">
        <v>0.375</v>
      </c>
      <c r="CA151" s="146">
        <v>0.125</v>
      </c>
      <c r="CB151" s="156">
        <v>0</v>
      </c>
      <c r="CC151" s="155">
        <v>0</v>
      </c>
      <c r="CD151" s="77">
        <v>0</v>
      </c>
      <c r="CE151" s="64">
        <v>0</v>
      </c>
      <c r="CF151" s="77">
        <v>0</v>
      </c>
      <c r="CG151" s="64">
        <v>0</v>
      </c>
      <c r="CH151" s="77">
        <v>0</v>
      </c>
      <c r="CI151" s="124">
        <v>3</v>
      </c>
      <c r="CJ151" s="124">
        <v>8</v>
      </c>
      <c r="CK151" s="77">
        <v>0.375</v>
      </c>
      <c r="CL151" s="124">
        <v>1</v>
      </c>
      <c r="CM151" s="77">
        <v>0.125</v>
      </c>
      <c r="CN151" s="124">
        <v>0</v>
      </c>
      <c r="CO151" s="77">
        <v>0</v>
      </c>
      <c r="CP151" s="116">
        <v>420</v>
      </c>
      <c r="CQ151" s="116">
        <v>52.5</v>
      </c>
      <c r="CR151" s="116">
        <v>0</v>
      </c>
      <c r="CS151" s="116">
        <v>0</v>
      </c>
      <c r="CT151" s="116">
        <v>0</v>
      </c>
      <c r="CU151" s="116">
        <v>0</v>
      </c>
      <c r="CV151" s="116">
        <v>25</v>
      </c>
      <c r="CW151" s="116">
        <v>3.125</v>
      </c>
      <c r="CX151" s="116">
        <v>55.625</v>
      </c>
      <c r="CY151" s="64">
        <v>44</v>
      </c>
      <c r="CZ151" s="64">
        <v>34</v>
      </c>
      <c r="DA151" s="64">
        <v>0</v>
      </c>
      <c r="DB151" s="64">
        <v>0</v>
      </c>
      <c r="DC151" s="64">
        <v>19</v>
      </c>
      <c r="DD151" s="64">
        <v>15</v>
      </c>
      <c r="DE151" s="141">
        <v>0.77272727272727004</v>
      </c>
      <c r="DF151" s="141">
        <v>0</v>
      </c>
      <c r="DG151" s="141">
        <v>0.78947368421052</v>
      </c>
      <c r="DH151" s="64">
        <v>0</v>
      </c>
      <c r="DI151" s="176">
        <v>0</v>
      </c>
      <c r="DJ151" s="175">
        <v>0.964247032692645</v>
      </c>
      <c r="DK151" s="141">
        <v>0</v>
      </c>
      <c r="DL151" s="141">
        <v>0</v>
      </c>
      <c r="DM151" s="141">
        <v>0</v>
      </c>
      <c r="DN151" s="141">
        <v>0.78947368421052</v>
      </c>
      <c r="DO151" s="64">
        <v>2</v>
      </c>
      <c r="DP151" s="77">
        <v>0.2</v>
      </c>
      <c r="DQ151" s="64">
        <v>7</v>
      </c>
      <c r="DR151" s="77">
        <v>0.875</v>
      </c>
      <c r="DS151" s="64">
        <v>0</v>
      </c>
      <c r="DT151" s="77">
        <v>0</v>
      </c>
      <c r="DU151" s="64">
        <v>48</v>
      </c>
      <c r="DV151" s="64">
        <v>119</v>
      </c>
      <c r="DW151" s="77">
        <v>0.40336134453780997</v>
      </c>
      <c r="DX151" s="64">
        <v>8</v>
      </c>
      <c r="DY151" s="64">
        <v>39</v>
      </c>
      <c r="DZ151" s="201">
        <v>0.20512820512819999</v>
      </c>
      <c r="EA151" s="64">
        <v>3.7000000000002</v>
      </c>
      <c r="EB151" s="64">
        <v>9</v>
      </c>
      <c r="EC151" s="64">
        <v>1</v>
      </c>
      <c r="ED151" s="77">
        <v>0.1111</v>
      </c>
      <c r="EE151" s="64">
        <v>0</v>
      </c>
      <c r="EF151" s="64">
        <v>0</v>
      </c>
      <c r="EG151" s="64">
        <v>0</v>
      </c>
      <c r="EH151" s="77">
        <v>0</v>
      </c>
      <c r="EI151" s="64">
        <v>0</v>
      </c>
      <c r="EJ151" s="138">
        <v>0</v>
      </c>
      <c r="EK151" s="64">
        <v>0</v>
      </c>
      <c r="EL151" s="64">
        <v>0</v>
      </c>
      <c r="EM151" s="138"/>
      <c r="EN151" s="178">
        <v>0</v>
      </c>
      <c r="EO151" s="178">
        <v>0</v>
      </c>
      <c r="EP151" s="178">
        <v>0</v>
      </c>
      <c r="EQ151" s="178">
        <v>0</v>
      </c>
      <c r="ER151" s="179">
        <v>0</v>
      </c>
    </row>
    <row r="152" spans="2:148" ht="14.1" customHeight="1" x14ac:dyDescent="0.2">
      <c r="B152" s="62" t="s">
        <v>1277</v>
      </c>
      <c r="C152" s="63" t="s">
        <v>383</v>
      </c>
      <c r="D152" s="63" t="s">
        <v>384</v>
      </c>
      <c r="E152" s="63" t="s">
        <v>809</v>
      </c>
      <c r="F152" s="63"/>
      <c r="G152" s="63" t="s">
        <v>386</v>
      </c>
      <c r="H152" s="63" t="s">
        <v>810</v>
      </c>
      <c r="I152" s="63" t="s">
        <v>810</v>
      </c>
      <c r="J152" s="158" t="b">
        <v>0</v>
      </c>
      <c r="K152" s="132" t="s">
        <v>1278</v>
      </c>
      <c r="L152" s="63" t="s">
        <v>1279</v>
      </c>
      <c r="M152" s="62"/>
      <c r="N152" s="63" t="s">
        <v>1280</v>
      </c>
      <c r="O152" s="63" t="s">
        <v>1281</v>
      </c>
      <c r="P152" s="63" t="s">
        <v>815</v>
      </c>
      <c r="Q152" s="63">
        <v>7087</v>
      </c>
      <c r="R152" s="63" t="s">
        <v>1282</v>
      </c>
      <c r="S152" s="218" t="s">
        <v>1283</v>
      </c>
      <c r="T152" s="132" t="s">
        <v>1284</v>
      </c>
      <c r="U152" s="166" t="s">
        <v>397</v>
      </c>
      <c r="V152" s="219" t="s">
        <v>398</v>
      </c>
      <c r="W152" s="219" t="s">
        <v>445</v>
      </c>
      <c r="X152" s="219" t="s">
        <v>446</v>
      </c>
      <c r="Y152" s="132" t="s">
        <v>333</v>
      </c>
      <c r="Z152" s="166"/>
      <c r="AA152" s="166">
        <v>0</v>
      </c>
      <c r="AB152" s="166">
        <v>0</v>
      </c>
      <c r="AC152" s="166">
        <v>0</v>
      </c>
      <c r="AD152" s="166">
        <v>0</v>
      </c>
      <c r="AE152" s="213">
        <v>43754</v>
      </c>
      <c r="AF152" s="64">
        <v>88</v>
      </c>
      <c r="AG152" s="64" t="s">
        <v>401</v>
      </c>
      <c r="AH152" s="64">
        <v>0</v>
      </c>
      <c r="AI152" s="64">
        <v>0</v>
      </c>
      <c r="AJ152" s="64">
        <v>0</v>
      </c>
      <c r="AK152" s="64">
        <v>0</v>
      </c>
      <c r="AL152" s="64">
        <v>1</v>
      </c>
      <c r="AM152" s="64">
        <v>50</v>
      </c>
      <c r="AN152" s="64">
        <v>2.7065413986927673</v>
      </c>
      <c r="AO152" s="64">
        <v>2.7065413986927673</v>
      </c>
      <c r="AP152" s="77">
        <v>5.413082797385535E-2</v>
      </c>
      <c r="AQ152" s="64">
        <v>-47.293458601307236</v>
      </c>
      <c r="AR152" s="64">
        <v>0</v>
      </c>
      <c r="AS152" s="65">
        <v>0</v>
      </c>
      <c r="AT152" s="65">
        <v>0</v>
      </c>
      <c r="AU152" s="64">
        <v>0</v>
      </c>
      <c r="AV152" s="140">
        <v>2.7065413986927673</v>
      </c>
      <c r="AW152" s="140">
        <v>1</v>
      </c>
      <c r="AX152" s="140">
        <v>1</v>
      </c>
      <c r="AY152" s="140">
        <v>0</v>
      </c>
      <c r="AZ152" s="140">
        <v>1</v>
      </c>
      <c r="BA152" s="140">
        <v>0</v>
      </c>
      <c r="BB152" s="140">
        <v>0</v>
      </c>
      <c r="BC152" s="140">
        <v>0</v>
      </c>
      <c r="BD152" s="140">
        <v>1</v>
      </c>
      <c r="BE152" s="140">
        <v>0</v>
      </c>
      <c r="BF152" s="65">
        <v>0</v>
      </c>
      <c r="BG152" s="140">
        <v>0</v>
      </c>
      <c r="BH152" s="140">
        <v>0</v>
      </c>
      <c r="BI152" s="140">
        <v>0</v>
      </c>
      <c r="BJ152" s="140">
        <v>0</v>
      </c>
      <c r="BK152" s="140">
        <v>0</v>
      </c>
      <c r="BL152" s="140">
        <v>0</v>
      </c>
      <c r="BM152" s="65">
        <v>0</v>
      </c>
      <c r="BN152" s="64">
        <v>0</v>
      </c>
      <c r="BO152" s="201">
        <v>0</v>
      </c>
      <c r="BP152" s="140">
        <v>0</v>
      </c>
      <c r="BQ152" s="147">
        <v>2</v>
      </c>
      <c r="BR152" s="147">
        <v>0</v>
      </c>
      <c r="BS152" s="147">
        <v>1</v>
      </c>
      <c r="BT152" s="147">
        <v>0</v>
      </c>
      <c r="BU152" s="147">
        <v>0</v>
      </c>
      <c r="BV152" s="154">
        <v>0</v>
      </c>
      <c r="BW152" s="159">
        <v>2</v>
      </c>
      <c r="BX152" s="146">
        <v>0</v>
      </c>
      <c r="BY152" s="146">
        <v>1</v>
      </c>
      <c r="BZ152" s="146">
        <v>0</v>
      </c>
      <c r="CA152" s="146">
        <v>0</v>
      </c>
      <c r="CB152" s="156">
        <v>0</v>
      </c>
      <c r="CC152" s="155">
        <v>0</v>
      </c>
      <c r="CD152" s="77">
        <v>0</v>
      </c>
      <c r="CE152" s="64">
        <v>0</v>
      </c>
      <c r="CF152" s="77">
        <v>0</v>
      </c>
      <c r="CG152" s="64">
        <v>0</v>
      </c>
      <c r="CH152" s="77">
        <v>0</v>
      </c>
      <c r="CI152" s="124">
        <v>0</v>
      </c>
      <c r="CJ152" s="124">
        <v>1</v>
      </c>
      <c r="CK152" s="77">
        <v>0</v>
      </c>
      <c r="CL152" s="124">
        <v>0</v>
      </c>
      <c r="CM152" s="77">
        <v>0</v>
      </c>
      <c r="CN152" s="124">
        <v>0</v>
      </c>
      <c r="CO152" s="77">
        <v>0</v>
      </c>
      <c r="CP152" s="116">
        <v>50</v>
      </c>
      <c r="CQ152" s="116">
        <v>50</v>
      </c>
      <c r="CR152" s="116">
        <v>0</v>
      </c>
      <c r="CS152" s="116">
        <v>0</v>
      </c>
      <c r="CT152" s="116">
        <v>0</v>
      </c>
      <c r="CU152" s="116">
        <v>0</v>
      </c>
      <c r="CV152" s="116">
        <v>0</v>
      </c>
      <c r="CW152" s="116">
        <v>0</v>
      </c>
      <c r="CX152" s="116">
        <v>50</v>
      </c>
      <c r="CY152" s="64">
        <v>0</v>
      </c>
      <c r="CZ152" s="64">
        <v>0</v>
      </c>
      <c r="DA152" s="64">
        <v>0</v>
      </c>
      <c r="DB152" s="64">
        <v>0</v>
      </c>
      <c r="DC152" s="64">
        <v>0</v>
      </c>
      <c r="DD152" s="64">
        <v>0</v>
      </c>
      <c r="DE152" s="141">
        <v>0</v>
      </c>
      <c r="DF152" s="141">
        <v>0</v>
      </c>
      <c r="DG152" s="141">
        <v>0</v>
      </c>
      <c r="DH152" s="64">
        <v>0</v>
      </c>
      <c r="DI152" s="176">
        <v>0</v>
      </c>
      <c r="DJ152" s="175">
        <v>0.964247032692645</v>
      </c>
      <c r="DK152" s="141">
        <v>0</v>
      </c>
      <c r="DL152" s="141">
        <v>0</v>
      </c>
      <c r="DM152" s="141">
        <v>0</v>
      </c>
      <c r="DN152" s="141">
        <v>0</v>
      </c>
      <c r="DO152" s="64">
        <v>0</v>
      </c>
      <c r="DP152" s="77">
        <v>0</v>
      </c>
      <c r="DQ152" s="64">
        <v>1</v>
      </c>
      <c r="DR152" s="77">
        <v>1</v>
      </c>
      <c r="DS152" s="64">
        <v>0</v>
      </c>
      <c r="DT152" s="77">
        <v>0</v>
      </c>
      <c r="DU152" s="64">
        <v>0</v>
      </c>
      <c r="DV152" s="64">
        <v>3</v>
      </c>
      <c r="DW152" s="77">
        <v>0</v>
      </c>
      <c r="DX152" s="64">
        <v>1</v>
      </c>
      <c r="DY152" s="64">
        <v>1</v>
      </c>
      <c r="DZ152" s="201">
        <v>1</v>
      </c>
      <c r="EA152" s="64"/>
      <c r="EB152" s="64">
        <v>0</v>
      </c>
      <c r="EC152" s="64">
        <v>0</v>
      </c>
      <c r="ED152" s="77">
        <v>0</v>
      </c>
      <c r="EE152" s="64">
        <v>0</v>
      </c>
      <c r="EF152" s="64">
        <v>0</v>
      </c>
      <c r="EG152" s="64">
        <v>0</v>
      </c>
      <c r="EH152" s="77">
        <v>0</v>
      </c>
      <c r="EI152" s="64">
        <v>0</v>
      </c>
      <c r="EJ152" s="138">
        <v>0</v>
      </c>
      <c r="EK152" s="64">
        <v>0</v>
      </c>
      <c r="EL152" s="64">
        <v>0</v>
      </c>
      <c r="EM152" s="138"/>
      <c r="EN152" s="178">
        <v>0</v>
      </c>
      <c r="EO152" s="178">
        <v>0</v>
      </c>
      <c r="EP152" s="178">
        <v>0</v>
      </c>
      <c r="EQ152" s="178">
        <v>0</v>
      </c>
      <c r="ER152" s="179">
        <v>0</v>
      </c>
    </row>
    <row r="153" spans="2:148" ht="14.1" customHeight="1" x14ac:dyDescent="0.2">
      <c r="B153" s="62" t="s">
        <v>1285</v>
      </c>
      <c r="C153" s="63" t="s">
        <v>383</v>
      </c>
      <c r="D153" s="63" t="s">
        <v>384</v>
      </c>
      <c r="E153" s="63" t="s">
        <v>809</v>
      </c>
      <c r="F153" s="63"/>
      <c r="G153" s="63" t="s">
        <v>386</v>
      </c>
      <c r="H153" s="63" t="s">
        <v>810</v>
      </c>
      <c r="I153" s="63" t="s">
        <v>810</v>
      </c>
      <c r="J153" s="158" t="b">
        <v>0</v>
      </c>
      <c r="K153" s="132" t="s">
        <v>1286</v>
      </c>
      <c r="L153" s="63" t="s">
        <v>514</v>
      </c>
      <c r="M153" s="62"/>
      <c r="N153" s="63" t="s">
        <v>1287</v>
      </c>
      <c r="O153" s="63" t="s">
        <v>1288</v>
      </c>
      <c r="P153" s="63" t="s">
        <v>815</v>
      </c>
      <c r="Q153" s="63">
        <v>7503</v>
      </c>
      <c r="R153" s="63" t="s">
        <v>1289</v>
      </c>
      <c r="S153" s="218" t="s">
        <v>1290</v>
      </c>
      <c r="T153" s="132" t="s">
        <v>1291</v>
      </c>
      <c r="U153" s="166" t="s">
        <v>397</v>
      </c>
      <c r="V153" s="219" t="s">
        <v>398</v>
      </c>
      <c r="W153" s="219" t="s">
        <v>1292</v>
      </c>
      <c r="X153" s="219" t="s">
        <v>446</v>
      </c>
      <c r="Y153" s="132" t="s">
        <v>333</v>
      </c>
      <c r="Z153" s="166"/>
      <c r="AA153" s="166">
        <v>0</v>
      </c>
      <c r="AB153" s="166">
        <v>0</v>
      </c>
      <c r="AC153" s="166">
        <v>0</v>
      </c>
      <c r="AD153" s="166">
        <v>0</v>
      </c>
      <c r="AE153" s="213">
        <v>43754</v>
      </c>
      <c r="AF153" s="64">
        <v>88</v>
      </c>
      <c r="AG153" s="64" t="s">
        <v>401</v>
      </c>
      <c r="AH153" s="64">
        <v>0</v>
      </c>
      <c r="AI153" s="64">
        <v>0</v>
      </c>
      <c r="AJ153" s="64">
        <v>9</v>
      </c>
      <c r="AK153" s="64">
        <v>4</v>
      </c>
      <c r="AL153" s="64">
        <v>0</v>
      </c>
      <c r="AM153" s="64">
        <v>50</v>
      </c>
      <c r="AN153" s="64">
        <v>0</v>
      </c>
      <c r="AO153" s="64">
        <v>0</v>
      </c>
      <c r="AP153" s="77">
        <v>0</v>
      </c>
      <c r="AQ153" s="64">
        <v>-50</v>
      </c>
      <c r="AR153" s="64">
        <v>5.6666660000000002</v>
      </c>
      <c r="AS153" s="65">
        <v>-1</v>
      </c>
      <c r="AT153" s="65">
        <v>0</v>
      </c>
      <c r="AU153" s="64">
        <v>0</v>
      </c>
      <c r="AV153" s="140">
        <v>0</v>
      </c>
      <c r="AW153" s="140">
        <v>0</v>
      </c>
      <c r="AX153" s="140">
        <v>0</v>
      </c>
      <c r="AY153" s="140">
        <v>0</v>
      </c>
      <c r="AZ153" s="140">
        <v>0</v>
      </c>
      <c r="BA153" s="140">
        <v>0</v>
      </c>
      <c r="BB153" s="140">
        <v>0</v>
      </c>
      <c r="BC153" s="140">
        <v>0</v>
      </c>
      <c r="BD153" s="140">
        <v>0</v>
      </c>
      <c r="BE153" s="140">
        <v>0</v>
      </c>
      <c r="BF153" s="65">
        <v>0</v>
      </c>
      <c r="BG153" s="140">
        <v>0</v>
      </c>
      <c r="BH153" s="140">
        <v>0</v>
      </c>
      <c r="BI153" s="140">
        <v>0</v>
      </c>
      <c r="BJ153" s="140">
        <v>0</v>
      </c>
      <c r="BK153" s="140">
        <v>0</v>
      </c>
      <c r="BL153" s="140">
        <v>0</v>
      </c>
      <c r="BM153" s="65">
        <v>0</v>
      </c>
      <c r="BN153" s="64">
        <v>0</v>
      </c>
      <c r="BO153" s="201">
        <v>0</v>
      </c>
      <c r="BP153" s="140">
        <v>0</v>
      </c>
      <c r="BQ153" s="147">
        <v>0</v>
      </c>
      <c r="BR153" s="147">
        <v>0</v>
      </c>
      <c r="BS153" s="147">
        <v>0</v>
      </c>
      <c r="BT153" s="147">
        <v>0</v>
      </c>
      <c r="BU153" s="147">
        <v>0</v>
      </c>
      <c r="BV153" s="154">
        <v>0</v>
      </c>
      <c r="BW153" s="159">
        <v>0</v>
      </c>
      <c r="BX153" s="146">
        <v>0</v>
      </c>
      <c r="BY153" s="146">
        <v>0</v>
      </c>
      <c r="BZ153" s="146">
        <v>0</v>
      </c>
      <c r="CA153" s="146">
        <v>0</v>
      </c>
      <c r="CB153" s="156">
        <v>0</v>
      </c>
      <c r="CC153" s="155">
        <v>0</v>
      </c>
      <c r="CD153" s="77">
        <v>0</v>
      </c>
      <c r="CE153" s="64">
        <v>0</v>
      </c>
      <c r="CF153" s="77">
        <v>0</v>
      </c>
      <c r="CG153" s="64">
        <v>0</v>
      </c>
      <c r="CH153" s="77">
        <v>0</v>
      </c>
      <c r="CI153" s="124">
        <v>0</v>
      </c>
      <c r="CJ153" s="124">
        <v>0</v>
      </c>
      <c r="CK153" s="77">
        <v>0</v>
      </c>
      <c r="CL153" s="124">
        <v>0</v>
      </c>
      <c r="CM153" s="77">
        <v>0</v>
      </c>
      <c r="CN153" s="124">
        <v>0</v>
      </c>
      <c r="CO153" s="77">
        <v>0</v>
      </c>
      <c r="CP153" s="116">
        <v>0</v>
      </c>
      <c r="CQ153" s="116">
        <v>0</v>
      </c>
      <c r="CR153" s="116">
        <v>0</v>
      </c>
      <c r="CS153" s="116">
        <v>0</v>
      </c>
      <c r="CT153" s="116">
        <v>0</v>
      </c>
      <c r="CU153" s="116">
        <v>0</v>
      </c>
      <c r="CV153" s="116">
        <v>0</v>
      </c>
      <c r="CW153" s="116">
        <v>0</v>
      </c>
      <c r="CX153" s="116">
        <v>0</v>
      </c>
      <c r="CY153" s="64">
        <v>9</v>
      </c>
      <c r="CZ153" s="64">
        <v>6</v>
      </c>
      <c r="DA153" s="64">
        <v>0</v>
      </c>
      <c r="DB153" s="64">
        <v>0</v>
      </c>
      <c r="DC153" s="64">
        <v>3</v>
      </c>
      <c r="DD153" s="64">
        <v>3</v>
      </c>
      <c r="DE153" s="141">
        <v>0.66666666666665997</v>
      </c>
      <c r="DF153" s="141">
        <v>0</v>
      </c>
      <c r="DG153" s="141">
        <v>1</v>
      </c>
      <c r="DH153" s="64">
        <v>0</v>
      </c>
      <c r="DI153" s="176">
        <v>0</v>
      </c>
      <c r="DJ153" s="175">
        <v>0.964247032692645</v>
      </c>
      <c r="DK153" s="141">
        <v>0</v>
      </c>
      <c r="DL153" s="141">
        <v>0</v>
      </c>
      <c r="DM153" s="141">
        <v>0</v>
      </c>
      <c r="DN153" s="141">
        <v>1</v>
      </c>
      <c r="DO153" s="64">
        <v>1</v>
      </c>
      <c r="DP153" s="77">
        <v>1</v>
      </c>
      <c r="DQ153" s="64">
        <v>0</v>
      </c>
      <c r="DR153" s="77">
        <v>0</v>
      </c>
      <c r="DS153" s="64">
        <v>0</v>
      </c>
      <c r="DT153" s="77">
        <v>0</v>
      </c>
      <c r="DU153" s="64">
        <v>4</v>
      </c>
      <c r="DV153" s="64">
        <v>92</v>
      </c>
      <c r="DW153" s="77">
        <v>4.3478260869559998E-2</v>
      </c>
      <c r="DX153" s="64">
        <v>0</v>
      </c>
      <c r="DY153" s="64">
        <v>34</v>
      </c>
      <c r="DZ153" s="201">
        <v>0</v>
      </c>
      <c r="EA153" s="64">
        <v>10.199999999999999</v>
      </c>
      <c r="EB153" s="64">
        <v>0</v>
      </c>
      <c r="EC153" s="64">
        <v>0</v>
      </c>
      <c r="ED153" s="77">
        <v>0</v>
      </c>
      <c r="EE153" s="64">
        <v>0</v>
      </c>
      <c r="EF153" s="64">
        <v>0</v>
      </c>
      <c r="EG153" s="64">
        <v>0</v>
      </c>
      <c r="EH153" s="77">
        <v>0</v>
      </c>
      <c r="EI153" s="64">
        <v>0</v>
      </c>
      <c r="EJ153" s="138">
        <v>0</v>
      </c>
      <c r="EK153" s="64">
        <v>0</v>
      </c>
      <c r="EL153" s="64">
        <v>0</v>
      </c>
      <c r="EM153" s="138"/>
      <c r="EN153" s="178">
        <v>0</v>
      </c>
      <c r="EO153" s="178">
        <v>0</v>
      </c>
      <c r="EP153" s="178">
        <v>0</v>
      </c>
      <c r="EQ153" s="178">
        <v>0</v>
      </c>
      <c r="ER153" s="179">
        <v>0</v>
      </c>
    </row>
    <row r="154" spans="2:148" ht="14.1" customHeight="1" x14ac:dyDescent="0.2">
      <c r="B154" s="62" t="s">
        <v>1293</v>
      </c>
      <c r="C154" s="63" t="s">
        <v>383</v>
      </c>
      <c r="D154" s="63" t="s">
        <v>384</v>
      </c>
      <c r="E154" s="63" t="s">
        <v>713</v>
      </c>
      <c r="F154" s="63"/>
      <c r="G154" s="63"/>
      <c r="H154" s="63" t="s">
        <v>714</v>
      </c>
      <c r="I154" s="63" t="s">
        <v>1294</v>
      </c>
      <c r="J154" s="158" t="b">
        <v>0</v>
      </c>
      <c r="K154" s="132" t="s">
        <v>1295</v>
      </c>
      <c r="L154" s="63" t="s">
        <v>1296</v>
      </c>
      <c r="M154" s="62"/>
      <c r="N154" s="63" t="s">
        <v>1297</v>
      </c>
      <c r="O154" s="63" t="s">
        <v>1298</v>
      </c>
      <c r="P154" s="63" t="s">
        <v>720</v>
      </c>
      <c r="Q154" s="63">
        <v>2539</v>
      </c>
      <c r="R154" s="63" t="s">
        <v>1299</v>
      </c>
      <c r="S154" s="218" t="s">
        <v>1300</v>
      </c>
      <c r="T154" s="132" t="s">
        <v>1301</v>
      </c>
      <c r="U154" s="166" t="s">
        <v>397</v>
      </c>
      <c r="V154" s="219" t="s">
        <v>398</v>
      </c>
      <c r="W154" s="219" t="s">
        <v>494</v>
      </c>
      <c r="X154" s="219" t="s">
        <v>495</v>
      </c>
      <c r="Y154" s="132" t="s">
        <v>333</v>
      </c>
      <c r="Z154" s="166"/>
      <c r="AA154" s="166">
        <v>0</v>
      </c>
      <c r="AB154" s="166">
        <v>0</v>
      </c>
      <c r="AC154" s="166">
        <v>0</v>
      </c>
      <c r="AD154" s="166">
        <v>1</v>
      </c>
      <c r="AE154" s="213">
        <v>41367</v>
      </c>
      <c r="AF154" s="64">
        <v>2475</v>
      </c>
      <c r="AG154" s="64" t="s">
        <v>401</v>
      </c>
      <c r="AH154" s="64">
        <v>0</v>
      </c>
      <c r="AI154" s="64">
        <v>0</v>
      </c>
      <c r="AJ154" s="64">
        <v>0</v>
      </c>
      <c r="AK154" s="64">
        <v>0</v>
      </c>
      <c r="AL154" s="64">
        <v>0</v>
      </c>
      <c r="AM154" s="64">
        <v>50</v>
      </c>
      <c r="AN154" s="64">
        <v>0</v>
      </c>
      <c r="AO154" s="64">
        <v>0</v>
      </c>
      <c r="AP154" s="77">
        <v>0</v>
      </c>
      <c r="AQ154" s="64">
        <v>-50</v>
      </c>
      <c r="AR154" s="64">
        <v>0</v>
      </c>
      <c r="AS154" s="65">
        <v>0</v>
      </c>
      <c r="AT154" s="65">
        <v>0</v>
      </c>
      <c r="AU154" s="64">
        <v>0</v>
      </c>
      <c r="AV154" s="140">
        <v>0</v>
      </c>
      <c r="AW154" s="140">
        <v>0</v>
      </c>
      <c r="AX154" s="140">
        <v>0</v>
      </c>
      <c r="AY154" s="140">
        <v>0</v>
      </c>
      <c r="AZ154" s="140">
        <v>0</v>
      </c>
      <c r="BA154" s="140">
        <v>0</v>
      </c>
      <c r="BB154" s="140">
        <v>0</v>
      </c>
      <c r="BC154" s="140">
        <v>0</v>
      </c>
      <c r="BD154" s="140">
        <v>0</v>
      </c>
      <c r="BE154" s="140">
        <v>0</v>
      </c>
      <c r="BF154" s="65">
        <v>0</v>
      </c>
      <c r="BG154" s="140">
        <v>0</v>
      </c>
      <c r="BH154" s="140">
        <v>0</v>
      </c>
      <c r="BI154" s="140">
        <v>0</v>
      </c>
      <c r="BJ154" s="140">
        <v>0</v>
      </c>
      <c r="BK154" s="140">
        <v>0</v>
      </c>
      <c r="BL154" s="140">
        <v>0</v>
      </c>
      <c r="BM154" s="65">
        <v>0</v>
      </c>
      <c r="BN154" s="64">
        <v>0</v>
      </c>
      <c r="BO154" s="201">
        <v>0</v>
      </c>
      <c r="BP154" s="140">
        <v>0</v>
      </c>
      <c r="BQ154" s="147">
        <v>0</v>
      </c>
      <c r="BR154" s="147">
        <v>0</v>
      </c>
      <c r="BS154" s="147">
        <v>0</v>
      </c>
      <c r="BT154" s="147">
        <v>0</v>
      </c>
      <c r="BU154" s="147">
        <v>0</v>
      </c>
      <c r="BV154" s="154">
        <v>0</v>
      </c>
      <c r="BW154" s="159">
        <v>0</v>
      </c>
      <c r="BX154" s="146">
        <v>0</v>
      </c>
      <c r="BY154" s="146">
        <v>0</v>
      </c>
      <c r="BZ154" s="146">
        <v>0</v>
      </c>
      <c r="CA154" s="146">
        <v>0</v>
      </c>
      <c r="CB154" s="156">
        <v>0</v>
      </c>
      <c r="CC154" s="155">
        <v>0</v>
      </c>
      <c r="CD154" s="77">
        <v>0</v>
      </c>
      <c r="CE154" s="64">
        <v>0</v>
      </c>
      <c r="CF154" s="77">
        <v>0</v>
      </c>
      <c r="CG154" s="64">
        <v>0</v>
      </c>
      <c r="CH154" s="77">
        <v>0</v>
      </c>
      <c r="CI154" s="124">
        <v>0</v>
      </c>
      <c r="CJ154" s="124">
        <v>0</v>
      </c>
      <c r="CK154" s="77">
        <v>0</v>
      </c>
      <c r="CL154" s="124">
        <v>0</v>
      </c>
      <c r="CM154" s="77">
        <v>0</v>
      </c>
      <c r="CN154" s="124">
        <v>0</v>
      </c>
      <c r="CO154" s="77">
        <v>0</v>
      </c>
      <c r="CP154" s="116">
        <v>0</v>
      </c>
      <c r="CQ154" s="116">
        <v>0</v>
      </c>
      <c r="CR154" s="116">
        <v>0</v>
      </c>
      <c r="CS154" s="116">
        <v>0</v>
      </c>
      <c r="CT154" s="116">
        <v>0</v>
      </c>
      <c r="CU154" s="116">
        <v>0</v>
      </c>
      <c r="CV154" s="116">
        <v>0</v>
      </c>
      <c r="CW154" s="116">
        <v>0</v>
      </c>
      <c r="CX154" s="116">
        <v>0</v>
      </c>
      <c r="CY154" s="64">
        <v>0</v>
      </c>
      <c r="CZ154" s="64">
        <v>0</v>
      </c>
      <c r="DA154" s="64">
        <v>0</v>
      </c>
      <c r="DB154" s="64">
        <v>0</v>
      </c>
      <c r="DC154" s="64">
        <v>0</v>
      </c>
      <c r="DD154" s="64">
        <v>0</v>
      </c>
      <c r="DE154" s="141">
        <v>0</v>
      </c>
      <c r="DF154" s="141">
        <v>0</v>
      </c>
      <c r="DG154" s="141">
        <v>0</v>
      </c>
      <c r="DH154" s="64">
        <v>0</v>
      </c>
      <c r="DI154" s="176">
        <v>0</v>
      </c>
      <c r="DJ154" s="175">
        <v>0.964247032692645</v>
      </c>
      <c r="DK154" s="141">
        <v>0</v>
      </c>
      <c r="DL154" s="141">
        <v>0</v>
      </c>
      <c r="DM154" s="141">
        <v>0</v>
      </c>
      <c r="DN154" s="141">
        <v>0</v>
      </c>
      <c r="DO154" s="64">
        <v>0</v>
      </c>
      <c r="DP154" s="77">
        <v>0</v>
      </c>
      <c r="DQ154" s="64">
        <v>0</v>
      </c>
      <c r="DR154" s="77">
        <v>0</v>
      </c>
      <c r="DS154" s="64">
        <v>0</v>
      </c>
      <c r="DT154" s="77">
        <v>0</v>
      </c>
      <c r="DU154" s="64">
        <v>0</v>
      </c>
      <c r="DV154" s="64">
        <v>0</v>
      </c>
      <c r="DW154" s="77">
        <v>0</v>
      </c>
      <c r="DX154" s="64">
        <v>0</v>
      </c>
      <c r="DY154" s="64">
        <v>0</v>
      </c>
      <c r="DZ154" s="201">
        <v>0</v>
      </c>
      <c r="EA154" s="64">
        <v>0</v>
      </c>
      <c r="EB154" s="64">
        <v>0</v>
      </c>
      <c r="EC154" s="64">
        <v>0</v>
      </c>
      <c r="ED154" s="77">
        <v>0</v>
      </c>
      <c r="EE154" s="64">
        <v>0</v>
      </c>
      <c r="EF154" s="64">
        <v>0</v>
      </c>
      <c r="EG154" s="64">
        <v>0</v>
      </c>
      <c r="EH154" s="77">
        <v>0</v>
      </c>
      <c r="EI154" s="64">
        <v>0</v>
      </c>
      <c r="EJ154" s="138">
        <v>0</v>
      </c>
      <c r="EK154" s="64">
        <v>0</v>
      </c>
      <c r="EL154" s="64">
        <v>0</v>
      </c>
      <c r="EM154" s="138"/>
      <c r="EN154" s="178">
        <v>0</v>
      </c>
      <c r="EO154" s="178">
        <v>0</v>
      </c>
      <c r="EP154" s="178">
        <v>0</v>
      </c>
      <c r="EQ154" s="178">
        <v>0</v>
      </c>
      <c r="ER154" s="179">
        <v>0</v>
      </c>
    </row>
    <row r="155" spans="2:148" ht="14.1" customHeight="1" x14ac:dyDescent="0.2">
      <c r="B155" s="62" t="s">
        <v>1302</v>
      </c>
      <c r="C155" s="63" t="s">
        <v>383</v>
      </c>
      <c r="D155" s="63" t="s">
        <v>384</v>
      </c>
      <c r="E155" s="63" t="s">
        <v>713</v>
      </c>
      <c r="F155" s="63"/>
      <c r="G155" s="63"/>
      <c r="H155" s="63" t="s">
        <v>714</v>
      </c>
      <c r="I155" s="63" t="s">
        <v>1294</v>
      </c>
      <c r="J155" s="158" t="b">
        <v>0</v>
      </c>
      <c r="K155" s="132" t="s">
        <v>1303</v>
      </c>
      <c r="L155" s="63" t="s">
        <v>1304</v>
      </c>
      <c r="M155" s="62"/>
      <c r="N155" s="63" t="s">
        <v>1305</v>
      </c>
      <c r="O155" s="63" t="s">
        <v>1306</v>
      </c>
      <c r="P155" s="63" t="s">
        <v>720</v>
      </c>
      <c r="Q155" s="63">
        <v>2745</v>
      </c>
      <c r="R155" s="63" t="s">
        <v>1307</v>
      </c>
      <c r="S155" s="218" t="s">
        <v>1308</v>
      </c>
      <c r="T155" s="132" t="s">
        <v>1309</v>
      </c>
      <c r="U155" s="166" t="s">
        <v>397</v>
      </c>
      <c r="V155" s="219" t="s">
        <v>398</v>
      </c>
      <c r="W155" s="219" t="s">
        <v>494</v>
      </c>
      <c r="X155" s="219" t="s">
        <v>495</v>
      </c>
      <c r="Y155" s="132" t="s">
        <v>333</v>
      </c>
      <c r="Z155" s="166"/>
      <c r="AA155" s="166">
        <v>0</v>
      </c>
      <c r="AB155" s="166">
        <v>0</v>
      </c>
      <c r="AC155" s="166">
        <v>0</v>
      </c>
      <c r="AD155" s="166">
        <v>1</v>
      </c>
      <c r="AE155" s="213">
        <v>41973</v>
      </c>
      <c r="AF155" s="64">
        <v>1869</v>
      </c>
      <c r="AG155" s="64" t="s">
        <v>401</v>
      </c>
      <c r="AH155" s="64">
        <v>1</v>
      </c>
      <c r="AI155" s="64">
        <v>0</v>
      </c>
      <c r="AJ155" s="64">
        <v>1</v>
      </c>
      <c r="AK155" s="64">
        <v>8</v>
      </c>
      <c r="AL155" s="64">
        <v>2</v>
      </c>
      <c r="AM155" s="64">
        <v>50</v>
      </c>
      <c r="AN155" s="64">
        <v>5.4130827973855347</v>
      </c>
      <c r="AO155" s="64">
        <v>5.4130827973855347</v>
      </c>
      <c r="AP155" s="77">
        <v>0.1082616559477107</v>
      </c>
      <c r="AQ155" s="64">
        <v>-44.586917202614465</v>
      </c>
      <c r="AR155" s="64">
        <v>3.3333330000000001</v>
      </c>
      <c r="AS155" s="65">
        <v>-0.32336465032680817</v>
      </c>
      <c r="AT155" s="65">
        <v>0</v>
      </c>
      <c r="AU155" s="64">
        <v>0</v>
      </c>
      <c r="AV155" s="140">
        <v>5.4130827973855347</v>
      </c>
      <c r="AW155" s="140">
        <v>0</v>
      </c>
      <c r="AX155" s="140">
        <v>2</v>
      </c>
      <c r="AY155" s="140">
        <v>0</v>
      </c>
      <c r="AZ155" s="140">
        <v>0</v>
      </c>
      <c r="BA155" s="140">
        <v>0</v>
      </c>
      <c r="BB155" s="140">
        <v>0</v>
      </c>
      <c r="BC155" s="140">
        <v>0</v>
      </c>
      <c r="BD155" s="140">
        <v>0</v>
      </c>
      <c r="BE155" s="140">
        <v>0</v>
      </c>
      <c r="BF155" s="65">
        <v>0</v>
      </c>
      <c r="BG155" s="140">
        <v>0</v>
      </c>
      <c r="BH155" s="140">
        <v>0</v>
      </c>
      <c r="BI155" s="140">
        <v>0</v>
      </c>
      <c r="BJ155" s="140">
        <v>0</v>
      </c>
      <c r="BK155" s="140">
        <v>2</v>
      </c>
      <c r="BL155" s="140">
        <v>0</v>
      </c>
      <c r="BM155" s="65">
        <v>1</v>
      </c>
      <c r="BN155" s="64">
        <v>1</v>
      </c>
      <c r="BO155" s="201">
        <v>0.05</v>
      </c>
      <c r="BP155" s="140">
        <v>0</v>
      </c>
      <c r="BQ155" s="147">
        <v>6</v>
      </c>
      <c r="BR155" s="147">
        <v>0</v>
      </c>
      <c r="BS155" s="147">
        <v>0</v>
      </c>
      <c r="BT155" s="147">
        <v>2</v>
      </c>
      <c r="BU155" s="147">
        <v>0</v>
      </c>
      <c r="BV155" s="154">
        <v>0</v>
      </c>
      <c r="BW155" s="159">
        <v>3</v>
      </c>
      <c r="BX155" s="146">
        <v>0</v>
      </c>
      <c r="BY155" s="146">
        <v>0</v>
      </c>
      <c r="BZ155" s="146">
        <v>1</v>
      </c>
      <c r="CA155" s="146">
        <v>0</v>
      </c>
      <c r="CB155" s="156">
        <v>0</v>
      </c>
      <c r="CC155" s="155">
        <v>0</v>
      </c>
      <c r="CD155" s="77">
        <v>0</v>
      </c>
      <c r="CE155" s="64">
        <v>0</v>
      </c>
      <c r="CF155" s="77">
        <v>0</v>
      </c>
      <c r="CG155" s="64">
        <v>0</v>
      </c>
      <c r="CH155" s="77">
        <v>0</v>
      </c>
      <c r="CI155" s="124">
        <v>0</v>
      </c>
      <c r="CJ155" s="124">
        <v>2</v>
      </c>
      <c r="CK155" s="77">
        <v>0</v>
      </c>
      <c r="CL155" s="124">
        <v>0</v>
      </c>
      <c r="CM155" s="77">
        <v>0</v>
      </c>
      <c r="CN155" s="124">
        <v>0</v>
      </c>
      <c r="CO155" s="77">
        <v>0</v>
      </c>
      <c r="CP155" s="116">
        <v>200</v>
      </c>
      <c r="CQ155" s="116">
        <v>100</v>
      </c>
      <c r="CR155" s="116">
        <v>0</v>
      </c>
      <c r="CS155" s="116">
        <v>0</v>
      </c>
      <c r="CT155" s="116">
        <v>0</v>
      </c>
      <c r="CU155" s="116">
        <v>0</v>
      </c>
      <c r="CV155" s="116">
        <v>0</v>
      </c>
      <c r="CW155" s="116">
        <v>0</v>
      </c>
      <c r="CX155" s="116">
        <v>100</v>
      </c>
      <c r="CY155" s="64">
        <v>1</v>
      </c>
      <c r="CZ155" s="64">
        <v>0</v>
      </c>
      <c r="DA155" s="64">
        <v>3</v>
      </c>
      <c r="DB155" s="64">
        <v>2</v>
      </c>
      <c r="DC155" s="64">
        <v>1</v>
      </c>
      <c r="DD155" s="64">
        <v>0</v>
      </c>
      <c r="DE155" s="141">
        <v>0</v>
      </c>
      <c r="DF155" s="141">
        <v>0.66666666666665997</v>
      </c>
      <c r="DG155" s="141">
        <v>0</v>
      </c>
      <c r="DH155" s="64">
        <v>1</v>
      </c>
      <c r="DI155" s="176">
        <v>0</v>
      </c>
      <c r="DJ155" s="175">
        <v>0.964247032692645</v>
      </c>
      <c r="DK155" s="141">
        <v>0</v>
      </c>
      <c r="DL155" s="141">
        <v>0</v>
      </c>
      <c r="DM155" s="141">
        <v>0</v>
      </c>
      <c r="DN155" s="141">
        <v>0</v>
      </c>
      <c r="DO155" s="64">
        <v>0</v>
      </c>
      <c r="DP155" s="77">
        <v>0</v>
      </c>
      <c r="DQ155" s="64">
        <v>2</v>
      </c>
      <c r="DR155" s="77">
        <v>1</v>
      </c>
      <c r="DS155" s="64">
        <v>0</v>
      </c>
      <c r="DT155" s="77">
        <v>0</v>
      </c>
      <c r="DU155" s="64">
        <v>8</v>
      </c>
      <c r="DV155" s="64">
        <v>37</v>
      </c>
      <c r="DW155" s="77">
        <v>0.21621621621621001</v>
      </c>
      <c r="DX155" s="64">
        <v>2</v>
      </c>
      <c r="DY155" s="64">
        <v>20</v>
      </c>
      <c r="DZ155" s="201">
        <v>0.1</v>
      </c>
      <c r="EA155" s="64">
        <v>4</v>
      </c>
      <c r="EB155" s="64">
        <v>0</v>
      </c>
      <c r="EC155" s="64">
        <v>0</v>
      </c>
      <c r="ED155" s="77">
        <v>0</v>
      </c>
      <c r="EE155" s="64">
        <v>0</v>
      </c>
      <c r="EF155" s="64">
        <v>0</v>
      </c>
      <c r="EG155" s="64">
        <v>0</v>
      </c>
      <c r="EH155" s="77">
        <v>0</v>
      </c>
      <c r="EI155" s="64">
        <v>0</v>
      </c>
      <c r="EJ155" s="138">
        <v>0</v>
      </c>
      <c r="EK155" s="64">
        <v>0</v>
      </c>
      <c r="EL155" s="64">
        <v>0</v>
      </c>
      <c r="EM155" s="138"/>
      <c r="EN155" s="178">
        <v>0</v>
      </c>
      <c r="EO155" s="178">
        <v>0</v>
      </c>
      <c r="EP155" s="178">
        <v>0</v>
      </c>
      <c r="EQ155" s="178">
        <v>0</v>
      </c>
      <c r="ER155" s="179">
        <v>0</v>
      </c>
    </row>
    <row r="156" spans="2:148" ht="14.1" customHeight="1" x14ac:dyDescent="0.2">
      <c r="B156" s="62" t="s">
        <v>1310</v>
      </c>
      <c r="C156" s="63" t="s">
        <v>383</v>
      </c>
      <c r="D156" s="63" t="s">
        <v>384</v>
      </c>
      <c r="E156" s="63" t="s">
        <v>713</v>
      </c>
      <c r="F156" s="63"/>
      <c r="G156" s="63"/>
      <c r="H156" s="63" t="s">
        <v>714</v>
      </c>
      <c r="I156" s="63" t="s">
        <v>1294</v>
      </c>
      <c r="J156" s="158" t="b">
        <v>0</v>
      </c>
      <c r="K156" s="132" t="s">
        <v>1311</v>
      </c>
      <c r="L156" s="63" t="s">
        <v>1312</v>
      </c>
      <c r="M156" s="62"/>
      <c r="N156" s="63" t="s">
        <v>1313</v>
      </c>
      <c r="O156" s="63" t="s">
        <v>1314</v>
      </c>
      <c r="P156" s="63" t="s">
        <v>720</v>
      </c>
      <c r="Q156" s="63">
        <v>2554</v>
      </c>
      <c r="R156" s="63" t="s">
        <v>1315</v>
      </c>
      <c r="S156" s="218" t="s">
        <v>1316</v>
      </c>
      <c r="T156" s="132" t="s">
        <v>1317</v>
      </c>
      <c r="U156" s="166" t="s">
        <v>397</v>
      </c>
      <c r="V156" s="219" t="s">
        <v>398</v>
      </c>
      <c r="W156" s="219" t="s">
        <v>494</v>
      </c>
      <c r="X156" s="219" t="s">
        <v>495</v>
      </c>
      <c r="Y156" s="132" t="s">
        <v>333</v>
      </c>
      <c r="Z156" s="166"/>
      <c r="AA156" s="166">
        <v>0</v>
      </c>
      <c r="AB156" s="166">
        <v>0</v>
      </c>
      <c r="AC156" s="166">
        <v>0</v>
      </c>
      <c r="AD156" s="166">
        <v>1</v>
      </c>
      <c r="AE156" s="213">
        <v>42359</v>
      </c>
      <c r="AF156" s="64">
        <v>1483</v>
      </c>
      <c r="AG156" s="64" t="s">
        <v>401</v>
      </c>
      <c r="AH156" s="64">
        <v>0</v>
      </c>
      <c r="AI156" s="64">
        <v>8</v>
      </c>
      <c r="AJ156" s="64">
        <v>10</v>
      </c>
      <c r="AK156" s="64">
        <v>6</v>
      </c>
      <c r="AL156" s="64">
        <v>2</v>
      </c>
      <c r="AM156" s="64">
        <v>50</v>
      </c>
      <c r="AN156" s="64">
        <v>5.4130827973855347</v>
      </c>
      <c r="AO156" s="64">
        <v>-2.5869172026144653</v>
      </c>
      <c r="AP156" s="77">
        <v>0.1082616559477107</v>
      </c>
      <c r="AQ156" s="64">
        <v>-44.586917202614465</v>
      </c>
      <c r="AR156" s="64">
        <v>8.3333329999999997</v>
      </c>
      <c r="AS156" s="65">
        <v>-9.7819533769077552E-2</v>
      </c>
      <c r="AT156" s="65">
        <v>-0.32336465032680817</v>
      </c>
      <c r="AU156" s="64">
        <v>8</v>
      </c>
      <c r="AV156" s="140">
        <v>5.4130827973855347</v>
      </c>
      <c r="AW156" s="140">
        <v>2</v>
      </c>
      <c r="AX156" s="140">
        <v>2</v>
      </c>
      <c r="AY156" s="140">
        <v>2</v>
      </c>
      <c r="AZ156" s="140">
        <v>0</v>
      </c>
      <c r="BA156" s="140">
        <v>0</v>
      </c>
      <c r="BB156" s="140">
        <v>0</v>
      </c>
      <c r="BC156" s="140">
        <v>0</v>
      </c>
      <c r="BD156" s="140">
        <v>0</v>
      </c>
      <c r="BE156" s="140">
        <v>0</v>
      </c>
      <c r="BF156" s="65">
        <v>0</v>
      </c>
      <c r="BG156" s="140">
        <v>0</v>
      </c>
      <c r="BH156" s="140">
        <v>0</v>
      </c>
      <c r="BI156" s="140">
        <v>0</v>
      </c>
      <c r="BJ156" s="140">
        <v>0</v>
      </c>
      <c r="BK156" s="140">
        <v>0</v>
      </c>
      <c r="BL156" s="140">
        <v>0</v>
      </c>
      <c r="BM156" s="65">
        <v>0</v>
      </c>
      <c r="BN156" s="64">
        <v>0</v>
      </c>
      <c r="BO156" s="201">
        <v>0</v>
      </c>
      <c r="BP156" s="140">
        <v>0</v>
      </c>
      <c r="BQ156" s="147">
        <v>0</v>
      </c>
      <c r="BR156" s="147">
        <v>2</v>
      </c>
      <c r="BS156" s="147">
        <v>0</v>
      </c>
      <c r="BT156" s="147">
        <v>0</v>
      </c>
      <c r="BU156" s="147">
        <v>0</v>
      </c>
      <c r="BV156" s="154">
        <v>0</v>
      </c>
      <c r="BW156" s="159">
        <v>0</v>
      </c>
      <c r="BX156" s="146">
        <v>1</v>
      </c>
      <c r="BY156" s="146">
        <v>0</v>
      </c>
      <c r="BZ156" s="146">
        <v>0</v>
      </c>
      <c r="CA156" s="146">
        <v>0</v>
      </c>
      <c r="CB156" s="156">
        <v>0</v>
      </c>
      <c r="CC156" s="155">
        <v>0</v>
      </c>
      <c r="CD156" s="77">
        <v>0</v>
      </c>
      <c r="CE156" s="64">
        <v>0</v>
      </c>
      <c r="CF156" s="77">
        <v>0</v>
      </c>
      <c r="CG156" s="64">
        <v>0</v>
      </c>
      <c r="CH156" s="77">
        <v>0</v>
      </c>
      <c r="CI156" s="124">
        <v>0</v>
      </c>
      <c r="CJ156" s="124">
        <v>2</v>
      </c>
      <c r="CK156" s="77">
        <v>0</v>
      </c>
      <c r="CL156" s="124">
        <v>0</v>
      </c>
      <c r="CM156" s="77">
        <v>0</v>
      </c>
      <c r="CN156" s="124">
        <v>0</v>
      </c>
      <c r="CO156" s="77">
        <v>0</v>
      </c>
      <c r="CP156" s="116">
        <v>70</v>
      </c>
      <c r="CQ156" s="116">
        <v>35</v>
      </c>
      <c r="CR156" s="116">
        <v>0</v>
      </c>
      <c r="CS156" s="116">
        <v>0</v>
      </c>
      <c r="CT156" s="116">
        <v>0</v>
      </c>
      <c r="CU156" s="116">
        <v>0</v>
      </c>
      <c r="CV156" s="116">
        <v>0</v>
      </c>
      <c r="CW156" s="116">
        <v>0</v>
      </c>
      <c r="CX156" s="116">
        <v>35</v>
      </c>
      <c r="CY156" s="64">
        <v>10</v>
      </c>
      <c r="CZ156" s="64">
        <v>8</v>
      </c>
      <c r="DA156" s="64">
        <v>14</v>
      </c>
      <c r="DB156" s="64">
        <v>7</v>
      </c>
      <c r="DC156" s="64">
        <v>9</v>
      </c>
      <c r="DD156" s="64">
        <v>6</v>
      </c>
      <c r="DE156" s="141">
        <v>0.8</v>
      </c>
      <c r="DF156" s="141">
        <v>0.5</v>
      </c>
      <c r="DG156" s="141">
        <v>0.66666666666665997</v>
      </c>
      <c r="DH156" s="64">
        <v>9</v>
      </c>
      <c r="DI156" s="176">
        <v>7</v>
      </c>
      <c r="DJ156" s="175">
        <v>0.964247032692645</v>
      </c>
      <c r="DK156" s="141">
        <v>0.77777777777777779</v>
      </c>
      <c r="DL156" s="141">
        <v>0.74996991431650173</v>
      </c>
      <c r="DM156" s="141">
        <v>0.88892454742566351</v>
      </c>
      <c r="DN156" s="141">
        <v>-8.3303247649841761E-2</v>
      </c>
      <c r="DO156" s="64">
        <v>4</v>
      </c>
      <c r="DP156" s="77">
        <v>0.66666666666665997</v>
      </c>
      <c r="DQ156" s="64">
        <v>0</v>
      </c>
      <c r="DR156" s="77">
        <v>0</v>
      </c>
      <c r="DS156" s="64">
        <v>0</v>
      </c>
      <c r="DT156" s="77">
        <v>0</v>
      </c>
      <c r="DU156" s="64">
        <v>6</v>
      </c>
      <c r="DV156" s="64">
        <v>204</v>
      </c>
      <c r="DW156" s="77">
        <v>2.941176470588E-2</v>
      </c>
      <c r="DX156" s="64">
        <v>2</v>
      </c>
      <c r="DY156" s="64">
        <v>72</v>
      </c>
      <c r="DZ156" s="201">
        <v>2.7777777777770001E-2</v>
      </c>
      <c r="EA156" s="64">
        <v>19.600000000000598</v>
      </c>
      <c r="EB156" s="64">
        <v>0</v>
      </c>
      <c r="EC156" s="64">
        <v>0</v>
      </c>
      <c r="ED156" s="77">
        <v>0</v>
      </c>
      <c r="EE156" s="64">
        <v>0</v>
      </c>
      <c r="EF156" s="64">
        <v>0</v>
      </c>
      <c r="EG156" s="64">
        <v>0</v>
      </c>
      <c r="EH156" s="77">
        <v>0</v>
      </c>
      <c r="EI156" s="64">
        <v>0</v>
      </c>
      <c r="EJ156" s="138">
        <v>0</v>
      </c>
      <c r="EK156" s="64">
        <v>0</v>
      </c>
      <c r="EL156" s="64">
        <v>0</v>
      </c>
      <c r="EM156" s="138"/>
      <c r="EN156" s="178">
        <v>0</v>
      </c>
      <c r="EO156" s="178">
        <v>0</v>
      </c>
      <c r="EP156" s="178">
        <v>0</v>
      </c>
      <c r="EQ156" s="178">
        <v>0</v>
      </c>
      <c r="ER156" s="179">
        <v>0</v>
      </c>
    </row>
    <row r="157" spans="2:148" ht="14.1" customHeight="1" x14ac:dyDescent="0.2">
      <c r="B157" s="62" t="s">
        <v>1318</v>
      </c>
      <c r="C157" s="63" t="s">
        <v>383</v>
      </c>
      <c r="D157" s="63" t="s">
        <v>384</v>
      </c>
      <c r="E157" s="63" t="s">
        <v>713</v>
      </c>
      <c r="F157" s="63"/>
      <c r="G157" s="63"/>
      <c r="H157" s="63" t="s">
        <v>714</v>
      </c>
      <c r="I157" s="63" t="s">
        <v>1294</v>
      </c>
      <c r="J157" s="158" t="b">
        <v>0</v>
      </c>
      <c r="K157" s="132" t="s">
        <v>1319</v>
      </c>
      <c r="L157" s="63" t="s">
        <v>1320</v>
      </c>
      <c r="M157" s="62"/>
      <c r="N157" s="63" t="s">
        <v>1321</v>
      </c>
      <c r="O157" s="63" t="s">
        <v>1322</v>
      </c>
      <c r="P157" s="63" t="s">
        <v>720</v>
      </c>
      <c r="Q157" s="63">
        <v>1757</v>
      </c>
      <c r="R157" s="63" t="s">
        <v>1323</v>
      </c>
      <c r="S157" s="218" t="s">
        <v>1324</v>
      </c>
      <c r="T157" s="132" t="s">
        <v>1325</v>
      </c>
      <c r="U157" s="166" t="s">
        <v>397</v>
      </c>
      <c r="V157" s="219" t="s">
        <v>398</v>
      </c>
      <c r="W157" s="219" t="s">
        <v>494</v>
      </c>
      <c r="X157" s="219" t="s">
        <v>495</v>
      </c>
      <c r="Y157" s="132" t="s">
        <v>333</v>
      </c>
      <c r="Z157" s="166"/>
      <c r="AA157" s="166">
        <v>0</v>
      </c>
      <c r="AB157" s="166">
        <v>0</v>
      </c>
      <c r="AC157" s="166">
        <v>0</v>
      </c>
      <c r="AD157" s="166">
        <v>1</v>
      </c>
      <c r="AE157" s="213">
        <v>42563</v>
      </c>
      <c r="AF157" s="64">
        <v>1279</v>
      </c>
      <c r="AG157" s="64" t="s">
        <v>401</v>
      </c>
      <c r="AH157" s="64">
        <v>1</v>
      </c>
      <c r="AI157" s="64">
        <v>3</v>
      </c>
      <c r="AJ157" s="64">
        <v>0</v>
      </c>
      <c r="AK157" s="64">
        <v>0</v>
      </c>
      <c r="AL157" s="64">
        <v>0</v>
      </c>
      <c r="AM157" s="64">
        <v>50</v>
      </c>
      <c r="AN157" s="64">
        <v>0</v>
      </c>
      <c r="AO157" s="64">
        <v>-3</v>
      </c>
      <c r="AP157" s="77">
        <v>0</v>
      </c>
      <c r="AQ157" s="64">
        <v>-50</v>
      </c>
      <c r="AR157" s="64">
        <v>0.33333299999999999</v>
      </c>
      <c r="AS157" s="65">
        <v>0</v>
      </c>
      <c r="AT157" s="65">
        <v>-1</v>
      </c>
      <c r="AU157" s="64">
        <v>3</v>
      </c>
      <c r="AV157" s="140">
        <v>0</v>
      </c>
      <c r="AW157" s="140">
        <v>0</v>
      </c>
      <c r="AX157" s="140">
        <v>0</v>
      </c>
      <c r="AY157" s="140">
        <v>0</v>
      </c>
      <c r="AZ157" s="140">
        <v>0</v>
      </c>
      <c r="BA157" s="140">
        <v>0</v>
      </c>
      <c r="BB157" s="140">
        <v>0</v>
      </c>
      <c r="BC157" s="140">
        <v>0</v>
      </c>
      <c r="BD157" s="140">
        <v>0</v>
      </c>
      <c r="BE157" s="140">
        <v>0</v>
      </c>
      <c r="BF157" s="65">
        <v>0</v>
      </c>
      <c r="BG157" s="140">
        <v>0</v>
      </c>
      <c r="BH157" s="140">
        <v>0</v>
      </c>
      <c r="BI157" s="140">
        <v>0</v>
      </c>
      <c r="BJ157" s="140">
        <v>0</v>
      </c>
      <c r="BK157" s="140">
        <v>0</v>
      </c>
      <c r="BL157" s="140">
        <v>0</v>
      </c>
      <c r="BM157" s="65">
        <v>0</v>
      </c>
      <c r="BN157" s="64">
        <v>0</v>
      </c>
      <c r="BO157" s="201">
        <v>0</v>
      </c>
      <c r="BP157" s="140">
        <v>0</v>
      </c>
      <c r="BQ157" s="147">
        <v>0</v>
      </c>
      <c r="BR157" s="147">
        <v>0</v>
      </c>
      <c r="BS157" s="147">
        <v>0</v>
      </c>
      <c r="BT157" s="147">
        <v>0</v>
      </c>
      <c r="BU157" s="147">
        <v>0</v>
      </c>
      <c r="BV157" s="154">
        <v>0</v>
      </c>
      <c r="BW157" s="159">
        <v>0</v>
      </c>
      <c r="BX157" s="146">
        <v>0</v>
      </c>
      <c r="BY157" s="146">
        <v>0</v>
      </c>
      <c r="BZ157" s="146">
        <v>0</v>
      </c>
      <c r="CA157" s="146">
        <v>0</v>
      </c>
      <c r="CB157" s="156">
        <v>0</v>
      </c>
      <c r="CC157" s="155">
        <v>0</v>
      </c>
      <c r="CD157" s="77">
        <v>0</v>
      </c>
      <c r="CE157" s="64">
        <v>0</v>
      </c>
      <c r="CF157" s="77">
        <v>0</v>
      </c>
      <c r="CG157" s="64">
        <v>0</v>
      </c>
      <c r="CH157" s="77">
        <v>0</v>
      </c>
      <c r="CI157" s="124">
        <v>0</v>
      </c>
      <c r="CJ157" s="124">
        <v>0</v>
      </c>
      <c r="CK157" s="77">
        <v>0</v>
      </c>
      <c r="CL157" s="124">
        <v>0</v>
      </c>
      <c r="CM157" s="77">
        <v>0</v>
      </c>
      <c r="CN157" s="124">
        <v>0</v>
      </c>
      <c r="CO157" s="77">
        <v>0</v>
      </c>
      <c r="CP157" s="116">
        <v>0</v>
      </c>
      <c r="CQ157" s="116">
        <v>0</v>
      </c>
      <c r="CR157" s="116">
        <v>0</v>
      </c>
      <c r="CS157" s="116">
        <v>0</v>
      </c>
      <c r="CT157" s="116">
        <v>0</v>
      </c>
      <c r="CU157" s="116">
        <v>0</v>
      </c>
      <c r="CV157" s="116">
        <v>0</v>
      </c>
      <c r="CW157" s="116">
        <v>0</v>
      </c>
      <c r="CX157" s="116">
        <v>0</v>
      </c>
      <c r="CY157" s="64">
        <v>0</v>
      </c>
      <c r="CZ157" s="64">
        <v>0</v>
      </c>
      <c r="DA157" s="64">
        <v>1</v>
      </c>
      <c r="DB157" s="64">
        <v>0</v>
      </c>
      <c r="DC157" s="64">
        <v>1</v>
      </c>
      <c r="DD157" s="64">
        <v>0</v>
      </c>
      <c r="DE157" s="141">
        <v>0</v>
      </c>
      <c r="DF157" s="141">
        <v>0</v>
      </c>
      <c r="DG157" s="141">
        <v>0</v>
      </c>
      <c r="DH157" s="64">
        <v>1</v>
      </c>
      <c r="DI157" s="176">
        <v>0</v>
      </c>
      <c r="DJ157" s="175">
        <v>0.964247032692645</v>
      </c>
      <c r="DK157" s="141">
        <v>0</v>
      </c>
      <c r="DL157" s="141">
        <v>0</v>
      </c>
      <c r="DM157" s="141">
        <v>0</v>
      </c>
      <c r="DN157" s="141">
        <v>0</v>
      </c>
      <c r="DO157" s="64">
        <v>0</v>
      </c>
      <c r="DP157" s="77">
        <v>0</v>
      </c>
      <c r="DQ157" s="64">
        <v>0</v>
      </c>
      <c r="DR157" s="77">
        <v>0</v>
      </c>
      <c r="DS157" s="64">
        <v>0</v>
      </c>
      <c r="DT157" s="77">
        <v>0</v>
      </c>
      <c r="DU157" s="64">
        <v>0</v>
      </c>
      <c r="DV157" s="64">
        <v>29</v>
      </c>
      <c r="DW157" s="77">
        <v>0</v>
      </c>
      <c r="DX157" s="64">
        <v>0</v>
      </c>
      <c r="DY157" s="64">
        <v>12</v>
      </c>
      <c r="DZ157" s="201">
        <v>0</v>
      </c>
      <c r="EA157" s="64">
        <v>3.6</v>
      </c>
      <c r="EB157" s="64">
        <v>0</v>
      </c>
      <c r="EC157" s="64">
        <v>0</v>
      </c>
      <c r="ED157" s="77">
        <v>0</v>
      </c>
      <c r="EE157" s="64">
        <v>0</v>
      </c>
      <c r="EF157" s="64">
        <v>0</v>
      </c>
      <c r="EG157" s="64">
        <v>0</v>
      </c>
      <c r="EH157" s="77">
        <v>0</v>
      </c>
      <c r="EI157" s="64">
        <v>0</v>
      </c>
      <c r="EJ157" s="138">
        <v>0</v>
      </c>
      <c r="EK157" s="64">
        <v>0</v>
      </c>
      <c r="EL157" s="64">
        <v>0</v>
      </c>
      <c r="EM157" s="138"/>
      <c r="EN157" s="178">
        <v>0</v>
      </c>
      <c r="EO157" s="178">
        <v>0</v>
      </c>
      <c r="EP157" s="178">
        <v>0</v>
      </c>
      <c r="EQ157" s="178">
        <v>0</v>
      </c>
      <c r="ER157" s="179">
        <v>0</v>
      </c>
    </row>
    <row r="158" spans="2:148" ht="14.1" customHeight="1" x14ac:dyDescent="0.2">
      <c r="B158" s="62" t="s">
        <v>1326</v>
      </c>
      <c r="C158" s="63" t="s">
        <v>383</v>
      </c>
      <c r="D158" s="63" t="s">
        <v>384</v>
      </c>
      <c r="E158" s="63" t="s">
        <v>713</v>
      </c>
      <c r="F158" s="63"/>
      <c r="G158" s="63"/>
      <c r="H158" s="63" t="s">
        <v>714</v>
      </c>
      <c r="I158" s="63" t="s">
        <v>1294</v>
      </c>
      <c r="J158" s="158" t="b">
        <v>0</v>
      </c>
      <c r="K158" s="132" t="s">
        <v>1327</v>
      </c>
      <c r="L158" s="63" t="s">
        <v>1328</v>
      </c>
      <c r="M158" s="62"/>
      <c r="N158" s="63" t="s">
        <v>1329</v>
      </c>
      <c r="O158" s="63" t="s">
        <v>1306</v>
      </c>
      <c r="P158" s="63" t="s">
        <v>720</v>
      </c>
      <c r="Q158" s="63">
        <v>2746</v>
      </c>
      <c r="R158" s="63" t="s">
        <v>1330</v>
      </c>
      <c r="S158" s="218" t="s">
        <v>1331</v>
      </c>
      <c r="T158" s="132" t="s">
        <v>1332</v>
      </c>
      <c r="U158" s="166" t="s">
        <v>397</v>
      </c>
      <c r="V158" s="219" t="s">
        <v>398</v>
      </c>
      <c r="W158" s="219" t="s">
        <v>494</v>
      </c>
      <c r="X158" s="219" t="s">
        <v>495</v>
      </c>
      <c r="Y158" s="132" t="s">
        <v>333</v>
      </c>
      <c r="Z158" s="166"/>
      <c r="AA158" s="166">
        <v>0</v>
      </c>
      <c r="AB158" s="166">
        <v>0</v>
      </c>
      <c r="AC158" s="166">
        <v>0</v>
      </c>
      <c r="AD158" s="166">
        <v>1</v>
      </c>
      <c r="AE158" s="213">
        <v>43188</v>
      </c>
      <c r="AF158" s="64">
        <v>654</v>
      </c>
      <c r="AG158" s="64" t="s">
        <v>401</v>
      </c>
      <c r="AH158" s="64">
        <v>1</v>
      </c>
      <c r="AI158" s="64">
        <v>14</v>
      </c>
      <c r="AJ158" s="64">
        <v>15</v>
      </c>
      <c r="AK158" s="64">
        <v>11</v>
      </c>
      <c r="AL158" s="64">
        <v>2</v>
      </c>
      <c r="AM158" s="64">
        <v>50</v>
      </c>
      <c r="AN158" s="64">
        <v>5.4130827973855347</v>
      </c>
      <c r="AO158" s="64">
        <v>-8.5869172026144653</v>
      </c>
      <c r="AP158" s="77">
        <v>0.1082616559477107</v>
      </c>
      <c r="AQ158" s="64">
        <v>-44.586917202614465</v>
      </c>
      <c r="AR158" s="64">
        <v>14.333333</v>
      </c>
      <c r="AS158" s="65">
        <v>-0.50790156387404228</v>
      </c>
      <c r="AT158" s="65">
        <v>-0.61335122875817605</v>
      </c>
      <c r="AU158" s="64">
        <v>14</v>
      </c>
      <c r="AV158" s="140">
        <v>5.4130827973855347</v>
      </c>
      <c r="AW158" s="140">
        <v>2</v>
      </c>
      <c r="AX158" s="140">
        <v>2</v>
      </c>
      <c r="AY158" s="140">
        <v>0</v>
      </c>
      <c r="AZ158" s="140">
        <v>2</v>
      </c>
      <c r="BA158" s="140">
        <v>0</v>
      </c>
      <c r="BB158" s="140">
        <v>0</v>
      </c>
      <c r="BC158" s="140">
        <v>0</v>
      </c>
      <c r="BD158" s="140">
        <v>2</v>
      </c>
      <c r="BE158" s="140">
        <v>0</v>
      </c>
      <c r="BF158" s="65">
        <v>0</v>
      </c>
      <c r="BG158" s="140">
        <v>0</v>
      </c>
      <c r="BH158" s="140">
        <v>0</v>
      </c>
      <c r="BI158" s="140">
        <v>0</v>
      </c>
      <c r="BJ158" s="140">
        <v>0</v>
      </c>
      <c r="BK158" s="140">
        <v>0</v>
      </c>
      <c r="BL158" s="140">
        <v>0</v>
      </c>
      <c r="BM158" s="65">
        <v>0</v>
      </c>
      <c r="BN158" s="64">
        <v>0</v>
      </c>
      <c r="BO158" s="201">
        <v>0</v>
      </c>
      <c r="BP158" s="140">
        <v>0</v>
      </c>
      <c r="BQ158" s="147">
        <v>2</v>
      </c>
      <c r="BR158" s="147">
        <v>2</v>
      </c>
      <c r="BS158" s="147">
        <v>0</v>
      </c>
      <c r="BT158" s="147">
        <v>0</v>
      </c>
      <c r="BU158" s="147">
        <v>0</v>
      </c>
      <c r="BV158" s="154">
        <v>0</v>
      </c>
      <c r="BW158" s="159">
        <v>1</v>
      </c>
      <c r="BX158" s="146">
        <v>1</v>
      </c>
      <c r="BY158" s="146">
        <v>0</v>
      </c>
      <c r="BZ158" s="146">
        <v>0</v>
      </c>
      <c r="CA158" s="146">
        <v>0</v>
      </c>
      <c r="CB158" s="156">
        <v>0</v>
      </c>
      <c r="CC158" s="155">
        <v>0</v>
      </c>
      <c r="CD158" s="77">
        <v>0</v>
      </c>
      <c r="CE158" s="64">
        <v>0</v>
      </c>
      <c r="CF158" s="77">
        <v>0</v>
      </c>
      <c r="CG158" s="64">
        <v>0</v>
      </c>
      <c r="CH158" s="77">
        <v>0</v>
      </c>
      <c r="CI158" s="124">
        <v>0</v>
      </c>
      <c r="CJ158" s="124">
        <v>2</v>
      </c>
      <c r="CK158" s="77">
        <v>0</v>
      </c>
      <c r="CL158" s="124">
        <v>0</v>
      </c>
      <c r="CM158" s="77">
        <v>0</v>
      </c>
      <c r="CN158" s="124">
        <v>0</v>
      </c>
      <c r="CO158" s="77">
        <v>0</v>
      </c>
      <c r="CP158" s="116">
        <v>100</v>
      </c>
      <c r="CQ158" s="116">
        <v>50</v>
      </c>
      <c r="CR158" s="116">
        <v>0</v>
      </c>
      <c r="CS158" s="116">
        <v>0</v>
      </c>
      <c r="CT158" s="116">
        <v>0</v>
      </c>
      <c r="CU158" s="116">
        <v>0</v>
      </c>
      <c r="CV158" s="116">
        <v>0</v>
      </c>
      <c r="CW158" s="116">
        <v>0</v>
      </c>
      <c r="CX158" s="116">
        <v>50</v>
      </c>
      <c r="CY158" s="64">
        <v>15</v>
      </c>
      <c r="CZ158" s="64">
        <v>11</v>
      </c>
      <c r="DA158" s="64">
        <v>13</v>
      </c>
      <c r="DB158" s="64">
        <v>9</v>
      </c>
      <c r="DC158" s="64">
        <v>17</v>
      </c>
      <c r="DD158" s="64">
        <v>11</v>
      </c>
      <c r="DE158" s="141">
        <v>0.73333333333332995</v>
      </c>
      <c r="DF158" s="141">
        <v>0.69230769230768996</v>
      </c>
      <c r="DG158" s="141">
        <v>0.64705882352941002</v>
      </c>
      <c r="DH158" s="64">
        <v>17</v>
      </c>
      <c r="DI158" s="176">
        <v>11</v>
      </c>
      <c r="DJ158" s="175">
        <v>0.964247032692645</v>
      </c>
      <c r="DK158" s="141">
        <v>0.6470588235294118</v>
      </c>
      <c r="DL158" s="141">
        <v>0.62392455056582918</v>
      </c>
      <c r="DM158" s="141">
        <v>1.0370786386632818</v>
      </c>
      <c r="DN158" s="141">
        <v>2.3134272963580838E-2</v>
      </c>
      <c r="DO158" s="64">
        <v>4</v>
      </c>
      <c r="DP158" s="77">
        <v>0.66666666666665997</v>
      </c>
      <c r="DQ158" s="64">
        <v>0</v>
      </c>
      <c r="DR158" s="77">
        <v>0</v>
      </c>
      <c r="DS158" s="64">
        <v>0</v>
      </c>
      <c r="DT158" s="77">
        <v>0</v>
      </c>
      <c r="DU158" s="64">
        <v>11</v>
      </c>
      <c r="DV158" s="64">
        <v>467</v>
      </c>
      <c r="DW158" s="77">
        <v>2.3554603854380001E-2</v>
      </c>
      <c r="DX158" s="64">
        <v>2</v>
      </c>
      <c r="DY158" s="64">
        <v>192</v>
      </c>
      <c r="DZ158" s="201">
        <v>1.041666666666E-2</v>
      </c>
      <c r="EA158" s="64">
        <v>55.600000000001302</v>
      </c>
      <c r="EB158" s="64">
        <v>0</v>
      </c>
      <c r="EC158" s="64">
        <v>0</v>
      </c>
      <c r="ED158" s="77">
        <v>0</v>
      </c>
      <c r="EE158" s="64">
        <v>0</v>
      </c>
      <c r="EF158" s="64">
        <v>0</v>
      </c>
      <c r="EG158" s="64">
        <v>0</v>
      </c>
      <c r="EH158" s="77">
        <v>0</v>
      </c>
      <c r="EI158" s="64">
        <v>0</v>
      </c>
      <c r="EJ158" s="138">
        <v>0</v>
      </c>
      <c r="EK158" s="64">
        <v>0</v>
      </c>
      <c r="EL158" s="64">
        <v>0</v>
      </c>
      <c r="EM158" s="138"/>
      <c r="EN158" s="178">
        <v>0</v>
      </c>
      <c r="EO158" s="178">
        <v>0</v>
      </c>
      <c r="EP158" s="178">
        <v>0</v>
      </c>
      <c r="EQ158" s="178">
        <v>0</v>
      </c>
      <c r="ER158" s="179">
        <v>0</v>
      </c>
    </row>
    <row r="159" spans="2:148" ht="14.1" customHeight="1" x14ac:dyDescent="0.2">
      <c r="B159" s="62" t="s">
        <v>1333</v>
      </c>
      <c r="C159" s="63" t="s">
        <v>383</v>
      </c>
      <c r="D159" s="63" t="s">
        <v>384</v>
      </c>
      <c r="E159" s="63" t="s">
        <v>1334</v>
      </c>
      <c r="F159" s="63" t="s">
        <v>403</v>
      </c>
      <c r="G159" s="63" t="s">
        <v>386</v>
      </c>
      <c r="H159" s="63" t="s">
        <v>810</v>
      </c>
      <c r="I159" s="63" t="s">
        <v>1335</v>
      </c>
      <c r="J159" s="158" t="b">
        <v>0</v>
      </c>
      <c r="K159" s="132" t="s">
        <v>1336</v>
      </c>
      <c r="L159" s="63" t="s">
        <v>449</v>
      </c>
      <c r="M159" s="62"/>
      <c r="N159" s="63" t="s">
        <v>1337</v>
      </c>
      <c r="O159" s="63" t="s">
        <v>1338</v>
      </c>
      <c r="P159" s="63" t="s">
        <v>815</v>
      </c>
      <c r="Q159" s="63">
        <v>8701</v>
      </c>
      <c r="R159" s="63" t="s">
        <v>1339</v>
      </c>
      <c r="S159" s="218" t="s">
        <v>453</v>
      </c>
      <c r="T159" s="132" t="s">
        <v>454</v>
      </c>
      <c r="U159" s="166" t="s">
        <v>397</v>
      </c>
      <c r="V159" s="219" t="s">
        <v>398</v>
      </c>
      <c r="W159" s="219" t="s">
        <v>445</v>
      </c>
      <c r="X159" s="219" t="s">
        <v>446</v>
      </c>
      <c r="Y159" s="132" t="s">
        <v>336</v>
      </c>
      <c r="Z159" s="166" t="s">
        <v>410</v>
      </c>
      <c r="AA159" s="166">
        <v>1</v>
      </c>
      <c r="AB159" s="166">
        <v>1</v>
      </c>
      <c r="AC159" s="166">
        <v>0</v>
      </c>
      <c r="AD159" s="166">
        <v>0</v>
      </c>
      <c r="AE159" s="213">
        <v>39770</v>
      </c>
      <c r="AF159" s="64">
        <v>4072</v>
      </c>
      <c r="AG159" s="64" t="s">
        <v>401</v>
      </c>
      <c r="AH159" s="64">
        <v>1</v>
      </c>
      <c r="AI159" s="64">
        <v>37</v>
      </c>
      <c r="AJ159" s="64">
        <v>188</v>
      </c>
      <c r="AK159" s="64">
        <v>226</v>
      </c>
      <c r="AL159" s="64">
        <v>54</v>
      </c>
      <c r="AM159" s="64">
        <v>167</v>
      </c>
      <c r="AN159" s="64">
        <v>146.15323552940944</v>
      </c>
      <c r="AO159" s="64">
        <v>109.15323552940944</v>
      </c>
      <c r="AP159" s="77">
        <v>0.87516907502640384</v>
      </c>
      <c r="AQ159" s="64">
        <v>-20.846764470590557</v>
      </c>
      <c r="AR159" s="64">
        <v>195</v>
      </c>
      <c r="AS159" s="65">
        <v>-0.35330426756898475</v>
      </c>
      <c r="AT159" s="65">
        <v>2.9500874467407958</v>
      </c>
      <c r="AU159" s="64">
        <v>37</v>
      </c>
      <c r="AV159" s="140">
        <v>146.15323552940944</v>
      </c>
      <c r="AW159" s="140">
        <v>9</v>
      </c>
      <c r="AX159" s="140">
        <v>54</v>
      </c>
      <c r="AY159" s="140">
        <v>0</v>
      </c>
      <c r="AZ159" s="140">
        <v>8</v>
      </c>
      <c r="BA159" s="140">
        <v>19</v>
      </c>
      <c r="BB159" s="140">
        <v>22</v>
      </c>
      <c r="BC159" s="140">
        <v>0</v>
      </c>
      <c r="BD159" s="140">
        <v>49</v>
      </c>
      <c r="BE159" s="140">
        <v>1</v>
      </c>
      <c r="BF159" s="65">
        <v>0.1111</v>
      </c>
      <c r="BG159" s="140">
        <v>0</v>
      </c>
      <c r="BH159" s="140">
        <v>0</v>
      </c>
      <c r="BI159" s="140">
        <v>0</v>
      </c>
      <c r="BJ159" s="140">
        <v>1</v>
      </c>
      <c r="BK159" s="140">
        <v>4</v>
      </c>
      <c r="BL159" s="140">
        <v>0</v>
      </c>
      <c r="BM159" s="65">
        <v>0.83330000000000004</v>
      </c>
      <c r="BN159" s="64">
        <v>24</v>
      </c>
      <c r="BO159" s="201">
        <v>5.1612903225799998E-2</v>
      </c>
      <c r="BP159" s="140">
        <v>20</v>
      </c>
      <c r="BQ159" s="147">
        <v>172</v>
      </c>
      <c r="BR159" s="147">
        <v>0</v>
      </c>
      <c r="BS159" s="147">
        <v>21</v>
      </c>
      <c r="BT159" s="147">
        <v>14</v>
      </c>
      <c r="BU159" s="147">
        <v>7</v>
      </c>
      <c r="BV159" s="154">
        <v>12</v>
      </c>
      <c r="BW159" s="159">
        <v>3.1851851851851798</v>
      </c>
      <c r="BX159" s="146">
        <v>0</v>
      </c>
      <c r="BY159" s="146">
        <v>0.38888888888888001</v>
      </c>
      <c r="BZ159" s="146">
        <v>0.25925925925924997</v>
      </c>
      <c r="CA159" s="146">
        <v>0.12962962962961999</v>
      </c>
      <c r="CB159" s="156">
        <v>0.22222222222221999</v>
      </c>
      <c r="CC159" s="155">
        <v>5</v>
      </c>
      <c r="CD159" s="77">
        <v>9.2592592592590006E-2</v>
      </c>
      <c r="CE159" s="64">
        <v>1</v>
      </c>
      <c r="CF159" s="77">
        <v>0.11111111111110999</v>
      </c>
      <c r="CG159" s="64">
        <v>6</v>
      </c>
      <c r="CH159" s="77">
        <v>9.5238095238090001E-2</v>
      </c>
      <c r="CI159" s="124">
        <v>22</v>
      </c>
      <c r="CJ159" s="124">
        <v>54</v>
      </c>
      <c r="CK159" s="77">
        <v>0.4074074074074</v>
      </c>
      <c r="CL159" s="124">
        <v>22</v>
      </c>
      <c r="CM159" s="77">
        <v>0.40739999999999998</v>
      </c>
      <c r="CN159" s="124">
        <v>0</v>
      </c>
      <c r="CO159" s="77">
        <v>0</v>
      </c>
      <c r="CP159" s="116">
        <v>2910</v>
      </c>
      <c r="CQ159" s="116">
        <v>53.888888888888886</v>
      </c>
      <c r="CR159" s="116">
        <v>0</v>
      </c>
      <c r="CS159" s="116">
        <v>0</v>
      </c>
      <c r="CT159" s="116">
        <v>35</v>
      </c>
      <c r="CU159" s="116">
        <v>0.64814814814814814</v>
      </c>
      <c r="CV159" s="116">
        <v>110</v>
      </c>
      <c r="CW159" s="116">
        <v>2.0370370370370372</v>
      </c>
      <c r="CX159" s="116">
        <v>56.574074074074069</v>
      </c>
      <c r="CY159" s="64">
        <v>186</v>
      </c>
      <c r="CZ159" s="64">
        <v>113</v>
      </c>
      <c r="DA159" s="64">
        <v>182</v>
      </c>
      <c r="DB159" s="64">
        <v>141</v>
      </c>
      <c r="DC159" s="64">
        <v>159</v>
      </c>
      <c r="DD159" s="64">
        <v>130</v>
      </c>
      <c r="DE159" s="141">
        <v>0.60752688172043001</v>
      </c>
      <c r="DF159" s="141">
        <v>0.77472527472526997</v>
      </c>
      <c r="DG159" s="141">
        <v>0.81761006289308003</v>
      </c>
      <c r="DH159" s="64">
        <v>171</v>
      </c>
      <c r="DI159" s="176">
        <v>136</v>
      </c>
      <c r="DJ159" s="175">
        <v>0.964247032692645</v>
      </c>
      <c r="DK159" s="141">
        <v>0.79532163742690054</v>
      </c>
      <c r="DL159" s="141">
        <v>0.76688652892514453</v>
      </c>
      <c r="DM159" s="141">
        <v>1.0661421632207164</v>
      </c>
      <c r="DN159" s="141">
        <v>5.0723533967935497E-2</v>
      </c>
      <c r="DO159" s="64">
        <v>9</v>
      </c>
      <c r="DP159" s="77">
        <v>0.14285714285713999</v>
      </c>
      <c r="DQ159" s="64">
        <v>33</v>
      </c>
      <c r="DR159" s="77">
        <v>0.61111111111111005</v>
      </c>
      <c r="DS159" s="64">
        <v>0</v>
      </c>
      <c r="DT159" s="77">
        <v>0</v>
      </c>
      <c r="DU159" s="64">
        <v>226</v>
      </c>
      <c r="DV159" s="64">
        <v>1293</v>
      </c>
      <c r="DW159" s="77">
        <v>0.17478731631863001</v>
      </c>
      <c r="DX159" s="64">
        <v>52</v>
      </c>
      <c r="DY159" s="64">
        <v>465</v>
      </c>
      <c r="DZ159" s="201">
        <v>0.11182795698924</v>
      </c>
      <c r="EA159" s="64">
        <v>87.500000000003396</v>
      </c>
      <c r="EB159" s="64">
        <v>133</v>
      </c>
      <c r="EC159" s="64">
        <v>1</v>
      </c>
      <c r="ED159" s="77">
        <v>7.4999999999999997E-3</v>
      </c>
      <c r="EE159" s="64">
        <v>0</v>
      </c>
      <c r="EF159" s="64">
        <v>0</v>
      </c>
      <c r="EG159" s="64">
        <v>0</v>
      </c>
      <c r="EH159" s="77">
        <v>0</v>
      </c>
      <c r="EI159" s="64">
        <v>0</v>
      </c>
      <c r="EJ159" s="138">
        <v>0</v>
      </c>
      <c r="EK159" s="64">
        <v>0</v>
      </c>
      <c r="EL159" s="64">
        <v>0</v>
      </c>
      <c r="EM159" s="138"/>
      <c r="EN159" s="178">
        <v>0</v>
      </c>
      <c r="EO159" s="178">
        <v>0</v>
      </c>
      <c r="EP159" s="178">
        <v>0</v>
      </c>
      <c r="EQ159" s="178">
        <v>0</v>
      </c>
      <c r="ER159" s="179">
        <v>0</v>
      </c>
    </row>
    <row r="160" spans="2:148" ht="14.1" customHeight="1" x14ac:dyDescent="0.2">
      <c r="B160" s="62" t="s">
        <v>1340</v>
      </c>
      <c r="C160" s="63" t="s">
        <v>383</v>
      </c>
      <c r="D160" s="63" t="s">
        <v>384</v>
      </c>
      <c r="E160" s="63" t="s">
        <v>1334</v>
      </c>
      <c r="F160" s="63"/>
      <c r="G160" s="63" t="s">
        <v>386</v>
      </c>
      <c r="H160" s="63" t="s">
        <v>810</v>
      </c>
      <c r="I160" s="63" t="s">
        <v>1335</v>
      </c>
      <c r="J160" s="158" t="b">
        <v>0</v>
      </c>
      <c r="K160" s="132" t="s">
        <v>1341</v>
      </c>
      <c r="L160" s="63" t="s">
        <v>1342</v>
      </c>
      <c r="M160" s="62"/>
      <c r="N160" s="63" t="s">
        <v>1343</v>
      </c>
      <c r="O160" s="63" t="s">
        <v>1344</v>
      </c>
      <c r="P160" s="63" t="s">
        <v>815</v>
      </c>
      <c r="Q160" s="63">
        <v>8901</v>
      </c>
      <c r="R160" s="63" t="s">
        <v>1345</v>
      </c>
      <c r="S160" s="218" t="s">
        <v>1346</v>
      </c>
      <c r="T160" s="132" t="s">
        <v>1347</v>
      </c>
      <c r="U160" s="166" t="s">
        <v>397</v>
      </c>
      <c r="V160" s="219" t="s">
        <v>398</v>
      </c>
      <c r="W160" s="219" t="s">
        <v>445</v>
      </c>
      <c r="X160" s="219" t="s">
        <v>446</v>
      </c>
      <c r="Y160" s="132" t="s">
        <v>333</v>
      </c>
      <c r="Z160" s="166"/>
      <c r="AA160" s="166">
        <v>0</v>
      </c>
      <c r="AB160" s="166">
        <v>0</v>
      </c>
      <c r="AC160" s="166">
        <v>0</v>
      </c>
      <c r="AD160" s="166">
        <v>0</v>
      </c>
      <c r="AE160" s="213">
        <v>40231</v>
      </c>
      <c r="AF160" s="64">
        <v>3611</v>
      </c>
      <c r="AG160" s="64" t="s">
        <v>401</v>
      </c>
      <c r="AH160" s="64">
        <v>1</v>
      </c>
      <c r="AI160" s="64">
        <v>7</v>
      </c>
      <c r="AJ160" s="64">
        <v>10</v>
      </c>
      <c r="AK160" s="64">
        <v>14</v>
      </c>
      <c r="AL160" s="64">
        <v>5</v>
      </c>
      <c r="AM160" s="64">
        <v>50</v>
      </c>
      <c r="AN160" s="64">
        <v>13.532706993463837</v>
      </c>
      <c r="AO160" s="64">
        <v>6.5327069934638367</v>
      </c>
      <c r="AP160" s="77">
        <v>0.27065413986927672</v>
      </c>
      <c r="AQ160" s="64">
        <v>-36.467293006536167</v>
      </c>
      <c r="AR160" s="64">
        <v>11.666665999999999</v>
      </c>
      <c r="AS160" s="65">
        <v>-3.3378071895440238E-2</v>
      </c>
      <c r="AT160" s="65">
        <v>0.93324385620911954</v>
      </c>
      <c r="AU160" s="64">
        <v>7</v>
      </c>
      <c r="AV160" s="140">
        <v>13.532706993463837</v>
      </c>
      <c r="AW160" s="140">
        <v>2</v>
      </c>
      <c r="AX160" s="140">
        <v>5</v>
      </c>
      <c r="AY160" s="140">
        <v>0</v>
      </c>
      <c r="AZ160" s="140">
        <v>0</v>
      </c>
      <c r="BA160" s="140">
        <v>0</v>
      </c>
      <c r="BB160" s="140">
        <v>0</v>
      </c>
      <c r="BC160" s="140">
        <v>0</v>
      </c>
      <c r="BD160" s="140">
        <v>0</v>
      </c>
      <c r="BE160" s="140">
        <v>0</v>
      </c>
      <c r="BF160" s="65">
        <v>0</v>
      </c>
      <c r="BG160" s="140">
        <v>0</v>
      </c>
      <c r="BH160" s="140">
        <v>0</v>
      </c>
      <c r="BI160" s="140">
        <v>0</v>
      </c>
      <c r="BJ160" s="140">
        <v>0</v>
      </c>
      <c r="BK160" s="140">
        <v>5</v>
      </c>
      <c r="BL160" s="140">
        <v>0</v>
      </c>
      <c r="BM160" s="65">
        <v>1</v>
      </c>
      <c r="BN160" s="64">
        <v>3</v>
      </c>
      <c r="BO160" s="201">
        <v>3.3333333333330002E-2</v>
      </c>
      <c r="BP160" s="140">
        <v>2</v>
      </c>
      <c r="BQ160" s="147">
        <v>16</v>
      </c>
      <c r="BR160" s="147">
        <v>0</v>
      </c>
      <c r="BS160" s="147">
        <v>2</v>
      </c>
      <c r="BT160" s="147">
        <v>1</v>
      </c>
      <c r="BU160" s="147">
        <v>1</v>
      </c>
      <c r="BV160" s="154">
        <v>1</v>
      </c>
      <c r="BW160" s="159">
        <v>3.2</v>
      </c>
      <c r="BX160" s="146">
        <v>0</v>
      </c>
      <c r="BY160" s="146">
        <v>0.4</v>
      </c>
      <c r="BZ160" s="146">
        <v>0.2</v>
      </c>
      <c r="CA160" s="146">
        <v>0.2</v>
      </c>
      <c r="CB160" s="156">
        <v>0.2</v>
      </c>
      <c r="CC160" s="155">
        <v>0</v>
      </c>
      <c r="CD160" s="77">
        <v>0</v>
      </c>
      <c r="CE160" s="64">
        <v>0</v>
      </c>
      <c r="CF160" s="77">
        <v>0</v>
      </c>
      <c r="CG160" s="64">
        <v>0</v>
      </c>
      <c r="CH160" s="77">
        <v>0</v>
      </c>
      <c r="CI160" s="124">
        <v>0</v>
      </c>
      <c r="CJ160" s="124">
        <v>5</v>
      </c>
      <c r="CK160" s="77">
        <v>0</v>
      </c>
      <c r="CL160" s="124">
        <v>0</v>
      </c>
      <c r="CM160" s="77">
        <v>0</v>
      </c>
      <c r="CN160" s="124">
        <v>0</v>
      </c>
      <c r="CO160" s="77">
        <v>0</v>
      </c>
      <c r="CP160" s="116">
        <v>500</v>
      </c>
      <c r="CQ160" s="116">
        <v>100</v>
      </c>
      <c r="CR160" s="116">
        <v>0</v>
      </c>
      <c r="CS160" s="116">
        <v>0</v>
      </c>
      <c r="CT160" s="116">
        <v>0</v>
      </c>
      <c r="CU160" s="116">
        <v>0</v>
      </c>
      <c r="CV160" s="116">
        <v>0</v>
      </c>
      <c r="CW160" s="116">
        <v>0</v>
      </c>
      <c r="CX160" s="116">
        <v>100</v>
      </c>
      <c r="CY160" s="64">
        <v>10</v>
      </c>
      <c r="CZ160" s="64">
        <v>5</v>
      </c>
      <c r="DA160" s="64">
        <v>4</v>
      </c>
      <c r="DB160" s="64">
        <v>4</v>
      </c>
      <c r="DC160" s="64">
        <v>11</v>
      </c>
      <c r="DD160" s="64">
        <v>6</v>
      </c>
      <c r="DE160" s="141">
        <v>0.5</v>
      </c>
      <c r="DF160" s="141">
        <v>1</v>
      </c>
      <c r="DG160" s="141">
        <v>0.54545454545453997</v>
      </c>
      <c r="DH160" s="64">
        <v>11</v>
      </c>
      <c r="DI160" s="176">
        <v>7</v>
      </c>
      <c r="DJ160" s="175">
        <v>0.964247032692645</v>
      </c>
      <c r="DK160" s="141">
        <v>0.63636363636363635</v>
      </c>
      <c r="DL160" s="141">
        <v>0.6136117480771377</v>
      </c>
      <c r="DM160" s="141">
        <v>0.88892454742566362</v>
      </c>
      <c r="DN160" s="141">
        <v>-6.8157202622597723E-2</v>
      </c>
      <c r="DO160" s="64">
        <v>1</v>
      </c>
      <c r="DP160" s="77">
        <v>0.16666666666666</v>
      </c>
      <c r="DQ160" s="64">
        <v>4</v>
      </c>
      <c r="DR160" s="77">
        <v>0.8</v>
      </c>
      <c r="DS160" s="64">
        <v>0</v>
      </c>
      <c r="DT160" s="77">
        <v>0</v>
      </c>
      <c r="DU160" s="64">
        <v>14</v>
      </c>
      <c r="DV160" s="64">
        <v>222</v>
      </c>
      <c r="DW160" s="77">
        <v>6.3063063063060004E-2</v>
      </c>
      <c r="DX160" s="64">
        <v>4</v>
      </c>
      <c r="DY160" s="64">
        <v>90</v>
      </c>
      <c r="DZ160" s="201">
        <v>4.4444444444439998E-2</v>
      </c>
      <c r="EA160" s="64">
        <v>23.000000000000401</v>
      </c>
      <c r="EB160" s="64">
        <v>0</v>
      </c>
      <c r="EC160" s="64">
        <v>0</v>
      </c>
      <c r="ED160" s="77">
        <v>0</v>
      </c>
      <c r="EE160" s="64">
        <v>0</v>
      </c>
      <c r="EF160" s="64">
        <v>0</v>
      </c>
      <c r="EG160" s="64">
        <v>0</v>
      </c>
      <c r="EH160" s="77">
        <v>0</v>
      </c>
      <c r="EI160" s="64">
        <v>0</v>
      </c>
      <c r="EJ160" s="138">
        <v>0</v>
      </c>
      <c r="EK160" s="64">
        <v>0</v>
      </c>
      <c r="EL160" s="64">
        <v>0</v>
      </c>
      <c r="EM160" s="138"/>
      <c r="EN160" s="178">
        <v>0</v>
      </c>
      <c r="EO160" s="178">
        <v>0</v>
      </c>
      <c r="EP160" s="178">
        <v>0</v>
      </c>
      <c r="EQ160" s="178">
        <v>0</v>
      </c>
      <c r="ER160" s="179">
        <v>0</v>
      </c>
    </row>
    <row r="161" spans="2:148" ht="14.1" customHeight="1" x14ac:dyDescent="0.2">
      <c r="B161" s="62" t="s">
        <v>1348</v>
      </c>
      <c r="C161" s="63" t="s">
        <v>383</v>
      </c>
      <c r="D161" s="63" t="s">
        <v>384</v>
      </c>
      <c r="E161" s="63" t="s">
        <v>1334</v>
      </c>
      <c r="F161" s="63"/>
      <c r="G161" s="63" t="s">
        <v>386</v>
      </c>
      <c r="H161" s="63" t="s">
        <v>810</v>
      </c>
      <c r="I161" s="63" t="s">
        <v>1335</v>
      </c>
      <c r="J161" s="158" t="b">
        <v>0</v>
      </c>
      <c r="K161" s="132" t="s">
        <v>1349</v>
      </c>
      <c r="L161" s="63" t="s">
        <v>1350</v>
      </c>
      <c r="M161" s="62"/>
      <c r="N161" s="63" t="s">
        <v>1351</v>
      </c>
      <c r="O161" s="63" t="s">
        <v>1352</v>
      </c>
      <c r="P161" s="63" t="s">
        <v>815</v>
      </c>
      <c r="Q161" s="63">
        <v>8753</v>
      </c>
      <c r="R161" s="63" t="s">
        <v>1353</v>
      </c>
      <c r="S161" s="218" t="s">
        <v>1354</v>
      </c>
      <c r="T161" s="132" t="s">
        <v>1355</v>
      </c>
      <c r="U161" s="166" t="s">
        <v>397</v>
      </c>
      <c r="V161" s="219" t="s">
        <v>398</v>
      </c>
      <c r="W161" s="219" t="s">
        <v>445</v>
      </c>
      <c r="X161" s="219" t="s">
        <v>446</v>
      </c>
      <c r="Y161" s="132" t="s">
        <v>335</v>
      </c>
      <c r="Z161" s="166"/>
      <c r="AA161" s="166">
        <v>1</v>
      </c>
      <c r="AB161" s="166">
        <v>1</v>
      </c>
      <c r="AC161" s="166">
        <v>0</v>
      </c>
      <c r="AD161" s="166">
        <v>1</v>
      </c>
      <c r="AE161" s="213">
        <v>42599</v>
      </c>
      <c r="AF161" s="64">
        <v>1243</v>
      </c>
      <c r="AG161" s="64" t="s">
        <v>401</v>
      </c>
      <c r="AH161" s="64">
        <v>1</v>
      </c>
      <c r="AI161" s="64">
        <v>51</v>
      </c>
      <c r="AJ161" s="64">
        <v>65</v>
      </c>
      <c r="AK161" s="64">
        <v>47</v>
      </c>
      <c r="AL161" s="64">
        <v>7</v>
      </c>
      <c r="AM161" s="64">
        <v>50</v>
      </c>
      <c r="AN161" s="64">
        <v>18.945789790849371</v>
      </c>
      <c r="AO161" s="64">
        <v>-32.054210209150625</v>
      </c>
      <c r="AP161" s="77">
        <v>0.37891579581698742</v>
      </c>
      <c r="AQ161" s="64">
        <v>-31.054210209150629</v>
      </c>
      <c r="AR161" s="64">
        <v>54.666665999999999</v>
      </c>
      <c r="AS161" s="65">
        <v>-0.59689808955639634</v>
      </c>
      <c r="AT161" s="65">
        <v>-0.62851392566962005</v>
      </c>
      <c r="AU161" s="64">
        <v>51</v>
      </c>
      <c r="AV161" s="140">
        <v>18.945789790849371</v>
      </c>
      <c r="AW161" s="140">
        <v>2</v>
      </c>
      <c r="AX161" s="140">
        <v>7</v>
      </c>
      <c r="AY161" s="140">
        <v>1</v>
      </c>
      <c r="AZ161" s="140">
        <v>1</v>
      </c>
      <c r="BA161" s="140">
        <v>0</v>
      </c>
      <c r="BB161" s="140">
        <v>2</v>
      </c>
      <c r="BC161" s="140">
        <v>0</v>
      </c>
      <c r="BD161" s="140">
        <v>3</v>
      </c>
      <c r="BE161" s="140">
        <v>0</v>
      </c>
      <c r="BF161" s="65">
        <v>0</v>
      </c>
      <c r="BG161" s="140">
        <v>0</v>
      </c>
      <c r="BH161" s="140">
        <v>0</v>
      </c>
      <c r="BI161" s="140">
        <v>0</v>
      </c>
      <c r="BJ161" s="140">
        <v>0</v>
      </c>
      <c r="BK161" s="140">
        <v>3</v>
      </c>
      <c r="BL161" s="140">
        <v>0</v>
      </c>
      <c r="BM161" s="65">
        <v>0.71430000000000005</v>
      </c>
      <c r="BN161" s="64">
        <v>3</v>
      </c>
      <c r="BO161" s="201">
        <v>3.2258064516119997E-2</v>
      </c>
      <c r="BP161" s="140">
        <v>4</v>
      </c>
      <c r="BQ161" s="147">
        <v>22</v>
      </c>
      <c r="BR161" s="147">
        <v>2</v>
      </c>
      <c r="BS161" s="147">
        <v>1</v>
      </c>
      <c r="BT161" s="147">
        <v>0</v>
      </c>
      <c r="BU161" s="147">
        <v>1</v>
      </c>
      <c r="BV161" s="154">
        <v>3</v>
      </c>
      <c r="BW161" s="159">
        <v>3.1428571428571401</v>
      </c>
      <c r="BX161" s="146">
        <v>0.28571428571427998</v>
      </c>
      <c r="BY161" s="146">
        <v>0.14285714285713999</v>
      </c>
      <c r="BZ161" s="146">
        <v>0</v>
      </c>
      <c r="CA161" s="146">
        <v>0.14285714285713999</v>
      </c>
      <c r="CB161" s="156">
        <v>0.42857142857142</v>
      </c>
      <c r="CC161" s="155">
        <v>0</v>
      </c>
      <c r="CD161" s="77">
        <v>0</v>
      </c>
      <c r="CE161" s="64">
        <v>1</v>
      </c>
      <c r="CF161" s="77">
        <v>0.1</v>
      </c>
      <c r="CG161" s="64">
        <v>1</v>
      </c>
      <c r="CH161" s="77">
        <v>5.882352941176E-2</v>
      </c>
      <c r="CI161" s="124">
        <v>0</v>
      </c>
      <c r="CJ161" s="124">
        <v>7</v>
      </c>
      <c r="CK161" s="77">
        <v>0</v>
      </c>
      <c r="CL161" s="124">
        <v>0</v>
      </c>
      <c r="CM161" s="77">
        <v>0</v>
      </c>
      <c r="CN161" s="124">
        <v>0</v>
      </c>
      <c r="CO161" s="77">
        <v>0</v>
      </c>
      <c r="CP161" s="116">
        <v>485</v>
      </c>
      <c r="CQ161" s="116">
        <v>69.285714285714292</v>
      </c>
      <c r="CR161" s="116">
        <v>0</v>
      </c>
      <c r="CS161" s="116">
        <v>0</v>
      </c>
      <c r="CT161" s="116">
        <v>0</v>
      </c>
      <c r="CU161" s="116">
        <v>0</v>
      </c>
      <c r="CV161" s="116">
        <v>0</v>
      </c>
      <c r="CW161" s="116">
        <v>0</v>
      </c>
      <c r="CX161" s="116">
        <v>69.285714285714292</v>
      </c>
      <c r="CY161" s="64">
        <v>62</v>
      </c>
      <c r="CZ161" s="64">
        <v>27</v>
      </c>
      <c r="DA161" s="64">
        <v>43</v>
      </c>
      <c r="DB161" s="64">
        <v>26</v>
      </c>
      <c r="DC161" s="64">
        <v>52</v>
      </c>
      <c r="DD161" s="64">
        <v>28</v>
      </c>
      <c r="DE161" s="141">
        <v>0.43548387096773999</v>
      </c>
      <c r="DF161" s="141">
        <v>0.60465116279068998</v>
      </c>
      <c r="DG161" s="141">
        <v>0.53846153846153</v>
      </c>
      <c r="DH161" s="64">
        <v>52</v>
      </c>
      <c r="DI161" s="176">
        <v>36</v>
      </c>
      <c r="DJ161" s="175">
        <v>0.964247032692645</v>
      </c>
      <c r="DK161" s="141">
        <v>0.69230769230769229</v>
      </c>
      <c r="DL161" s="141">
        <v>0.66755563801798501</v>
      </c>
      <c r="DM161" s="141">
        <v>0.80661671896031983</v>
      </c>
      <c r="DN161" s="141">
        <v>-0.12909409955645501</v>
      </c>
      <c r="DO161" s="64">
        <v>10</v>
      </c>
      <c r="DP161" s="77">
        <v>0.58823529411763997</v>
      </c>
      <c r="DQ161" s="64">
        <v>3</v>
      </c>
      <c r="DR161" s="77">
        <v>0.42857142857142</v>
      </c>
      <c r="DS161" s="64">
        <v>1</v>
      </c>
      <c r="DT161" s="77">
        <v>0.14285714285713999</v>
      </c>
      <c r="DU161" s="64">
        <v>47</v>
      </c>
      <c r="DV161" s="64">
        <v>286</v>
      </c>
      <c r="DW161" s="77">
        <v>0.16433566433565999</v>
      </c>
      <c r="DX161" s="64">
        <v>6</v>
      </c>
      <c r="DY161" s="64">
        <v>93</v>
      </c>
      <c r="DZ161" s="201">
        <v>6.451612903225E-2</v>
      </c>
      <c r="EA161" s="64">
        <v>21.900000000000801</v>
      </c>
      <c r="EB161" s="64">
        <v>34</v>
      </c>
      <c r="EC161" s="64">
        <v>2</v>
      </c>
      <c r="ED161" s="77">
        <v>5.8799999999999998E-2</v>
      </c>
      <c r="EE161" s="64">
        <v>0</v>
      </c>
      <c r="EF161" s="64">
        <v>0</v>
      </c>
      <c r="EG161" s="64">
        <v>0</v>
      </c>
      <c r="EH161" s="77">
        <v>0</v>
      </c>
      <c r="EI161" s="64">
        <v>0</v>
      </c>
      <c r="EJ161" s="138">
        <v>0</v>
      </c>
      <c r="EK161" s="64">
        <v>0</v>
      </c>
      <c r="EL161" s="64">
        <v>0</v>
      </c>
      <c r="EM161" s="138"/>
      <c r="EN161" s="178">
        <v>0</v>
      </c>
      <c r="EO161" s="178">
        <v>0</v>
      </c>
      <c r="EP161" s="178">
        <v>0</v>
      </c>
      <c r="EQ161" s="178">
        <v>0</v>
      </c>
      <c r="ER161" s="179">
        <v>0</v>
      </c>
    </row>
    <row r="162" spans="2:148" ht="14.1" customHeight="1" x14ac:dyDescent="0.2">
      <c r="B162" s="62" t="s">
        <v>1356</v>
      </c>
      <c r="C162" s="63" t="s">
        <v>383</v>
      </c>
      <c r="D162" s="63" t="s">
        <v>384</v>
      </c>
      <c r="E162" s="63" t="s">
        <v>809</v>
      </c>
      <c r="F162" s="63"/>
      <c r="G162" s="63" t="s">
        <v>386</v>
      </c>
      <c r="H162" s="63" t="s">
        <v>810</v>
      </c>
      <c r="I162" s="63" t="s">
        <v>1335</v>
      </c>
      <c r="J162" s="158" t="b">
        <v>0</v>
      </c>
      <c r="K162" s="132" t="s">
        <v>1357</v>
      </c>
      <c r="L162" s="63" t="s">
        <v>742</v>
      </c>
      <c r="M162" s="62">
        <v>10</v>
      </c>
      <c r="N162" s="63" t="s">
        <v>1358</v>
      </c>
      <c r="O162" s="63" t="s">
        <v>1359</v>
      </c>
      <c r="P162" s="63" t="s">
        <v>815</v>
      </c>
      <c r="Q162" s="63">
        <v>7901</v>
      </c>
      <c r="R162" s="63" t="s">
        <v>1360</v>
      </c>
      <c r="S162" s="218" t="s">
        <v>746</v>
      </c>
      <c r="T162" s="132" t="s">
        <v>747</v>
      </c>
      <c r="U162" s="166" t="s">
        <v>397</v>
      </c>
      <c r="V162" s="219" t="s">
        <v>398</v>
      </c>
      <c r="W162" s="219" t="s">
        <v>445</v>
      </c>
      <c r="X162" s="219" t="s">
        <v>446</v>
      </c>
      <c r="Y162" s="132" t="s">
        <v>336</v>
      </c>
      <c r="Z162" s="166"/>
      <c r="AA162" s="166">
        <v>1</v>
      </c>
      <c r="AB162" s="166">
        <v>1</v>
      </c>
      <c r="AC162" s="166">
        <v>0</v>
      </c>
      <c r="AD162" s="166">
        <v>1</v>
      </c>
      <c r="AE162" s="213">
        <v>42644</v>
      </c>
      <c r="AF162" s="64">
        <v>1198</v>
      </c>
      <c r="AG162" s="64" t="s">
        <v>401</v>
      </c>
      <c r="AH162" s="64">
        <v>1</v>
      </c>
      <c r="AI162" s="64">
        <v>17</v>
      </c>
      <c r="AJ162" s="64">
        <v>33</v>
      </c>
      <c r="AK162" s="64">
        <v>34</v>
      </c>
      <c r="AL162" s="64">
        <v>5</v>
      </c>
      <c r="AM162" s="64">
        <v>50</v>
      </c>
      <c r="AN162" s="64">
        <v>13.532706993463837</v>
      </c>
      <c r="AO162" s="64">
        <v>-3.4672930065361633</v>
      </c>
      <c r="AP162" s="77">
        <v>0.27065413986927672</v>
      </c>
      <c r="AQ162" s="64">
        <v>-36.467293006536167</v>
      </c>
      <c r="AR162" s="64">
        <v>31</v>
      </c>
      <c r="AS162" s="65">
        <v>-0.60197920607459299</v>
      </c>
      <c r="AT162" s="65">
        <v>-0.20395841214918609</v>
      </c>
      <c r="AU162" s="64">
        <v>17</v>
      </c>
      <c r="AV162" s="140">
        <v>13.532706993463837</v>
      </c>
      <c r="AW162" s="140">
        <v>5</v>
      </c>
      <c r="AX162" s="140">
        <v>5</v>
      </c>
      <c r="AY162" s="140">
        <v>0</v>
      </c>
      <c r="AZ162" s="140">
        <v>0</v>
      </c>
      <c r="BA162" s="140">
        <v>0</v>
      </c>
      <c r="BB162" s="140">
        <v>0</v>
      </c>
      <c r="BC162" s="140">
        <v>0</v>
      </c>
      <c r="BD162" s="140">
        <v>0</v>
      </c>
      <c r="BE162" s="140">
        <v>5</v>
      </c>
      <c r="BF162" s="65">
        <v>1</v>
      </c>
      <c r="BG162" s="140">
        <v>0</v>
      </c>
      <c r="BH162" s="140">
        <v>0</v>
      </c>
      <c r="BI162" s="140">
        <v>0</v>
      </c>
      <c r="BJ162" s="140">
        <v>5</v>
      </c>
      <c r="BK162" s="140">
        <v>0</v>
      </c>
      <c r="BL162" s="140">
        <v>0</v>
      </c>
      <c r="BM162" s="65">
        <v>0</v>
      </c>
      <c r="BN162" s="64">
        <v>0</v>
      </c>
      <c r="BO162" s="201">
        <v>0</v>
      </c>
      <c r="BP162" s="140">
        <v>2</v>
      </c>
      <c r="BQ162" s="147">
        <v>13</v>
      </c>
      <c r="BR162" s="147">
        <v>1</v>
      </c>
      <c r="BS162" s="147">
        <v>2</v>
      </c>
      <c r="BT162" s="147">
        <v>0</v>
      </c>
      <c r="BU162" s="147">
        <v>2</v>
      </c>
      <c r="BV162" s="154">
        <v>0</v>
      </c>
      <c r="BW162" s="159">
        <v>2.6</v>
      </c>
      <c r="BX162" s="146">
        <v>0.2</v>
      </c>
      <c r="BY162" s="146">
        <v>0.4</v>
      </c>
      <c r="BZ162" s="146">
        <v>0</v>
      </c>
      <c r="CA162" s="146">
        <v>0.4</v>
      </c>
      <c r="CB162" s="156">
        <v>0</v>
      </c>
      <c r="CC162" s="155">
        <v>5</v>
      </c>
      <c r="CD162" s="77">
        <v>1</v>
      </c>
      <c r="CE162" s="64">
        <v>0</v>
      </c>
      <c r="CF162" s="77">
        <v>0</v>
      </c>
      <c r="CG162" s="64">
        <v>5</v>
      </c>
      <c r="CH162" s="77">
        <v>0.71428571428570997</v>
      </c>
      <c r="CI162" s="124">
        <v>0</v>
      </c>
      <c r="CJ162" s="124">
        <v>5</v>
      </c>
      <c r="CK162" s="77">
        <v>0</v>
      </c>
      <c r="CL162" s="124">
        <v>0</v>
      </c>
      <c r="CM162" s="77">
        <v>0</v>
      </c>
      <c r="CN162" s="124">
        <v>0</v>
      </c>
      <c r="CO162" s="77">
        <v>0</v>
      </c>
      <c r="CP162" s="116">
        <v>300</v>
      </c>
      <c r="CQ162" s="116">
        <v>60</v>
      </c>
      <c r="CR162" s="116">
        <v>0</v>
      </c>
      <c r="CS162" s="116">
        <v>0</v>
      </c>
      <c r="CT162" s="116">
        <v>35</v>
      </c>
      <c r="CU162" s="116">
        <v>7</v>
      </c>
      <c r="CV162" s="116">
        <v>0</v>
      </c>
      <c r="CW162" s="116">
        <v>0</v>
      </c>
      <c r="CX162" s="116">
        <v>67</v>
      </c>
      <c r="CY162" s="64">
        <v>33</v>
      </c>
      <c r="CZ162" s="64">
        <v>24</v>
      </c>
      <c r="DA162" s="64">
        <v>23</v>
      </c>
      <c r="DB162" s="64">
        <v>18</v>
      </c>
      <c r="DC162" s="64">
        <v>23</v>
      </c>
      <c r="DD162" s="64">
        <v>20</v>
      </c>
      <c r="DE162" s="141">
        <v>0.72727272727271997</v>
      </c>
      <c r="DF162" s="141">
        <v>0.78260869565216995</v>
      </c>
      <c r="DG162" s="141">
        <v>0.86956521739129999</v>
      </c>
      <c r="DH162" s="64">
        <v>26</v>
      </c>
      <c r="DI162" s="176">
        <v>20</v>
      </c>
      <c r="DJ162" s="175">
        <v>0.964247032692645</v>
      </c>
      <c r="DK162" s="141">
        <v>0.76923076923076927</v>
      </c>
      <c r="DL162" s="141">
        <v>0.74172848668665003</v>
      </c>
      <c r="DM162" s="141">
        <v>1.1723497654454462</v>
      </c>
      <c r="DN162" s="141">
        <v>0.12783673070464996</v>
      </c>
      <c r="DO162" s="64">
        <v>2</v>
      </c>
      <c r="DP162" s="77">
        <v>0.28571428571427998</v>
      </c>
      <c r="DQ162" s="64">
        <v>4</v>
      </c>
      <c r="DR162" s="77">
        <v>0.8</v>
      </c>
      <c r="DS162" s="64">
        <v>0</v>
      </c>
      <c r="DT162" s="77">
        <v>0</v>
      </c>
      <c r="DU162" s="64">
        <v>34</v>
      </c>
      <c r="DV162" s="64">
        <v>264</v>
      </c>
      <c r="DW162" s="77">
        <v>0.12878787878787001</v>
      </c>
      <c r="DX162" s="64">
        <v>5</v>
      </c>
      <c r="DY162" s="64">
        <v>80</v>
      </c>
      <c r="DZ162" s="201">
        <v>6.25E-2</v>
      </c>
      <c r="EA162" s="64">
        <v>19</v>
      </c>
      <c r="EB162" s="64">
        <v>18</v>
      </c>
      <c r="EC162" s="64">
        <v>0</v>
      </c>
      <c r="ED162" s="77">
        <v>0</v>
      </c>
      <c r="EE162" s="64">
        <v>0</v>
      </c>
      <c r="EF162" s="64">
        <v>0</v>
      </c>
      <c r="EG162" s="64">
        <v>0</v>
      </c>
      <c r="EH162" s="77">
        <v>0</v>
      </c>
      <c r="EI162" s="64">
        <v>0</v>
      </c>
      <c r="EJ162" s="138">
        <v>0</v>
      </c>
      <c r="EK162" s="64">
        <v>0</v>
      </c>
      <c r="EL162" s="64">
        <v>0</v>
      </c>
      <c r="EM162" s="138"/>
      <c r="EN162" s="178">
        <v>0</v>
      </c>
      <c r="EO162" s="178">
        <v>0</v>
      </c>
      <c r="EP162" s="178">
        <v>0</v>
      </c>
      <c r="EQ162" s="178">
        <v>0</v>
      </c>
      <c r="ER162" s="179">
        <v>0</v>
      </c>
    </row>
    <row r="163" spans="2:148" ht="14.1" customHeight="1" x14ac:dyDescent="0.2">
      <c r="B163" s="62" t="s">
        <v>1361</v>
      </c>
      <c r="C163" s="63" t="s">
        <v>383</v>
      </c>
      <c r="D163" s="63" t="s">
        <v>384</v>
      </c>
      <c r="E163" s="63" t="s">
        <v>1334</v>
      </c>
      <c r="F163" s="63"/>
      <c r="G163" s="63" t="s">
        <v>386</v>
      </c>
      <c r="H163" s="63" t="s">
        <v>810</v>
      </c>
      <c r="I163" s="63" t="s">
        <v>1335</v>
      </c>
      <c r="J163" s="158" t="b">
        <v>0</v>
      </c>
      <c r="K163" s="132" t="s">
        <v>1362</v>
      </c>
      <c r="L163" s="63" t="s">
        <v>742</v>
      </c>
      <c r="M163" s="62"/>
      <c r="N163" s="63" t="s">
        <v>1363</v>
      </c>
      <c r="O163" s="63" t="s">
        <v>1364</v>
      </c>
      <c r="P163" s="63" t="s">
        <v>815</v>
      </c>
      <c r="Q163" s="63">
        <v>8723</v>
      </c>
      <c r="R163" s="63" t="s">
        <v>1365</v>
      </c>
      <c r="S163" s="218" t="s">
        <v>746</v>
      </c>
      <c r="T163" s="132" t="s">
        <v>747</v>
      </c>
      <c r="U163" s="166" t="s">
        <v>397</v>
      </c>
      <c r="V163" s="219" t="s">
        <v>398</v>
      </c>
      <c r="W163" s="219" t="s">
        <v>445</v>
      </c>
      <c r="X163" s="219" t="s">
        <v>446</v>
      </c>
      <c r="Y163" s="132" t="s">
        <v>336</v>
      </c>
      <c r="Z163" s="166" t="s">
        <v>410</v>
      </c>
      <c r="AA163" s="166">
        <v>1</v>
      </c>
      <c r="AB163" s="166">
        <v>1</v>
      </c>
      <c r="AC163" s="166">
        <v>0</v>
      </c>
      <c r="AD163" s="166">
        <v>1</v>
      </c>
      <c r="AE163" s="213">
        <v>42749</v>
      </c>
      <c r="AF163" s="64">
        <v>1093</v>
      </c>
      <c r="AG163" s="64" t="s">
        <v>401</v>
      </c>
      <c r="AH163" s="64">
        <v>1</v>
      </c>
      <c r="AI163" s="64">
        <v>39</v>
      </c>
      <c r="AJ163" s="64">
        <v>52</v>
      </c>
      <c r="AK163" s="64">
        <v>79</v>
      </c>
      <c r="AL163" s="64">
        <v>6</v>
      </c>
      <c r="AM163" s="64">
        <v>50</v>
      </c>
      <c r="AN163" s="64">
        <v>16.239248392156604</v>
      </c>
      <c r="AO163" s="64">
        <v>-22.760751607843396</v>
      </c>
      <c r="AP163" s="77">
        <v>0.3247849678431321</v>
      </c>
      <c r="AQ163" s="64">
        <v>-33.760751607843396</v>
      </c>
      <c r="AR163" s="64">
        <v>52.666665999999999</v>
      </c>
      <c r="AS163" s="65">
        <v>-0.79443989377016955</v>
      </c>
      <c r="AT163" s="65">
        <v>-0.58360901558572809</v>
      </c>
      <c r="AU163" s="64">
        <v>39</v>
      </c>
      <c r="AV163" s="140">
        <v>16.239248392156604</v>
      </c>
      <c r="AW163" s="140">
        <v>4</v>
      </c>
      <c r="AX163" s="140">
        <v>6</v>
      </c>
      <c r="AY163" s="140">
        <v>0</v>
      </c>
      <c r="AZ163" s="140">
        <v>4</v>
      </c>
      <c r="BA163" s="140">
        <v>0</v>
      </c>
      <c r="BB163" s="140">
        <v>2</v>
      </c>
      <c r="BC163" s="140">
        <v>0</v>
      </c>
      <c r="BD163" s="140">
        <v>6</v>
      </c>
      <c r="BE163" s="140">
        <v>0</v>
      </c>
      <c r="BF163" s="65">
        <v>0</v>
      </c>
      <c r="BG163" s="140">
        <v>0</v>
      </c>
      <c r="BH163" s="140">
        <v>0</v>
      </c>
      <c r="BI163" s="140">
        <v>0</v>
      </c>
      <c r="BJ163" s="140">
        <v>0</v>
      </c>
      <c r="BK163" s="140">
        <v>0</v>
      </c>
      <c r="BL163" s="140">
        <v>0</v>
      </c>
      <c r="BM163" s="65">
        <v>0.33329999999999999</v>
      </c>
      <c r="BN163" s="64">
        <v>2</v>
      </c>
      <c r="BO163" s="201">
        <v>1.818181818181E-2</v>
      </c>
      <c r="BP163" s="140">
        <v>4</v>
      </c>
      <c r="BQ163" s="147">
        <v>21</v>
      </c>
      <c r="BR163" s="147">
        <v>0</v>
      </c>
      <c r="BS163" s="147">
        <v>2</v>
      </c>
      <c r="BT163" s="147">
        <v>0</v>
      </c>
      <c r="BU163" s="147">
        <v>3</v>
      </c>
      <c r="BV163" s="154">
        <v>1</v>
      </c>
      <c r="BW163" s="159">
        <v>3.5</v>
      </c>
      <c r="BX163" s="146">
        <v>0</v>
      </c>
      <c r="BY163" s="146">
        <v>0.33333333333332998</v>
      </c>
      <c r="BZ163" s="146">
        <v>0</v>
      </c>
      <c r="CA163" s="146">
        <v>0.5</v>
      </c>
      <c r="CB163" s="156">
        <v>0.16666666666666</v>
      </c>
      <c r="CC163" s="155">
        <v>5</v>
      </c>
      <c r="CD163" s="77">
        <v>0.83333333333333004</v>
      </c>
      <c r="CE163" s="64">
        <v>3</v>
      </c>
      <c r="CF163" s="77">
        <v>0.14285714285713999</v>
      </c>
      <c r="CG163" s="64">
        <v>8</v>
      </c>
      <c r="CH163" s="77">
        <v>0.29629629629629001</v>
      </c>
      <c r="CI163" s="124">
        <v>0</v>
      </c>
      <c r="CJ163" s="124">
        <v>6</v>
      </c>
      <c r="CK163" s="77">
        <v>0</v>
      </c>
      <c r="CL163" s="124">
        <v>0</v>
      </c>
      <c r="CM163" s="77">
        <v>0</v>
      </c>
      <c r="CN163" s="124">
        <v>0</v>
      </c>
      <c r="CO163" s="77">
        <v>0</v>
      </c>
      <c r="CP163" s="116">
        <v>300</v>
      </c>
      <c r="CQ163" s="116">
        <v>50</v>
      </c>
      <c r="CR163" s="116">
        <v>0</v>
      </c>
      <c r="CS163" s="116">
        <v>0</v>
      </c>
      <c r="CT163" s="116">
        <v>35</v>
      </c>
      <c r="CU163" s="116">
        <v>5.833333333333333</v>
      </c>
      <c r="CV163" s="116">
        <v>0</v>
      </c>
      <c r="CW163" s="116">
        <v>0</v>
      </c>
      <c r="CX163" s="116">
        <v>55.833333333333336</v>
      </c>
      <c r="CY163" s="64">
        <v>51</v>
      </c>
      <c r="CZ163" s="64">
        <v>42</v>
      </c>
      <c r="DA163" s="64">
        <v>41</v>
      </c>
      <c r="DB163" s="64">
        <v>31</v>
      </c>
      <c r="DC163" s="64">
        <v>26</v>
      </c>
      <c r="DD163" s="64">
        <v>20</v>
      </c>
      <c r="DE163" s="141">
        <v>0.82352941176469996</v>
      </c>
      <c r="DF163" s="141">
        <v>0.75609756097559999</v>
      </c>
      <c r="DG163" s="141">
        <v>0.76923076923075995</v>
      </c>
      <c r="DH163" s="64">
        <v>27</v>
      </c>
      <c r="DI163" s="176">
        <v>21</v>
      </c>
      <c r="DJ163" s="175">
        <v>0.964247032692645</v>
      </c>
      <c r="DK163" s="141">
        <v>0.77777777777777779</v>
      </c>
      <c r="DL163" s="141">
        <v>0.74996991431650173</v>
      </c>
      <c r="DM163" s="141">
        <v>1.0256821701065328</v>
      </c>
      <c r="DN163" s="141">
        <v>1.9260854914258219E-2</v>
      </c>
      <c r="DO163" s="64">
        <v>21</v>
      </c>
      <c r="DP163" s="77">
        <v>0.77777777777777002</v>
      </c>
      <c r="DQ163" s="64">
        <v>5</v>
      </c>
      <c r="DR163" s="77">
        <v>0.83333333333333004</v>
      </c>
      <c r="DS163" s="64">
        <v>0</v>
      </c>
      <c r="DT163" s="77">
        <v>0</v>
      </c>
      <c r="DU163" s="64">
        <v>79</v>
      </c>
      <c r="DV163" s="64">
        <v>327</v>
      </c>
      <c r="DW163" s="77">
        <v>0.24159021406726999</v>
      </c>
      <c r="DX163" s="64">
        <v>6</v>
      </c>
      <c r="DY163" s="64">
        <v>110</v>
      </c>
      <c r="DZ163" s="201">
        <v>5.4545454545449998E-2</v>
      </c>
      <c r="EA163" s="64">
        <v>27.000000000000501</v>
      </c>
      <c r="EB163" s="64">
        <v>46</v>
      </c>
      <c r="EC163" s="64">
        <v>4</v>
      </c>
      <c r="ED163" s="77">
        <v>8.6999999999999994E-2</v>
      </c>
      <c r="EE163" s="64">
        <v>0</v>
      </c>
      <c r="EF163" s="64">
        <v>0</v>
      </c>
      <c r="EG163" s="64">
        <v>0</v>
      </c>
      <c r="EH163" s="77">
        <v>0</v>
      </c>
      <c r="EI163" s="64">
        <v>0</v>
      </c>
      <c r="EJ163" s="138">
        <v>0</v>
      </c>
      <c r="EK163" s="64">
        <v>0</v>
      </c>
      <c r="EL163" s="64">
        <v>0</v>
      </c>
      <c r="EM163" s="138"/>
      <c r="EN163" s="178">
        <v>0</v>
      </c>
      <c r="EO163" s="178">
        <v>0</v>
      </c>
      <c r="EP163" s="178">
        <v>0</v>
      </c>
      <c r="EQ163" s="178">
        <v>0</v>
      </c>
      <c r="ER163" s="179">
        <v>0</v>
      </c>
    </row>
    <row r="164" spans="2:148" ht="14.1" customHeight="1" x14ac:dyDescent="0.2">
      <c r="B164" s="62" t="s">
        <v>1366</v>
      </c>
      <c r="C164" s="63" t="s">
        <v>383</v>
      </c>
      <c r="D164" s="63" t="s">
        <v>384</v>
      </c>
      <c r="E164" s="63" t="s">
        <v>1334</v>
      </c>
      <c r="F164" s="63"/>
      <c r="G164" s="63" t="s">
        <v>386</v>
      </c>
      <c r="H164" s="63" t="s">
        <v>810</v>
      </c>
      <c r="I164" s="63" t="s">
        <v>1335</v>
      </c>
      <c r="J164" s="158" t="b">
        <v>0</v>
      </c>
      <c r="K164" s="132" t="s">
        <v>1367</v>
      </c>
      <c r="L164" s="63" t="s">
        <v>742</v>
      </c>
      <c r="M164" s="62"/>
      <c r="N164" s="63" t="s">
        <v>1368</v>
      </c>
      <c r="O164" s="63" t="s">
        <v>1369</v>
      </c>
      <c r="P164" s="63" t="s">
        <v>815</v>
      </c>
      <c r="Q164" s="63">
        <v>7753</v>
      </c>
      <c r="R164" s="63" t="s">
        <v>1370</v>
      </c>
      <c r="S164" s="218" t="s">
        <v>746</v>
      </c>
      <c r="T164" s="132" t="s">
        <v>747</v>
      </c>
      <c r="U164" s="166" t="s">
        <v>397</v>
      </c>
      <c r="V164" s="219" t="s">
        <v>398</v>
      </c>
      <c r="W164" s="219" t="s">
        <v>445</v>
      </c>
      <c r="X164" s="219" t="s">
        <v>446</v>
      </c>
      <c r="Y164" s="132" t="s">
        <v>336</v>
      </c>
      <c r="Z164" s="166" t="s">
        <v>401</v>
      </c>
      <c r="AA164" s="166">
        <v>1</v>
      </c>
      <c r="AB164" s="166">
        <v>1</v>
      </c>
      <c r="AC164" s="166">
        <v>0</v>
      </c>
      <c r="AD164" s="166">
        <v>1</v>
      </c>
      <c r="AE164" s="213">
        <v>42822</v>
      </c>
      <c r="AF164" s="64">
        <v>1020</v>
      </c>
      <c r="AG164" s="64" t="s">
        <v>401</v>
      </c>
      <c r="AH164" s="64">
        <v>0</v>
      </c>
      <c r="AI164" s="64">
        <v>57</v>
      </c>
      <c r="AJ164" s="64">
        <v>78</v>
      </c>
      <c r="AK164" s="64">
        <v>112</v>
      </c>
      <c r="AL164" s="64">
        <v>20</v>
      </c>
      <c r="AM164" s="64">
        <v>70</v>
      </c>
      <c r="AN164" s="64">
        <v>54.130827973855347</v>
      </c>
      <c r="AO164" s="64">
        <v>-2.8691720261446534</v>
      </c>
      <c r="AP164" s="77">
        <v>0.77329754248364779</v>
      </c>
      <c r="AQ164" s="64">
        <v>-15.869172026144653</v>
      </c>
      <c r="AR164" s="64">
        <v>85.666666000000006</v>
      </c>
      <c r="AS164" s="65">
        <v>-0.51668903594772009</v>
      </c>
      <c r="AT164" s="65">
        <v>-5.033635133587111E-2</v>
      </c>
      <c r="AU164" s="64">
        <v>57</v>
      </c>
      <c r="AV164" s="140">
        <v>54.130827973855347</v>
      </c>
      <c r="AW164" s="140">
        <v>12</v>
      </c>
      <c r="AX164" s="140">
        <v>20</v>
      </c>
      <c r="AY164" s="140">
        <v>0</v>
      </c>
      <c r="AZ164" s="140">
        <v>8</v>
      </c>
      <c r="BA164" s="140">
        <v>2</v>
      </c>
      <c r="BB164" s="140">
        <v>5</v>
      </c>
      <c r="BC164" s="140">
        <v>0</v>
      </c>
      <c r="BD164" s="140">
        <v>15</v>
      </c>
      <c r="BE164" s="140">
        <v>4</v>
      </c>
      <c r="BF164" s="65">
        <v>0.33329999999999999</v>
      </c>
      <c r="BG164" s="140">
        <v>0</v>
      </c>
      <c r="BH164" s="140">
        <v>0</v>
      </c>
      <c r="BI164" s="140">
        <v>0</v>
      </c>
      <c r="BJ164" s="140">
        <v>4</v>
      </c>
      <c r="BK164" s="140">
        <v>1</v>
      </c>
      <c r="BL164" s="140">
        <v>0</v>
      </c>
      <c r="BM164" s="65">
        <v>0.4</v>
      </c>
      <c r="BN164" s="64">
        <v>5</v>
      </c>
      <c r="BO164" s="201">
        <v>2.2831050228310001E-2</v>
      </c>
      <c r="BP164" s="140">
        <v>13</v>
      </c>
      <c r="BQ164" s="147">
        <v>72</v>
      </c>
      <c r="BR164" s="147">
        <v>1</v>
      </c>
      <c r="BS164" s="147">
        <v>5</v>
      </c>
      <c r="BT164" s="147">
        <v>1</v>
      </c>
      <c r="BU164" s="147">
        <v>7</v>
      </c>
      <c r="BV164" s="154">
        <v>6</v>
      </c>
      <c r="BW164" s="159">
        <v>3.6</v>
      </c>
      <c r="BX164" s="146">
        <v>0.05</v>
      </c>
      <c r="BY164" s="146">
        <v>0.25</v>
      </c>
      <c r="BZ164" s="146">
        <v>0.05</v>
      </c>
      <c r="CA164" s="146">
        <v>0.35</v>
      </c>
      <c r="CB164" s="156">
        <v>0.3</v>
      </c>
      <c r="CC164" s="155">
        <v>10</v>
      </c>
      <c r="CD164" s="77">
        <v>0.5</v>
      </c>
      <c r="CE164" s="64">
        <v>1</v>
      </c>
      <c r="CF164" s="77">
        <v>4.1666666666660003E-2</v>
      </c>
      <c r="CG164" s="64">
        <v>11</v>
      </c>
      <c r="CH164" s="77">
        <v>0.25</v>
      </c>
      <c r="CI164" s="124">
        <v>1</v>
      </c>
      <c r="CJ164" s="124">
        <v>20</v>
      </c>
      <c r="CK164" s="77">
        <v>0.05</v>
      </c>
      <c r="CL164" s="124">
        <v>1</v>
      </c>
      <c r="CM164" s="77">
        <v>0.05</v>
      </c>
      <c r="CN164" s="124">
        <v>0</v>
      </c>
      <c r="CO164" s="77">
        <v>0</v>
      </c>
      <c r="CP164" s="116">
        <v>1090</v>
      </c>
      <c r="CQ164" s="116">
        <v>54.5</v>
      </c>
      <c r="CR164" s="116">
        <v>0</v>
      </c>
      <c r="CS164" s="116">
        <v>0</v>
      </c>
      <c r="CT164" s="116">
        <v>70</v>
      </c>
      <c r="CU164" s="116">
        <v>3.5</v>
      </c>
      <c r="CV164" s="116">
        <v>5</v>
      </c>
      <c r="CW164" s="116">
        <v>0.25</v>
      </c>
      <c r="CX164" s="116">
        <v>58.25</v>
      </c>
      <c r="CY164" s="64">
        <v>77</v>
      </c>
      <c r="CZ164" s="64">
        <v>60</v>
      </c>
      <c r="DA164" s="64">
        <v>92</v>
      </c>
      <c r="DB164" s="64">
        <v>68</v>
      </c>
      <c r="DC164" s="64">
        <v>63</v>
      </c>
      <c r="DD164" s="64">
        <v>37</v>
      </c>
      <c r="DE164" s="141">
        <v>0.77922077922077004</v>
      </c>
      <c r="DF164" s="141">
        <v>0.73913043478259999</v>
      </c>
      <c r="DG164" s="141">
        <v>0.58730158730158</v>
      </c>
      <c r="DH164" s="64">
        <v>67</v>
      </c>
      <c r="DI164" s="176">
        <v>52</v>
      </c>
      <c r="DJ164" s="175">
        <v>0.964247032692645</v>
      </c>
      <c r="DK164" s="141">
        <v>0.77611940298507465</v>
      </c>
      <c r="DL164" s="141">
        <v>0.74837083134354543</v>
      </c>
      <c r="DM164" s="141">
        <v>0.7847734875599055</v>
      </c>
      <c r="DN164" s="141">
        <v>-0.16106924404196543</v>
      </c>
      <c r="DO164" s="64">
        <v>24</v>
      </c>
      <c r="DP164" s="77">
        <v>0.54545454545453997</v>
      </c>
      <c r="DQ164" s="64">
        <v>18</v>
      </c>
      <c r="DR164" s="77">
        <v>0.9</v>
      </c>
      <c r="DS164" s="64">
        <v>0</v>
      </c>
      <c r="DT164" s="77">
        <v>0</v>
      </c>
      <c r="DU164" s="64">
        <v>112</v>
      </c>
      <c r="DV164" s="64">
        <v>557</v>
      </c>
      <c r="DW164" s="77">
        <v>0.20107719928185999</v>
      </c>
      <c r="DX164" s="64">
        <v>17</v>
      </c>
      <c r="DY164" s="64">
        <v>219</v>
      </c>
      <c r="DZ164" s="201">
        <v>7.762557077625E-2</v>
      </c>
      <c r="EA164" s="64">
        <v>48.700000000001303</v>
      </c>
      <c r="EB164" s="64">
        <v>63</v>
      </c>
      <c r="EC164" s="64">
        <v>4</v>
      </c>
      <c r="ED164" s="77">
        <v>6.3500000000000001E-2</v>
      </c>
      <c r="EE164" s="64">
        <v>0</v>
      </c>
      <c r="EF164" s="64">
        <v>0</v>
      </c>
      <c r="EG164" s="64">
        <v>0</v>
      </c>
      <c r="EH164" s="77">
        <v>0</v>
      </c>
      <c r="EI164" s="64">
        <v>0</v>
      </c>
      <c r="EJ164" s="138">
        <v>0</v>
      </c>
      <c r="EK164" s="64">
        <v>0</v>
      </c>
      <c r="EL164" s="64">
        <v>0</v>
      </c>
      <c r="EM164" s="138"/>
      <c r="EN164" s="178">
        <v>0</v>
      </c>
      <c r="EO164" s="178">
        <v>0</v>
      </c>
      <c r="EP164" s="178">
        <v>0</v>
      </c>
      <c r="EQ164" s="178">
        <v>0</v>
      </c>
      <c r="ER164" s="179">
        <v>0</v>
      </c>
    </row>
    <row r="165" spans="2:148" ht="14.1" customHeight="1" x14ac:dyDescent="0.2">
      <c r="B165" s="62" t="s">
        <v>1371</v>
      </c>
      <c r="C165" s="63" t="s">
        <v>383</v>
      </c>
      <c r="D165" s="63" t="s">
        <v>384</v>
      </c>
      <c r="E165" s="63" t="s">
        <v>1334</v>
      </c>
      <c r="F165" s="63"/>
      <c r="G165" s="63" t="s">
        <v>386</v>
      </c>
      <c r="H165" s="63" t="s">
        <v>810</v>
      </c>
      <c r="I165" s="63" t="s">
        <v>1335</v>
      </c>
      <c r="J165" s="158" t="b">
        <v>0</v>
      </c>
      <c r="K165" s="132" t="s">
        <v>1372</v>
      </c>
      <c r="L165" s="63" t="s">
        <v>1373</v>
      </c>
      <c r="M165" s="62"/>
      <c r="N165" s="63" t="s">
        <v>1374</v>
      </c>
      <c r="O165" s="63" t="s">
        <v>1375</v>
      </c>
      <c r="P165" s="63" t="s">
        <v>815</v>
      </c>
      <c r="Q165" s="63">
        <v>7095</v>
      </c>
      <c r="R165" s="63" t="s">
        <v>1376</v>
      </c>
      <c r="S165" s="218" t="s">
        <v>831</v>
      </c>
      <c r="T165" s="132" t="s">
        <v>832</v>
      </c>
      <c r="U165" s="166" t="s">
        <v>397</v>
      </c>
      <c r="V165" s="219" t="s">
        <v>398</v>
      </c>
      <c r="W165" s="219" t="s">
        <v>445</v>
      </c>
      <c r="X165" s="219" t="s">
        <v>446</v>
      </c>
      <c r="Y165" s="132" t="s">
        <v>336</v>
      </c>
      <c r="Z165" s="166"/>
      <c r="AA165" s="166">
        <v>1</v>
      </c>
      <c r="AB165" s="166">
        <v>1</v>
      </c>
      <c r="AC165" s="166">
        <v>0</v>
      </c>
      <c r="AD165" s="166">
        <v>1</v>
      </c>
      <c r="AE165" s="213">
        <v>42650</v>
      </c>
      <c r="AF165" s="64">
        <v>1192</v>
      </c>
      <c r="AG165" s="64" t="s">
        <v>401</v>
      </c>
      <c r="AH165" s="64">
        <v>2</v>
      </c>
      <c r="AI165" s="64">
        <v>34</v>
      </c>
      <c r="AJ165" s="64">
        <v>49</v>
      </c>
      <c r="AK165" s="64">
        <v>94</v>
      </c>
      <c r="AL165" s="64">
        <v>20</v>
      </c>
      <c r="AM165" s="64">
        <v>50</v>
      </c>
      <c r="AN165" s="64">
        <v>54.130827973855347</v>
      </c>
      <c r="AO165" s="64">
        <v>20.130827973855347</v>
      </c>
      <c r="AP165" s="77">
        <v>1.0826165594771069</v>
      </c>
      <c r="AQ165" s="64">
        <v>4.1308279738553466</v>
      </c>
      <c r="AR165" s="64">
        <v>58.333333000000003</v>
      </c>
      <c r="AS165" s="65">
        <v>-0.42414012793770905</v>
      </c>
      <c r="AT165" s="65">
        <v>0.59208317570162783</v>
      </c>
      <c r="AU165" s="64">
        <v>34</v>
      </c>
      <c r="AV165" s="140">
        <v>54.130827973855347</v>
      </c>
      <c r="AW165" s="140">
        <v>12</v>
      </c>
      <c r="AX165" s="140">
        <v>20</v>
      </c>
      <c r="AY165" s="140">
        <v>0</v>
      </c>
      <c r="AZ165" s="140">
        <v>6</v>
      </c>
      <c r="BA165" s="140">
        <v>1</v>
      </c>
      <c r="BB165" s="140">
        <v>4</v>
      </c>
      <c r="BC165" s="140">
        <v>0</v>
      </c>
      <c r="BD165" s="140">
        <v>11</v>
      </c>
      <c r="BE165" s="140">
        <v>6</v>
      </c>
      <c r="BF165" s="65">
        <v>0.5</v>
      </c>
      <c r="BG165" s="140">
        <v>0</v>
      </c>
      <c r="BH165" s="140">
        <v>0</v>
      </c>
      <c r="BI165" s="140">
        <v>0</v>
      </c>
      <c r="BJ165" s="140">
        <v>6</v>
      </c>
      <c r="BK165" s="140">
        <v>3</v>
      </c>
      <c r="BL165" s="140">
        <v>0</v>
      </c>
      <c r="BM165" s="65">
        <v>0.4</v>
      </c>
      <c r="BN165" s="64">
        <v>6</v>
      </c>
      <c r="BO165" s="201">
        <v>0.15789473684210001</v>
      </c>
      <c r="BP165" s="140">
        <v>10</v>
      </c>
      <c r="BQ165" s="147">
        <v>59</v>
      </c>
      <c r="BR165" s="147">
        <v>4</v>
      </c>
      <c r="BS165" s="147">
        <v>5</v>
      </c>
      <c r="BT165" s="147">
        <v>3</v>
      </c>
      <c r="BU165" s="147">
        <v>4</v>
      </c>
      <c r="BV165" s="154">
        <v>4</v>
      </c>
      <c r="BW165" s="159">
        <v>2.95</v>
      </c>
      <c r="BX165" s="146">
        <v>0.2</v>
      </c>
      <c r="BY165" s="146">
        <v>0.25</v>
      </c>
      <c r="BZ165" s="146">
        <v>0.15</v>
      </c>
      <c r="CA165" s="146">
        <v>0.2</v>
      </c>
      <c r="CB165" s="156">
        <v>0.2</v>
      </c>
      <c r="CC165" s="155">
        <v>5</v>
      </c>
      <c r="CD165" s="77">
        <v>0.25</v>
      </c>
      <c r="CE165" s="64">
        <v>1</v>
      </c>
      <c r="CF165" s="77">
        <v>7.6923076923070002E-2</v>
      </c>
      <c r="CG165" s="64">
        <v>6</v>
      </c>
      <c r="CH165" s="77">
        <v>0.18181818181817999</v>
      </c>
      <c r="CI165" s="124">
        <v>0</v>
      </c>
      <c r="CJ165" s="124">
        <v>20</v>
      </c>
      <c r="CK165" s="77">
        <v>0</v>
      </c>
      <c r="CL165" s="124">
        <v>0</v>
      </c>
      <c r="CM165" s="77">
        <v>0</v>
      </c>
      <c r="CN165" s="124">
        <v>0</v>
      </c>
      <c r="CO165" s="77">
        <v>0</v>
      </c>
      <c r="CP165" s="116">
        <v>1210</v>
      </c>
      <c r="CQ165" s="116">
        <v>60.5</v>
      </c>
      <c r="CR165" s="116">
        <v>0</v>
      </c>
      <c r="CS165" s="116">
        <v>0</v>
      </c>
      <c r="CT165" s="116">
        <v>35</v>
      </c>
      <c r="CU165" s="116">
        <v>1.75</v>
      </c>
      <c r="CV165" s="116">
        <v>0</v>
      </c>
      <c r="CW165" s="116">
        <v>0</v>
      </c>
      <c r="CX165" s="116">
        <v>62.25</v>
      </c>
      <c r="CY165" s="64">
        <v>48</v>
      </c>
      <c r="CZ165" s="64">
        <v>32</v>
      </c>
      <c r="DA165" s="64">
        <v>62</v>
      </c>
      <c r="DB165" s="64">
        <v>48</v>
      </c>
      <c r="DC165" s="64">
        <v>32</v>
      </c>
      <c r="DD165" s="64">
        <v>24</v>
      </c>
      <c r="DE165" s="141">
        <v>0.66666666666665997</v>
      </c>
      <c r="DF165" s="141">
        <v>0.77419354838708998</v>
      </c>
      <c r="DG165" s="141">
        <v>0.75</v>
      </c>
      <c r="DH165" s="64">
        <v>32</v>
      </c>
      <c r="DI165" s="176">
        <v>25</v>
      </c>
      <c r="DJ165" s="175">
        <v>0.964247032692645</v>
      </c>
      <c r="DK165" s="141">
        <v>0.78125</v>
      </c>
      <c r="DL165" s="141">
        <v>0.75331799429112889</v>
      </c>
      <c r="DM165" s="141">
        <v>0.99559549311675333</v>
      </c>
      <c r="DN165" s="141">
        <v>-3.3179942911288896E-3</v>
      </c>
      <c r="DO165" s="64">
        <v>13</v>
      </c>
      <c r="DP165" s="77">
        <v>0.39393939393938998</v>
      </c>
      <c r="DQ165" s="64">
        <v>11</v>
      </c>
      <c r="DR165" s="77">
        <v>0.55000000000000004</v>
      </c>
      <c r="DS165" s="64">
        <v>0</v>
      </c>
      <c r="DT165" s="77">
        <v>0</v>
      </c>
      <c r="DU165" s="64">
        <v>94</v>
      </c>
      <c r="DV165" s="64">
        <v>122</v>
      </c>
      <c r="DW165" s="77">
        <v>0.77049180327868005</v>
      </c>
      <c r="DX165" s="64">
        <v>19</v>
      </c>
      <c r="DY165" s="64">
        <v>38</v>
      </c>
      <c r="DZ165" s="201">
        <v>0.5</v>
      </c>
      <c r="EA165" s="64"/>
      <c r="EB165" s="64">
        <v>6</v>
      </c>
      <c r="EC165" s="64">
        <v>0</v>
      </c>
      <c r="ED165" s="77">
        <v>0</v>
      </c>
      <c r="EE165" s="64">
        <v>0</v>
      </c>
      <c r="EF165" s="64">
        <v>0</v>
      </c>
      <c r="EG165" s="64">
        <v>0</v>
      </c>
      <c r="EH165" s="77">
        <v>0</v>
      </c>
      <c r="EI165" s="64">
        <v>0</v>
      </c>
      <c r="EJ165" s="138">
        <v>0</v>
      </c>
      <c r="EK165" s="64">
        <v>0</v>
      </c>
      <c r="EL165" s="64">
        <v>0</v>
      </c>
      <c r="EM165" s="138"/>
      <c r="EN165" s="178">
        <v>0</v>
      </c>
      <c r="EO165" s="178">
        <v>0</v>
      </c>
      <c r="EP165" s="178">
        <v>0</v>
      </c>
      <c r="EQ165" s="178">
        <v>0</v>
      </c>
      <c r="ER165" s="179">
        <v>0</v>
      </c>
    </row>
    <row r="166" spans="2:148" ht="14.1" customHeight="1" x14ac:dyDescent="0.2">
      <c r="B166" s="62" t="s">
        <v>1377</v>
      </c>
      <c r="C166" s="63" t="s">
        <v>383</v>
      </c>
      <c r="D166" s="63" t="s">
        <v>384</v>
      </c>
      <c r="E166" s="63" t="s">
        <v>1334</v>
      </c>
      <c r="F166" s="63"/>
      <c r="G166" s="63" t="s">
        <v>386</v>
      </c>
      <c r="H166" s="63" t="s">
        <v>810</v>
      </c>
      <c r="I166" s="63" t="s">
        <v>1335</v>
      </c>
      <c r="J166" s="158" t="b">
        <v>0</v>
      </c>
      <c r="K166" s="132" t="s">
        <v>1378</v>
      </c>
      <c r="L166" s="63" t="s">
        <v>742</v>
      </c>
      <c r="M166" s="62"/>
      <c r="N166" s="63" t="s">
        <v>1379</v>
      </c>
      <c r="O166" s="63" t="s">
        <v>1352</v>
      </c>
      <c r="P166" s="63" t="s">
        <v>815</v>
      </c>
      <c r="Q166" s="63">
        <v>8753</v>
      </c>
      <c r="R166" s="63" t="s">
        <v>1380</v>
      </c>
      <c r="S166" s="218" t="s">
        <v>746</v>
      </c>
      <c r="T166" s="132" t="s">
        <v>747</v>
      </c>
      <c r="U166" s="166" t="s">
        <v>397</v>
      </c>
      <c r="V166" s="219" t="s">
        <v>398</v>
      </c>
      <c r="W166" s="219" t="s">
        <v>1381</v>
      </c>
      <c r="X166" s="219" t="s">
        <v>446</v>
      </c>
      <c r="Y166" s="132" t="s">
        <v>336</v>
      </c>
      <c r="Z166" s="166" t="s">
        <v>401</v>
      </c>
      <c r="AA166" s="166">
        <v>1</v>
      </c>
      <c r="AB166" s="166">
        <v>1</v>
      </c>
      <c r="AC166" s="166">
        <v>0</v>
      </c>
      <c r="AD166" s="166">
        <v>1</v>
      </c>
      <c r="AE166" s="213">
        <v>43000</v>
      </c>
      <c r="AF166" s="64">
        <v>842</v>
      </c>
      <c r="AG166" s="64" t="s">
        <v>401</v>
      </c>
      <c r="AH166" s="64">
        <v>1</v>
      </c>
      <c r="AI166" s="64">
        <v>20</v>
      </c>
      <c r="AJ166" s="64">
        <v>30</v>
      </c>
      <c r="AK166" s="64">
        <v>29</v>
      </c>
      <c r="AL166" s="64">
        <v>6</v>
      </c>
      <c r="AM166" s="64">
        <v>50</v>
      </c>
      <c r="AN166" s="64">
        <v>16.239248392156604</v>
      </c>
      <c r="AO166" s="64">
        <v>-3.760751607843396</v>
      </c>
      <c r="AP166" s="77">
        <v>0.3247849678431321</v>
      </c>
      <c r="AQ166" s="64">
        <v>-33.760751607843396</v>
      </c>
      <c r="AR166" s="64">
        <v>29</v>
      </c>
      <c r="AS166" s="65">
        <v>-0.44002591751184122</v>
      </c>
      <c r="AT166" s="65">
        <v>-0.18803758039216981</v>
      </c>
      <c r="AU166" s="64">
        <v>20</v>
      </c>
      <c r="AV166" s="140">
        <v>16.239248392156604</v>
      </c>
      <c r="AW166" s="140">
        <v>2</v>
      </c>
      <c r="AX166" s="140">
        <v>6</v>
      </c>
      <c r="AY166" s="140">
        <v>0</v>
      </c>
      <c r="AZ166" s="140">
        <v>2</v>
      </c>
      <c r="BA166" s="140">
        <v>1</v>
      </c>
      <c r="BB166" s="140">
        <v>2</v>
      </c>
      <c r="BC166" s="140">
        <v>1</v>
      </c>
      <c r="BD166" s="140">
        <v>6</v>
      </c>
      <c r="BE166" s="140">
        <v>0</v>
      </c>
      <c r="BF166" s="65">
        <v>0</v>
      </c>
      <c r="BG166" s="140">
        <v>0</v>
      </c>
      <c r="BH166" s="140">
        <v>0</v>
      </c>
      <c r="BI166" s="140">
        <v>0</v>
      </c>
      <c r="BJ166" s="140">
        <v>0</v>
      </c>
      <c r="BK166" s="140">
        <v>0</v>
      </c>
      <c r="BL166" s="140">
        <v>0</v>
      </c>
      <c r="BM166" s="65">
        <v>0.5</v>
      </c>
      <c r="BN166" s="64">
        <v>2</v>
      </c>
      <c r="BO166" s="201">
        <v>8.3333333333329998E-2</v>
      </c>
      <c r="BP166" s="140">
        <v>3</v>
      </c>
      <c r="BQ166" s="147">
        <v>21</v>
      </c>
      <c r="BR166" s="147">
        <v>0</v>
      </c>
      <c r="BS166" s="147">
        <v>2</v>
      </c>
      <c r="BT166" s="147">
        <v>1</v>
      </c>
      <c r="BU166" s="147">
        <v>1</v>
      </c>
      <c r="BV166" s="154">
        <v>2</v>
      </c>
      <c r="BW166" s="159">
        <v>3.5</v>
      </c>
      <c r="BX166" s="146">
        <v>0</v>
      </c>
      <c r="BY166" s="146">
        <v>0.33333333333332998</v>
      </c>
      <c r="BZ166" s="146">
        <v>0.16666666666666</v>
      </c>
      <c r="CA166" s="146">
        <v>0.16666666666666</v>
      </c>
      <c r="CB166" s="156">
        <v>0.33333333333332998</v>
      </c>
      <c r="CC166" s="155">
        <v>3</v>
      </c>
      <c r="CD166" s="77">
        <v>0.5</v>
      </c>
      <c r="CE166" s="64">
        <v>4</v>
      </c>
      <c r="CF166" s="77">
        <v>0.44444444444443998</v>
      </c>
      <c r="CG166" s="64">
        <v>7</v>
      </c>
      <c r="CH166" s="77">
        <v>0.46666666666666001</v>
      </c>
      <c r="CI166" s="124">
        <v>1</v>
      </c>
      <c r="CJ166" s="124">
        <v>6</v>
      </c>
      <c r="CK166" s="77">
        <v>0.16666666666666</v>
      </c>
      <c r="CL166" s="124">
        <v>1</v>
      </c>
      <c r="CM166" s="77">
        <v>0.16669999999999999</v>
      </c>
      <c r="CN166" s="124">
        <v>0</v>
      </c>
      <c r="CO166" s="77">
        <v>0</v>
      </c>
      <c r="CP166" s="116">
        <v>300</v>
      </c>
      <c r="CQ166" s="116">
        <v>50</v>
      </c>
      <c r="CR166" s="116">
        <v>0</v>
      </c>
      <c r="CS166" s="116">
        <v>0</v>
      </c>
      <c r="CT166" s="116">
        <v>21</v>
      </c>
      <c r="CU166" s="116">
        <v>3.5</v>
      </c>
      <c r="CV166" s="116">
        <v>5</v>
      </c>
      <c r="CW166" s="116">
        <v>0.83333333333333337</v>
      </c>
      <c r="CX166" s="116">
        <v>54.333333333333336</v>
      </c>
      <c r="CY166" s="64">
        <v>29</v>
      </c>
      <c r="CZ166" s="64">
        <v>21</v>
      </c>
      <c r="DA166" s="64">
        <v>29</v>
      </c>
      <c r="DB166" s="64">
        <v>25</v>
      </c>
      <c r="DC166" s="64">
        <v>26</v>
      </c>
      <c r="DD166" s="64">
        <v>20</v>
      </c>
      <c r="DE166" s="141">
        <v>0.72413793103447999</v>
      </c>
      <c r="DF166" s="141">
        <v>0.86206896551723999</v>
      </c>
      <c r="DG166" s="141">
        <v>0.76923076923075995</v>
      </c>
      <c r="DH166" s="64">
        <v>28</v>
      </c>
      <c r="DI166" s="176">
        <v>22</v>
      </c>
      <c r="DJ166" s="175">
        <v>0.964247032692645</v>
      </c>
      <c r="DK166" s="141">
        <v>0.7857142857142857</v>
      </c>
      <c r="DL166" s="141">
        <v>0.75762266854422111</v>
      </c>
      <c r="DM166" s="141">
        <v>1.0153217441458608</v>
      </c>
      <c r="DN166" s="141">
        <v>1.1608100686538836E-2</v>
      </c>
      <c r="DO166" s="64">
        <v>9</v>
      </c>
      <c r="DP166" s="77">
        <v>0.6</v>
      </c>
      <c r="DQ166" s="64">
        <v>6</v>
      </c>
      <c r="DR166" s="77">
        <v>1</v>
      </c>
      <c r="DS166" s="64">
        <v>0</v>
      </c>
      <c r="DT166" s="77">
        <v>0</v>
      </c>
      <c r="DU166" s="64">
        <v>29</v>
      </c>
      <c r="DV166" s="64">
        <v>76</v>
      </c>
      <c r="DW166" s="77">
        <v>0.38157894736842002</v>
      </c>
      <c r="DX166" s="64">
        <v>4</v>
      </c>
      <c r="DY166" s="64">
        <v>24</v>
      </c>
      <c r="DZ166" s="201">
        <v>0.16666666666666</v>
      </c>
      <c r="EA166" s="64">
        <v>3.2000000000002</v>
      </c>
      <c r="EB166" s="64">
        <v>10</v>
      </c>
      <c r="EC166" s="64">
        <v>2</v>
      </c>
      <c r="ED166" s="77">
        <v>0.2</v>
      </c>
      <c r="EE166" s="64">
        <v>0</v>
      </c>
      <c r="EF166" s="64">
        <v>0</v>
      </c>
      <c r="EG166" s="64">
        <v>0</v>
      </c>
      <c r="EH166" s="77">
        <v>0</v>
      </c>
      <c r="EI166" s="64">
        <v>0</v>
      </c>
      <c r="EJ166" s="138">
        <v>0</v>
      </c>
      <c r="EK166" s="64">
        <v>0</v>
      </c>
      <c r="EL166" s="64">
        <v>0</v>
      </c>
      <c r="EM166" s="138"/>
      <c r="EN166" s="178">
        <v>0</v>
      </c>
      <c r="EO166" s="178">
        <v>0</v>
      </c>
      <c r="EP166" s="178">
        <v>0</v>
      </c>
      <c r="EQ166" s="178">
        <v>0</v>
      </c>
      <c r="ER166" s="179">
        <v>0</v>
      </c>
    </row>
    <row r="167" spans="2:148" ht="14.1" customHeight="1" x14ac:dyDescent="0.2">
      <c r="B167" s="62" t="s">
        <v>1382</v>
      </c>
      <c r="C167" s="63" t="s">
        <v>383</v>
      </c>
      <c r="D167" s="63" t="s">
        <v>384</v>
      </c>
      <c r="E167" s="63" t="s">
        <v>809</v>
      </c>
      <c r="F167" s="63" t="s">
        <v>403</v>
      </c>
      <c r="G167" s="63" t="s">
        <v>386</v>
      </c>
      <c r="H167" s="63" t="s">
        <v>810</v>
      </c>
      <c r="I167" s="63" t="s">
        <v>1335</v>
      </c>
      <c r="J167" s="158" t="b">
        <v>0</v>
      </c>
      <c r="K167" s="132" t="s">
        <v>1383</v>
      </c>
      <c r="L167" s="63" t="s">
        <v>449</v>
      </c>
      <c r="M167" s="62"/>
      <c r="N167" s="63" t="s">
        <v>1384</v>
      </c>
      <c r="O167" s="63" t="s">
        <v>1385</v>
      </c>
      <c r="P167" s="63" t="s">
        <v>815</v>
      </c>
      <c r="Q167" s="63">
        <v>7083</v>
      </c>
      <c r="R167" s="63" t="s">
        <v>1386</v>
      </c>
      <c r="S167" s="218" t="s">
        <v>453</v>
      </c>
      <c r="T167" s="132" t="s">
        <v>454</v>
      </c>
      <c r="U167" s="166" t="s">
        <v>397</v>
      </c>
      <c r="V167" s="219" t="s">
        <v>398</v>
      </c>
      <c r="W167" s="219" t="s">
        <v>1292</v>
      </c>
      <c r="X167" s="219" t="s">
        <v>446</v>
      </c>
      <c r="Y167" s="132" t="s">
        <v>336</v>
      </c>
      <c r="Z167" s="166" t="s">
        <v>401</v>
      </c>
      <c r="AA167" s="166">
        <v>1</v>
      </c>
      <c r="AB167" s="166">
        <v>1</v>
      </c>
      <c r="AC167" s="166">
        <v>0</v>
      </c>
      <c r="AD167" s="166">
        <v>1</v>
      </c>
      <c r="AE167" s="213">
        <v>43159</v>
      </c>
      <c r="AF167" s="64">
        <v>683</v>
      </c>
      <c r="AG167" s="64" t="s">
        <v>401</v>
      </c>
      <c r="AH167" s="64">
        <v>1</v>
      </c>
      <c r="AI167" s="64">
        <v>48</v>
      </c>
      <c r="AJ167" s="64">
        <v>57</v>
      </c>
      <c r="AK167" s="64">
        <v>55</v>
      </c>
      <c r="AL167" s="64">
        <v>20</v>
      </c>
      <c r="AM167" s="64">
        <v>68</v>
      </c>
      <c r="AN167" s="64">
        <v>54.130827973855347</v>
      </c>
      <c r="AO167" s="64">
        <v>6.1308279738553466</v>
      </c>
      <c r="AP167" s="77">
        <v>0.79604158785081391</v>
      </c>
      <c r="AQ167" s="64">
        <v>-13.869172026144653</v>
      </c>
      <c r="AR167" s="64">
        <v>51</v>
      </c>
      <c r="AS167" s="65">
        <v>-1.5803127748084608E-2</v>
      </c>
      <c r="AT167" s="65">
        <v>0.12772558278865306</v>
      </c>
      <c r="AU167" s="64">
        <v>48</v>
      </c>
      <c r="AV167" s="140">
        <v>54.130827973855347</v>
      </c>
      <c r="AW167" s="140">
        <v>7</v>
      </c>
      <c r="AX167" s="140">
        <v>20</v>
      </c>
      <c r="AY167" s="140">
        <v>0</v>
      </c>
      <c r="AZ167" s="140">
        <v>7</v>
      </c>
      <c r="BA167" s="140">
        <v>3</v>
      </c>
      <c r="BB167" s="140">
        <v>8</v>
      </c>
      <c r="BC167" s="140">
        <v>2</v>
      </c>
      <c r="BD167" s="140">
        <v>20</v>
      </c>
      <c r="BE167" s="140">
        <v>0</v>
      </c>
      <c r="BF167" s="65">
        <v>0</v>
      </c>
      <c r="BG167" s="140">
        <v>0</v>
      </c>
      <c r="BH167" s="140">
        <v>0</v>
      </c>
      <c r="BI167" s="140">
        <v>0</v>
      </c>
      <c r="BJ167" s="140">
        <v>0</v>
      </c>
      <c r="BK167" s="140">
        <v>0</v>
      </c>
      <c r="BL167" s="140">
        <v>0</v>
      </c>
      <c r="BM167" s="65">
        <v>0.55000000000000004</v>
      </c>
      <c r="BN167" s="64">
        <v>7</v>
      </c>
      <c r="BO167" s="201">
        <v>0.16279069767441001</v>
      </c>
      <c r="BP167" s="140">
        <v>16</v>
      </c>
      <c r="BQ167" s="147">
        <v>78</v>
      </c>
      <c r="BR167" s="147">
        <v>0</v>
      </c>
      <c r="BS167" s="147">
        <v>3</v>
      </c>
      <c r="BT167" s="147">
        <v>2</v>
      </c>
      <c r="BU167" s="147">
        <v>9</v>
      </c>
      <c r="BV167" s="154">
        <v>6</v>
      </c>
      <c r="BW167" s="159">
        <v>3.9</v>
      </c>
      <c r="BX167" s="146">
        <v>0</v>
      </c>
      <c r="BY167" s="146">
        <v>0.15</v>
      </c>
      <c r="BZ167" s="146">
        <v>0.1</v>
      </c>
      <c r="CA167" s="146">
        <v>0.45</v>
      </c>
      <c r="CB167" s="156">
        <v>0.3</v>
      </c>
      <c r="CC167" s="155">
        <v>0</v>
      </c>
      <c r="CD167" s="77">
        <v>0</v>
      </c>
      <c r="CE167" s="64">
        <v>0</v>
      </c>
      <c r="CF167" s="77">
        <v>0</v>
      </c>
      <c r="CG167" s="64">
        <v>0</v>
      </c>
      <c r="CH167" s="77">
        <v>0</v>
      </c>
      <c r="CI167" s="124">
        <v>0</v>
      </c>
      <c r="CJ167" s="124">
        <v>20</v>
      </c>
      <c r="CK167" s="77">
        <v>0</v>
      </c>
      <c r="CL167" s="124">
        <v>0</v>
      </c>
      <c r="CM167" s="77">
        <v>0</v>
      </c>
      <c r="CN167" s="124">
        <v>0</v>
      </c>
      <c r="CO167" s="77">
        <v>0</v>
      </c>
      <c r="CP167" s="116">
        <v>1000</v>
      </c>
      <c r="CQ167" s="116">
        <v>50</v>
      </c>
      <c r="CR167" s="116">
        <v>0</v>
      </c>
      <c r="CS167" s="116">
        <v>0</v>
      </c>
      <c r="CT167" s="116">
        <v>0</v>
      </c>
      <c r="CU167" s="116">
        <v>0</v>
      </c>
      <c r="CV167" s="116">
        <v>0</v>
      </c>
      <c r="CW167" s="116">
        <v>0</v>
      </c>
      <c r="CX167" s="116">
        <v>50</v>
      </c>
      <c r="CY167" s="64">
        <v>55</v>
      </c>
      <c r="CZ167" s="64">
        <v>46</v>
      </c>
      <c r="DA167" s="64">
        <v>81</v>
      </c>
      <c r="DB167" s="64">
        <v>67</v>
      </c>
      <c r="DC167" s="64">
        <v>35</v>
      </c>
      <c r="DD167" s="64">
        <v>31</v>
      </c>
      <c r="DE167" s="141">
        <v>0.83636363636362998</v>
      </c>
      <c r="DF167" s="141">
        <v>0.82716049382715995</v>
      </c>
      <c r="DG167" s="141">
        <v>0.88571428571428001</v>
      </c>
      <c r="DH167" s="64">
        <v>41</v>
      </c>
      <c r="DI167" s="176">
        <v>32</v>
      </c>
      <c r="DJ167" s="175">
        <v>0.964247032692645</v>
      </c>
      <c r="DK167" s="141">
        <v>0.78048780487804881</v>
      </c>
      <c r="DL167" s="141">
        <v>0.75258304990645464</v>
      </c>
      <c r="DM167" s="141">
        <v>1.1768990622687734</v>
      </c>
      <c r="DN167" s="141">
        <v>0.13313123580782538</v>
      </c>
      <c r="DO167" s="64">
        <v>1</v>
      </c>
      <c r="DP167" s="77">
        <v>4.7619047619039997E-2</v>
      </c>
      <c r="DQ167" s="64">
        <v>15</v>
      </c>
      <c r="DR167" s="77">
        <v>0.75</v>
      </c>
      <c r="DS167" s="64">
        <v>0</v>
      </c>
      <c r="DT167" s="77">
        <v>0</v>
      </c>
      <c r="DU167" s="64">
        <v>55</v>
      </c>
      <c r="DV167" s="64">
        <v>99</v>
      </c>
      <c r="DW167" s="77">
        <v>0.55555555555555003</v>
      </c>
      <c r="DX167" s="64">
        <v>17</v>
      </c>
      <c r="DY167" s="64">
        <v>43</v>
      </c>
      <c r="DZ167" s="201">
        <v>0.39534883720929997</v>
      </c>
      <c r="EA167" s="64"/>
      <c r="EB167" s="64">
        <v>10</v>
      </c>
      <c r="EC167" s="64">
        <v>0</v>
      </c>
      <c r="ED167" s="77">
        <v>0</v>
      </c>
      <c r="EE167" s="64">
        <v>0</v>
      </c>
      <c r="EF167" s="64">
        <v>0</v>
      </c>
      <c r="EG167" s="64">
        <v>0</v>
      </c>
      <c r="EH167" s="77">
        <v>0</v>
      </c>
      <c r="EI167" s="64">
        <v>0</v>
      </c>
      <c r="EJ167" s="138">
        <v>0</v>
      </c>
      <c r="EK167" s="64">
        <v>0</v>
      </c>
      <c r="EL167" s="64">
        <v>0</v>
      </c>
      <c r="EM167" s="138"/>
      <c r="EN167" s="178">
        <v>0</v>
      </c>
      <c r="EO167" s="178">
        <v>0</v>
      </c>
      <c r="EP167" s="178">
        <v>0</v>
      </c>
      <c r="EQ167" s="178">
        <v>0</v>
      </c>
      <c r="ER167" s="179">
        <v>0</v>
      </c>
    </row>
    <row r="168" spans="2:148" ht="14.1" customHeight="1" x14ac:dyDescent="0.2">
      <c r="B168" s="62" t="s">
        <v>1387</v>
      </c>
      <c r="C168" s="63" t="s">
        <v>383</v>
      </c>
      <c r="D168" s="63" t="s">
        <v>384</v>
      </c>
      <c r="E168" s="63" t="s">
        <v>1334</v>
      </c>
      <c r="F168" s="63"/>
      <c r="G168" s="63" t="s">
        <v>386</v>
      </c>
      <c r="H168" s="63" t="s">
        <v>810</v>
      </c>
      <c r="I168" s="63" t="s">
        <v>1335</v>
      </c>
      <c r="J168" s="158" t="b">
        <v>0</v>
      </c>
      <c r="K168" s="132" t="s">
        <v>1388</v>
      </c>
      <c r="L168" s="63" t="s">
        <v>742</v>
      </c>
      <c r="M168" s="62"/>
      <c r="N168" s="63" t="s">
        <v>1389</v>
      </c>
      <c r="O168" s="63" t="s">
        <v>1390</v>
      </c>
      <c r="P168" s="63" t="s">
        <v>815</v>
      </c>
      <c r="Q168" s="63">
        <v>7712</v>
      </c>
      <c r="R168" s="63" t="s">
        <v>1391</v>
      </c>
      <c r="S168" s="218" t="s">
        <v>746</v>
      </c>
      <c r="T168" s="132" t="s">
        <v>747</v>
      </c>
      <c r="U168" s="166" t="s">
        <v>397</v>
      </c>
      <c r="V168" s="219" t="s">
        <v>398</v>
      </c>
      <c r="W168" s="219" t="s">
        <v>1292</v>
      </c>
      <c r="X168" s="219" t="s">
        <v>446</v>
      </c>
      <c r="Y168" s="132" t="s">
        <v>336</v>
      </c>
      <c r="Z168" s="166" t="s">
        <v>401</v>
      </c>
      <c r="AA168" s="166">
        <v>1</v>
      </c>
      <c r="AB168" s="166">
        <v>1</v>
      </c>
      <c r="AC168" s="166">
        <v>0</v>
      </c>
      <c r="AD168" s="166">
        <v>1</v>
      </c>
      <c r="AE168" s="213">
        <v>43058</v>
      </c>
      <c r="AF168" s="64">
        <v>784</v>
      </c>
      <c r="AG168" s="64" t="s">
        <v>401</v>
      </c>
      <c r="AH168" s="64">
        <v>0</v>
      </c>
      <c r="AI168" s="64">
        <v>48</v>
      </c>
      <c r="AJ168" s="64">
        <v>121</v>
      </c>
      <c r="AK168" s="64">
        <v>169</v>
      </c>
      <c r="AL168" s="64">
        <v>37</v>
      </c>
      <c r="AM168" s="64">
        <v>88</v>
      </c>
      <c r="AN168" s="64">
        <v>100.14203175163239</v>
      </c>
      <c r="AO168" s="64">
        <v>52.142031751632388</v>
      </c>
      <c r="AP168" s="77">
        <v>1.1379776335412772</v>
      </c>
      <c r="AQ168" s="64">
        <v>12.142031751632388</v>
      </c>
      <c r="AR168" s="64">
        <v>130</v>
      </c>
      <c r="AS168" s="65">
        <v>-0.40744359910276695</v>
      </c>
      <c r="AT168" s="65">
        <v>1.086292328159008</v>
      </c>
      <c r="AU168" s="64">
        <v>48</v>
      </c>
      <c r="AV168" s="140">
        <v>100.14203175163239</v>
      </c>
      <c r="AW168" s="140">
        <v>17</v>
      </c>
      <c r="AX168" s="140">
        <v>37</v>
      </c>
      <c r="AY168" s="140">
        <v>0</v>
      </c>
      <c r="AZ168" s="140">
        <v>16</v>
      </c>
      <c r="BA168" s="140">
        <v>2</v>
      </c>
      <c r="BB168" s="140">
        <v>8</v>
      </c>
      <c r="BC168" s="140">
        <v>0</v>
      </c>
      <c r="BD168" s="140">
        <v>26</v>
      </c>
      <c r="BE168" s="140">
        <v>1</v>
      </c>
      <c r="BF168" s="65">
        <v>5.8799999999999998E-2</v>
      </c>
      <c r="BG168" s="140">
        <v>0</v>
      </c>
      <c r="BH168" s="140">
        <v>1</v>
      </c>
      <c r="BI168" s="140">
        <v>0</v>
      </c>
      <c r="BJ168" s="140">
        <v>2</v>
      </c>
      <c r="BK168" s="140">
        <v>9</v>
      </c>
      <c r="BL168" s="140">
        <v>0</v>
      </c>
      <c r="BM168" s="65">
        <v>0.51349999999999996</v>
      </c>
      <c r="BN168" s="64">
        <v>14</v>
      </c>
      <c r="BO168" s="201">
        <v>4.6822742474910001E-2</v>
      </c>
      <c r="BP168" s="140">
        <v>18</v>
      </c>
      <c r="BQ168" s="147">
        <v>121</v>
      </c>
      <c r="BR168" s="147">
        <v>0</v>
      </c>
      <c r="BS168" s="147">
        <v>16</v>
      </c>
      <c r="BT168" s="147">
        <v>3</v>
      </c>
      <c r="BU168" s="147">
        <v>10</v>
      </c>
      <c r="BV168" s="154">
        <v>8</v>
      </c>
      <c r="BW168" s="159">
        <v>3.2702702702702702</v>
      </c>
      <c r="BX168" s="146">
        <v>0</v>
      </c>
      <c r="BY168" s="146">
        <v>0.43243243243243001</v>
      </c>
      <c r="BZ168" s="146">
        <v>8.1081081081080003E-2</v>
      </c>
      <c r="CA168" s="146">
        <v>0.27027027027027001</v>
      </c>
      <c r="CB168" s="156">
        <v>0.21621621621621001</v>
      </c>
      <c r="CC168" s="155">
        <v>23</v>
      </c>
      <c r="CD168" s="77">
        <v>0.62162162162162005</v>
      </c>
      <c r="CE168" s="64">
        <v>1</v>
      </c>
      <c r="CF168" s="77">
        <v>6.6666666666660004E-2</v>
      </c>
      <c r="CG168" s="64">
        <v>24</v>
      </c>
      <c r="CH168" s="77">
        <v>0.46153846153846001</v>
      </c>
      <c r="CI168" s="124">
        <v>8</v>
      </c>
      <c r="CJ168" s="124">
        <v>37</v>
      </c>
      <c r="CK168" s="77">
        <v>0.21621621621621001</v>
      </c>
      <c r="CL168" s="124">
        <v>8</v>
      </c>
      <c r="CM168" s="77">
        <v>0.2162</v>
      </c>
      <c r="CN168" s="124">
        <v>0</v>
      </c>
      <c r="CO168" s="77">
        <v>0</v>
      </c>
      <c r="CP168" s="116">
        <v>2380</v>
      </c>
      <c r="CQ168" s="116">
        <v>64.324324324324323</v>
      </c>
      <c r="CR168" s="116">
        <v>0</v>
      </c>
      <c r="CS168" s="116">
        <v>0</v>
      </c>
      <c r="CT168" s="116">
        <v>161</v>
      </c>
      <c r="CU168" s="116">
        <v>4.3513513513513518</v>
      </c>
      <c r="CV168" s="116">
        <v>40</v>
      </c>
      <c r="CW168" s="116">
        <v>1.0810810810810811</v>
      </c>
      <c r="CX168" s="116">
        <v>69.756756756756758</v>
      </c>
      <c r="CY168" s="64">
        <v>121</v>
      </c>
      <c r="CZ168" s="64">
        <v>90</v>
      </c>
      <c r="DA168" s="64">
        <v>121</v>
      </c>
      <c r="DB168" s="64">
        <v>96</v>
      </c>
      <c r="DC168" s="64">
        <v>96</v>
      </c>
      <c r="DD168" s="64">
        <v>77</v>
      </c>
      <c r="DE168" s="141">
        <v>0.74380165289255995</v>
      </c>
      <c r="DF168" s="141">
        <v>0.79338842975206003</v>
      </c>
      <c r="DG168" s="141">
        <v>0.80208333333333004</v>
      </c>
      <c r="DH168" s="64">
        <v>100</v>
      </c>
      <c r="DI168" s="176">
        <v>80</v>
      </c>
      <c r="DJ168" s="175">
        <v>0.964247032692645</v>
      </c>
      <c r="DK168" s="141">
        <v>0.8</v>
      </c>
      <c r="DL168" s="141">
        <v>0.771397626154116</v>
      </c>
      <c r="DM168" s="141">
        <v>1.0397793642847994</v>
      </c>
      <c r="DN168" s="141">
        <v>3.0685707179214039E-2</v>
      </c>
      <c r="DO168" s="64">
        <v>15</v>
      </c>
      <c r="DP168" s="77">
        <v>0.28846153846153</v>
      </c>
      <c r="DQ168" s="64">
        <v>28</v>
      </c>
      <c r="DR168" s="77">
        <v>0.75675675675675003</v>
      </c>
      <c r="DS168" s="64">
        <v>0</v>
      </c>
      <c r="DT168" s="77">
        <v>0</v>
      </c>
      <c r="DU168" s="64">
        <v>169</v>
      </c>
      <c r="DV168" s="64">
        <v>753</v>
      </c>
      <c r="DW168" s="77">
        <v>0.22443559096945001</v>
      </c>
      <c r="DX168" s="64">
        <v>34</v>
      </c>
      <c r="DY168" s="64">
        <v>299</v>
      </c>
      <c r="DZ168" s="201">
        <v>0.11371237458193</v>
      </c>
      <c r="EA168" s="64">
        <v>55.700000000002902</v>
      </c>
      <c r="EB168" s="64">
        <v>90</v>
      </c>
      <c r="EC168" s="64">
        <v>4</v>
      </c>
      <c r="ED168" s="77">
        <v>4.4400000000000002E-2</v>
      </c>
      <c r="EE168" s="64">
        <v>0</v>
      </c>
      <c r="EF168" s="64">
        <v>0</v>
      </c>
      <c r="EG168" s="64">
        <v>0</v>
      </c>
      <c r="EH168" s="77">
        <v>0</v>
      </c>
      <c r="EI168" s="64">
        <v>0</v>
      </c>
      <c r="EJ168" s="138">
        <v>0</v>
      </c>
      <c r="EK168" s="64">
        <v>0</v>
      </c>
      <c r="EL168" s="64">
        <v>0</v>
      </c>
      <c r="EM168" s="138"/>
      <c r="EN168" s="178">
        <v>0</v>
      </c>
      <c r="EO168" s="178">
        <v>0</v>
      </c>
      <c r="EP168" s="178">
        <v>0</v>
      </c>
      <c r="EQ168" s="178">
        <v>0</v>
      </c>
      <c r="ER168" s="179">
        <v>0</v>
      </c>
    </row>
    <row r="169" spans="2:148" ht="14.1" customHeight="1" x14ac:dyDescent="0.2">
      <c r="B169" s="62" t="s">
        <v>1392</v>
      </c>
      <c r="C169" s="63" t="s">
        <v>383</v>
      </c>
      <c r="D169" s="63" t="s">
        <v>384</v>
      </c>
      <c r="E169" s="63" t="s">
        <v>1334</v>
      </c>
      <c r="F169" s="63"/>
      <c r="G169" s="63" t="s">
        <v>386</v>
      </c>
      <c r="H169" s="63" t="s">
        <v>810</v>
      </c>
      <c r="I169" s="63" t="s">
        <v>1335</v>
      </c>
      <c r="J169" s="158" t="b">
        <v>0</v>
      </c>
      <c r="K169" s="132" t="s">
        <v>1393</v>
      </c>
      <c r="L169" s="63" t="s">
        <v>742</v>
      </c>
      <c r="M169" s="62"/>
      <c r="N169" s="63" t="s">
        <v>1394</v>
      </c>
      <c r="O169" s="63" t="s">
        <v>1395</v>
      </c>
      <c r="P169" s="63" t="s">
        <v>815</v>
      </c>
      <c r="Q169" s="63">
        <v>7728</v>
      </c>
      <c r="R169" s="63" t="s">
        <v>1396</v>
      </c>
      <c r="S169" s="218" t="s">
        <v>746</v>
      </c>
      <c r="T169" s="132" t="s">
        <v>747</v>
      </c>
      <c r="U169" s="166" t="s">
        <v>397</v>
      </c>
      <c r="V169" s="219" t="s">
        <v>398</v>
      </c>
      <c r="W169" s="219" t="s">
        <v>445</v>
      </c>
      <c r="X169" s="219" t="s">
        <v>446</v>
      </c>
      <c r="Y169" s="132" t="s">
        <v>336</v>
      </c>
      <c r="Z169" s="166" t="s">
        <v>401</v>
      </c>
      <c r="AA169" s="166">
        <v>1</v>
      </c>
      <c r="AB169" s="166">
        <v>1</v>
      </c>
      <c r="AC169" s="166">
        <v>0</v>
      </c>
      <c r="AD169" s="166">
        <v>1</v>
      </c>
      <c r="AE169" s="213">
        <v>43400</v>
      </c>
      <c r="AF169" s="64">
        <v>442</v>
      </c>
      <c r="AG169" s="64" t="s">
        <v>401</v>
      </c>
      <c r="AH169" s="64">
        <v>0</v>
      </c>
      <c r="AI169" s="64">
        <v>35</v>
      </c>
      <c r="AJ169" s="64">
        <v>41</v>
      </c>
      <c r="AK169" s="64">
        <v>31</v>
      </c>
      <c r="AL169" s="64">
        <v>8</v>
      </c>
      <c r="AM169" s="64">
        <v>50</v>
      </c>
      <c r="AN169" s="64">
        <v>21.652331189542139</v>
      </c>
      <c r="AO169" s="64">
        <v>-13.347668810457861</v>
      </c>
      <c r="AP169" s="77">
        <v>0.4330466237908428</v>
      </c>
      <c r="AQ169" s="64">
        <v>-28.347668810457861</v>
      </c>
      <c r="AR169" s="64">
        <v>33</v>
      </c>
      <c r="AS169" s="65">
        <v>-0.30153770356315684</v>
      </c>
      <c r="AT169" s="65">
        <v>-0.38136196601308175</v>
      </c>
      <c r="AU169" s="64">
        <v>35</v>
      </c>
      <c r="AV169" s="140">
        <v>21.652331189542139</v>
      </c>
      <c r="AW169" s="140">
        <v>5</v>
      </c>
      <c r="AX169" s="140">
        <v>8</v>
      </c>
      <c r="AY169" s="140">
        <v>0</v>
      </c>
      <c r="AZ169" s="140">
        <v>1</v>
      </c>
      <c r="BA169" s="140">
        <v>0</v>
      </c>
      <c r="BB169" s="140">
        <v>1</v>
      </c>
      <c r="BC169" s="140">
        <v>0</v>
      </c>
      <c r="BD169" s="140">
        <v>2</v>
      </c>
      <c r="BE169" s="140">
        <v>4</v>
      </c>
      <c r="BF169" s="65">
        <v>0.8</v>
      </c>
      <c r="BG169" s="140">
        <v>0</v>
      </c>
      <c r="BH169" s="140">
        <v>0</v>
      </c>
      <c r="BI169" s="140">
        <v>0</v>
      </c>
      <c r="BJ169" s="140">
        <v>4</v>
      </c>
      <c r="BK169" s="140">
        <v>2</v>
      </c>
      <c r="BL169" s="140">
        <v>0</v>
      </c>
      <c r="BM169" s="65">
        <v>0.375</v>
      </c>
      <c r="BN169" s="64">
        <v>3</v>
      </c>
      <c r="BO169" s="201">
        <v>5.4545454545449998E-2</v>
      </c>
      <c r="BP169" s="140">
        <v>5</v>
      </c>
      <c r="BQ169" s="147">
        <v>28</v>
      </c>
      <c r="BR169" s="147">
        <v>0</v>
      </c>
      <c r="BS169" s="147">
        <v>2</v>
      </c>
      <c r="BT169" s="147">
        <v>1</v>
      </c>
      <c r="BU169" s="147">
        <v>4</v>
      </c>
      <c r="BV169" s="154">
        <v>1</v>
      </c>
      <c r="BW169" s="159">
        <v>3.5</v>
      </c>
      <c r="BX169" s="146">
        <v>0</v>
      </c>
      <c r="BY169" s="146">
        <v>0.25</v>
      </c>
      <c r="BZ169" s="146">
        <v>0.125</v>
      </c>
      <c r="CA169" s="146">
        <v>0.5</v>
      </c>
      <c r="CB169" s="156">
        <v>0.125</v>
      </c>
      <c r="CC169" s="155">
        <v>5</v>
      </c>
      <c r="CD169" s="77">
        <v>0.625</v>
      </c>
      <c r="CE169" s="64">
        <v>0</v>
      </c>
      <c r="CF169" s="77">
        <v>0</v>
      </c>
      <c r="CG169" s="64">
        <v>5</v>
      </c>
      <c r="CH169" s="77">
        <v>0.38461538461537997</v>
      </c>
      <c r="CI169" s="124">
        <v>2</v>
      </c>
      <c r="CJ169" s="124">
        <v>8</v>
      </c>
      <c r="CK169" s="77">
        <v>0.25</v>
      </c>
      <c r="CL169" s="124">
        <v>2</v>
      </c>
      <c r="CM169" s="77">
        <v>0.25</v>
      </c>
      <c r="CN169" s="124">
        <v>0</v>
      </c>
      <c r="CO169" s="77">
        <v>0</v>
      </c>
      <c r="CP169" s="116">
        <v>540</v>
      </c>
      <c r="CQ169" s="116">
        <v>67.5</v>
      </c>
      <c r="CR169" s="116">
        <v>0</v>
      </c>
      <c r="CS169" s="116">
        <v>0</v>
      </c>
      <c r="CT169" s="116">
        <v>35</v>
      </c>
      <c r="CU169" s="116">
        <v>4.375</v>
      </c>
      <c r="CV169" s="116">
        <v>10</v>
      </c>
      <c r="CW169" s="116">
        <v>1.25</v>
      </c>
      <c r="CX169" s="116">
        <v>73.125</v>
      </c>
      <c r="CY169" s="64">
        <v>39</v>
      </c>
      <c r="CZ169" s="64">
        <v>32</v>
      </c>
      <c r="DA169" s="64">
        <v>24</v>
      </c>
      <c r="DB169" s="64">
        <v>15</v>
      </c>
      <c r="DC169" s="64">
        <v>25</v>
      </c>
      <c r="DD169" s="64">
        <v>21</v>
      </c>
      <c r="DE169" s="141">
        <v>0.82051282051282004</v>
      </c>
      <c r="DF169" s="141">
        <v>0.625</v>
      </c>
      <c r="DG169" s="141">
        <v>0.84</v>
      </c>
      <c r="DH169" s="64">
        <v>27</v>
      </c>
      <c r="DI169" s="176">
        <v>21</v>
      </c>
      <c r="DJ169" s="175">
        <v>0.964247032692645</v>
      </c>
      <c r="DK169" s="141">
        <v>0.77777777777777779</v>
      </c>
      <c r="DL169" s="141">
        <v>0.74996991431650173</v>
      </c>
      <c r="DM169" s="141">
        <v>1.1200449297563473</v>
      </c>
      <c r="DN169" s="141">
        <v>9.003008568349824E-2</v>
      </c>
      <c r="DO169" s="64">
        <v>5</v>
      </c>
      <c r="DP169" s="77">
        <v>0.38461538461537997</v>
      </c>
      <c r="DQ169" s="64">
        <v>7</v>
      </c>
      <c r="DR169" s="77">
        <v>0.875</v>
      </c>
      <c r="DS169" s="64">
        <v>0</v>
      </c>
      <c r="DT169" s="77">
        <v>0</v>
      </c>
      <c r="DU169" s="64">
        <v>31</v>
      </c>
      <c r="DV169" s="64">
        <v>176</v>
      </c>
      <c r="DW169" s="77">
        <v>0.17613636363636001</v>
      </c>
      <c r="DX169" s="64">
        <v>8</v>
      </c>
      <c r="DY169" s="64">
        <v>55</v>
      </c>
      <c r="DZ169" s="201">
        <v>0.14545454545454001</v>
      </c>
      <c r="EA169" s="64">
        <v>8.5000000000003002</v>
      </c>
      <c r="EB169" s="64">
        <v>19</v>
      </c>
      <c r="EC169" s="64">
        <v>0</v>
      </c>
      <c r="ED169" s="77">
        <v>0</v>
      </c>
      <c r="EE169" s="64">
        <v>0</v>
      </c>
      <c r="EF169" s="64">
        <v>0</v>
      </c>
      <c r="EG169" s="64">
        <v>0</v>
      </c>
      <c r="EH169" s="77">
        <v>0</v>
      </c>
      <c r="EI169" s="64">
        <v>0</v>
      </c>
      <c r="EJ169" s="138">
        <v>0</v>
      </c>
      <c r="EK169" s="64">
        <v>0</v>
      </c>
      <c r="EL169" s="64">
        <v>0</v>
      </c>
      <c r="EM169" s="138"/>
      <c r="EN169" s="178">
        <v>0</v>
      </c>
      <c r="EO169" s="178">
        <v>0</v>
      </c>
      <c r="EP169" s="178">
        <v>0</v>
      </c>
      <c r="EQ169" s="178">
        <v>0</v>
      </c>
      <c r="ER169" s="179">
        <v>0</v>
      </c>
    </row>
    <row r="170" spans="2:148" ht="14.1" customHeight="1" x14ac:dyDescent="0.2">
      <c r="B170" s="62" t="s">
        <v>1397</v>
      </c>
      <c r="C170" s="63" t="s">
        <v>383</v>
      </c>
      <c r="D170" s="63" t="s">
        <v>384</v>
      </c>
      <c r="E170" s="63" t="s">
        <v>1334</v>
      </c>
      <c r="F170" s="63"/>
      <c r="G170" s="63" t="s">
        <v>386</v>
      </c>
      <c r="H170" s="63" t="s">
        <v>810</v>
      </c>
      <c r="I170" s="63" t="s">
        <v>1335</v>
      </c>
      <c r="J170" s="158" t="b">
        <v>0</v>
      </c>
      <c r="K170" s="132" t="s">
        <v>1398</v>
      </c>
      <c r="L170" s="63" t="s">
        <v>1399</v>
      </c>
      <c r="M170" s="62"/>
      <c r="N170" s="63" t="s">
        <v>1400</v>
      </c>
      <c r="O170" s="63" t="s">
        <v>1401</v>
      </c>
      <c r="P170" s="63" t="s">
        <v>815</v>
      </c>
      <c r="Q170" s="63">
        <v>8831</v>
      </c>
      <c r="R170" s="63" t="s">
        <v>1402</v>
      </c>
      <c r="S170" s="218" t="s">
        <v>1403</v>
      </c>
      <c r="T170" s="132" t="s">
        <v>1404</v>
      </c>
      <c r="U170" s="166" t="s">
        <v>397</v>
      </c>
      <c r="V170" s="219" t="s">
        <v>398</v>
      </c>
      <c r="W170" s="219" t="s">
        <v>445</v>
      </c>
      <c r="X170" s="219" t="s">
        <v>446</v>
      </c>
      <c r="Y170" s="132" t="s">
        <v>333</v>
      </c>
      <c r="Z170" s="166"/>
      <c r="AA170" s="166">
        <v>0</v>
      </c>
      <c r="AB170" s="166">
        <v>0</v>
      </c>
      <c r="AC170" s="166">
        <v>0</v>
      </c>
      <c r="AD170" s="166">
        <v>1</v>
      </c>
      <c r="AE170" s="213">
        <v>43513</v>
      </c>
      <c r="AF170" s="64">
        <v>329</v>
      </c>
      <c r="AG170" s="64" t="s">
        <v>401</v>
      </c>
      <c r="AH170" s="64">
        <v>0</v>
      </c>
      <c r="AI170" s="64">
        <v>0</v>
      </c>
      <c r="AJ170" s="64">
        <v>2</v>
      </c>
      <c r="AK170" s="64">
        <v>2</v>
      </c>
      <c r="AL170" s="64">
        <v>0</v>
      </c>
      <c r="AM170" s="64">
        <v>50</v>
      </c>
      <c r="AN170" s="64">
        <v>0</v>
      </c>
      <c r="AO170" s="64">
        <v>0</v>
      </c>
      <c r="AP170" s="77">
        <v>0</v>
      </c>
      <c r="AQ170" s="64">
        <v>-50</v>
      </c>
      <c r="AR170" s="64">
        <v>1.666666</v>
      </c>
      <c r="AS170" s="65">
        <v>-1</v>
      </c>
      <c r="AT170" s="65">
        <v>0</v>
      </c>
      <c r="AU170" s="64">
        <v>0</v>
      </c>
      <c r="AV170" s="140">
        <v>0</v>
      </c>
      <c r="AW170" s="140">
        <v>0</v>
      </c>
      <c r="AX170" s="140">
        <v>0</v>
      </c>
      <c r="AY170" s="140">
        <v>0</v>
      </c>
      <c r="AZ170" s="140">
        <v>0</v>
      </c>
      <c r="BA170" s="140">
        <v>0</v>
      </c>
      <c r="BB170" s="140">
        <v>0</v>
      </c>
      <c r="BC170" s="140">
        <v>0</v>
      </c>
      <c r="BD170" s="140">
        <v>0</v>
      </c>
      <c r="BE170" s="140">
        <v>0</v>
      </c>
      <c r="BF170" s="65">
        <v>0</v>
      </c>
      <c r="BG170" s="140">
        <v>0</v>
      </c>
      <c r="BH170" s="140">
        <v>0</v>
      </c>
      <c r="BI170" s="140">
        <v>0</v>
      </c>
      <c r="BJ170" s="140">
        <v>0</v>
      </c>
      <c r="BK170" s="140">
        <v>0</v>
      </c>
      <c r="BL170" s="140">
        <v>0</v>
      </c>
      <c r="BM170" s="65">
        <v>0</v>
      </c>
      <c r="BN170" s="64">
        <v>0</v>
      </c>
      <c r="BO170" s="201">
        <v>0</v>
      </c>
      <c r="BP170" s="140">
        <v>0</v>
      </c>
      <c r="BQ170" s="147">
        <v>0</v>
      </c>
      <c r="BR170" s="147">
        <v>0</v>
      </c>
      <c r="BS170" s="147">
        <v>0</v>
      </c>
      <c r="BT170" s="147">
        <v>0</v>
      </c>
      <c r="BU170" s="147">
        <v>0</v>
      </c>
      <c r="BV170" s="154">
        <v>0</v>
      </c>
      <c r="BW170" s="159">
        <v>0</v>
      </c>
      <c r="BX170" s="146">
        <v>0</v>
      </c>
      <c r="BY170" s="146">
        <v>0</v>
      </c>
      <c r="BZ170" s="146">
        <v>0</v>
      </c>
      <c r="CA170" s="146">
        <v>0</v>
      </c>
      <c r="CB170" s="156">
        <v>0</v>
      </c>
      <c r="CC170" s="155">
        <v>0</v>
      </c>
      <c r="CD170" s="77">
        <v>0</v>
      </c>
      <c r="CE170" s="64">
        <v>0</v>
      </c>
      <c r="CF170" s="77">
        <v>0</v>
      </c>
      <c r="CG170" s="64">
        <v>0</v>
      </c>
      <c r="CH170" s="77">
        <v>0</v>
      </c>
      <c r="CI170" s="124">
        <v>0</v>
      </c>
      <c r="CJ170" s="124">
        <v>0</v>
      </c>
      <c r="CK170" s="77">
        <v>0</v>
      </c>
      <c r="CL170" s="124">
        <v>0</v>
      </c>
      <c r="CM170" s="77">
        <v>0</v>
      </c>
      <c r="CN170" s="124">
        <v>0</v>
      </c>
      <c r="CO170" s="77">
        <v>0</v>
      </c>
      <c r="CP170" s="116">
        <v>0</v>
      </c>
      <c r="CQ170" s="116">
        <v>0</v>
      </c>
      <c r="CR170" s="116">
        <v>0</v>
      </c>
      <c r="CS170" s="116">
        <v>0</v>
      </c>
      <c r="CT170" s="116">
        <v>0</v>
      </c>
      <c r="CU170" s="116">
        <v>0</v>
      </c>
      <c r="CV170" s="116">
        <v>0</v>
      </c>
      <c r="CW170" s="116">
        <v>0</v>
      </c>
      <c r="CX170" s="116">
        <v>0</v>
      </c>
      <c r="CY170" s="64">
        <v>2</v>
      </c>
      <c r="CZ170" s="64">
        <v>2</v>
      </c>
      <c r="DA170" s="64">
        <v>4</v>
      </c>
      <c r="DB170" s="64">
        <v>3</v>
      </c>
      <c r="DC170" s="64">
        <v>0</v>
      </c>
      <c r="DD170" s="64">
        <v>0</v>
      </c>
      <c r="DE170" s="141">
        <v>1</v>
      </c>
      <c r="DF170" s="141">
        <v>0.75</v>
      </c>
      <c r="DG170" s="141">
        <v>0</v>
      </c>
      <c r="DH170" s="64">
        <v>1</v>
      </c>
      <c r="DI170" s="176">
        <v>1</v>
      </c>
      <c r="DJ170" s="175">
        <v>0.964247032692645</v>
      </c>
      <c r="DK170" s="141">
        <v>1</v>
      </c>
      <c r="DL170" s="141">
        <v>0.964247032692645</v>
      </c>
      <c r="DM170" s="141">
        <v>0</v>
      </c>
      <c r="DN170" s="141">
        <v>-0.964247032692645</v>
      </c>
      <c r="DO170" s="64">
        <v>0</v>
      </c>
      <c r="DP170" s="77">
        <v>0</v>
      </c>
      <c r="DQ170" s="64">
        <v>0</v>
      </c>
      <c r="DR170" s="77">
        <v>0</v>
      </c>
      <c r="DS170" s="64">
        <v>0</v>
      </c>
      <c r="DT170" s="77">
        <v>0</v>
      </c>
      <c r="DU170" s="64">
        <v>2</v>
      </c>
      <c r="DV170" s="64">
        <v>17</v>
      </c>
      <c r="DW170" s="77">
        <v>0.11764705882352</v>
      </c>
      <c r="DX170" s="64">
        <v>0</v>
      </c>
      <c r="DY170" s="64">
        <v>6</v>
      </c>
      <c r="DZ170" s="201">
        <v>0</v>
      </c>
      <c r="EA170" s="64">
        <v>1.8</v>
      </c>
      <c r="EB170" s="64">
        <v>0</v>
      </c>
      <c r="EC170" s="64">
        <v>0</v>
      </c>
      <c r="ED170" s="77">
        <v>0</v>
      </c>
      <c r="EE170" s="64">
        <v>0</v>
      </c>
      <c r="EF170" s="64">
        <v>0</v>
      </c>
      <c r="EG170" s="64">
        <v>0</v>
      </c>
      <c r="EH170" s="77">
        <v>0</v>
      </c>
      <c r="EI170" s="64">
        <v>0</v>
      </c>
      <c r="EJ170" s="138">
        <v>0</v>
      </c>
      <c r="EK170" s="64">
        <v>0</v>
      </c>
      <c r="EL170" s="64">
        <v>0</v>
      </c>
      <c r="EM170" s="138"/>
      <c r="EN170" s="178">
        <v>0</v>
      </c>
      <c r="EO170" s="178">
        <v>0</v>
      </c>
      <c r="EP170" s="178">
        <v>0</v>
      </c>
      <c r="EQ170" s="178">
        <v>0</v>
      </c>
      <c r="ER170" s="179">
        <v>0</v>
      </c>
    </row>
    <row r="171" spans="2:148" ht="14.1" customHeight="1" x14ac:dyDescent="0.2">
      <c r="B171" s="62" t="s">
        <v>1405</v>
      </c>
      <c r="C171" s="63" t="s">
        <v>383</v>
      </c>
      <c r="D171" s="63" t="s">
        <v>384</v>
      </c>
      <c r="E171" s="63" t="s">
        <v>1334</v>
      </c>
      <c r="F171" s="63"/>
      <c r="G171" s="63" t="s">
        <v>386</v>
      </c>
      <c r="H171" s="63" t="s">
        <v>810</v>
      </c>
      <c r="I171" s="63" t="s">
        <v>1335</v>
      </c>
      <c r="J171" s="158" t="b">
        <v>0</v>
      </c>
      <c r="K171" s="132" t="s">
        <v>1406</v>
      </c>
      <c r="L171" s="63" t="s">
        <v>1407</v>
      </c>
      <c r="M171" s="62"/>
      <c r="N171" s="63" t="s">
        <v>1408</v>
      </c>
      <c r="O171" s="63" t="s">
        <v>1401</v>
      </c>
      <c r="P171" s="63" t="s">
        <v>815</v>
      </c>
      <c r="Q171" s="63">
        <v>8831</v>
      </c>
      <c r="R171" s="63" t="s">
        <v>1409</v>
      </c>
      <c r="S171" s="218" t="s">
        <v>1410</v>
      </c>
      <c r="T171" s="132" t="s">
        <v>1411</v>
      </c>
      <c r="U171" s="166" t="s">
        <v>397</v>
      </c>
      <c r="V171" s="219" t="s">
        <v>398</v>
      </c>
      <c r="W171" s="219" t="s">
        <v>445</v>
      </c>
      <c r="X171" s="219" t="s">
        <v>446</v>
      </c>
      <c r="Y171" s="132" t="s">
        <v>333</v>
      </c>
      <c r="Z171" s="166"/>
      <c r="AA171" s="166">
        <v>0</v>
      </c>
      <c r="AB171" s="166">
        <v>0</v>
      </c>
      <c r="AC171" s="166">
        <v>0</v>
      </c>
      <c r="AD171" s="166">
        <v>1</v>
      </c>
      <c r="AE171" s="213">
        <v>43809</v>
      </c>
      <c r="AF171" s="64">
        <v>33</v>
      </c>
      <c r="AG171" s="64" t="s">
        <v>401</v>
      </c>
      <c r="AH171" s="64">
        <v>0</v>
      </c>
      <c r="AI171" s="64">
        <v>0</v>
      </c>
      <c r="AJ171" s="64">
        <v>0</v>
      </c>
      <c r="AK171" s="64">
        <v>1</v>
      </c>
      <c r="AL171" s="64">
        <v>0</v>
      </c>
      <c r="AM171" s="64">
        <v>50</v>
      </c>
      <c r="AN171" s="64">
        <v>0</v>
      </c>
      <c r="AO171" s="64">
        <v>0</v>
      </c>
      <c r="AP171" s="77">
        <v>0</v>
      </c>
      <c r="AQ171" s="64">
        <v>-50</v>
      </c>
      <c r="AR171" s="64">
        <v>0.33333299999999999</v>
      </c>
      <c r="AS171" s="65">
        <v>-1</v>
      </c>
      <c r="AT171" s="65">
        <v>0</v>
      </c>
      <c r="AU171" s="64">
        <v>0</v>
      </c>
      <c r="AV171" s="140">
        <v>0</v>
      </c>
      <c r="AW171" s="140">
        <v>0</v>
      </c>
      <c r="AX171" s="140">
        <v>0</v>
      </c>
      <c r="AY171" s="140">
        <v>0</v>
      </c>
      <c r="AZ171" s="140">
        <v>0</v>
      </c>
      <c r="BA171" s="140">
        <v>0</v>
      </c>
      <c r="BB171" s="140">
        <v>0</v>
      </c>
      <c r="BC171" s="140">
        <v>0</v>
      </c>
      <c r="BD171" s="140">
        <v>0</v>
      </c>
      <c r="BE171" s="140">
        <v>0</v>
      </c>
      <c r="BF171" s="65">
        <v>0</v>
      </c>
      <c r="BG171" s="140">
        <v>0</v>
      </c>
      <c r="BH171" s="140">
        <v>0</v>
      </c>
      <c r="BI171" s="140">
        <v>0</v>
      </c>
      <c r="BJ171" s="140">
        <v>0</v>
      </c>
      <c r="BK171" s="140">
        <v>0</v>
      </c>
      <c r="BL171" s="140">
        <v>0</v>
      </c>
      <c r="BM171" s="65">
        <v>0</v>
      </c>
      <c r="BN171" s="64">
        <v>0</v>
      </c>
      <c r="BO171" s="201">
        <v>0</v>
      </c>
      <c r="BP171" s="140">
        <v>0</v>
      </c>
      <c r="BQ171" s="147">
        <v>0</v>
      </c>
      <c r="BR171" s="147">
        <v>0</v>
      </c>
      <c r="BS171" s="147">
        <v>0</v>
      </c>
      <c r="BT171" s="147">
        <v>0</v>
      </c>
      <c r="BU171" s="147">
        <v>0</v>
      </c>
      <c r="BV171" s="154">
        <v>0</v>
      </c>
      <c r="BW171" s="159">
        <v>0</v>
      </c>
      <c r="BX171" s="146">
        <v>0</v>
      </c>
      <c r="BY171" s="146">
        <v>0</v>
      </c>
      <c r="BZ171" s="146">
        <v>0</v>
      </c>
      <c r="CA171" s="146">
        <v>0</v>
      </c>
      <c r="CB171" s="156">
        <v>0</v>
      </c>
      <c r="CC171" s="155">
        <v>0</v>
      </c>
      <c r="CD171" s="77">
        <v>0</v>
      </c>
      <c r="CE171" s="64">
        <v>0</v>
      </c>
      <c r="CF171" s="77">
        <v>0</v>
      </c>
      <c r="CG171" s="64">
        <v>0</v>
      </c>
      <c r="CH171" s="77">
        <v>0</v>
      </c>
      <c r="CI171" s="124">
        <v>0</v>
      </c>
      <c r="CJ171" s="124">
        <v>0</v>
      </c>
      <c r="CK171" s="77">
        <v>0</v>
      </c>
      <c r="CL171" s="124">
        <v>0</v>
      </c>
      <c r="CM171" s="77">
        <v>0</v>
      </c>
      <c r="CN171" s="124">
        <v>0</v>
      </c>
      <c r="CO171" s="77">
        <v>0</v>
      </c>
      <c r="CP171" s="116">
        <v>0</v>
      </c>
      <c r="CQ171" s="116">
        <v>0</v>
      </c>
      <c r="CR171" s="116">
        <v>0</v>
      </c>
      <c r="CS171" s="116">
        <v>0</v>
      </c>
      <c r="CT171" s="116">
        <v>0</v>
      </c>
      <c r="CU171" s="116">
        <v>0</v>
      </c>
      <c r="CV171" s="116">
        <v>0</v>
      </c>
      <c r="CW171" s="116">
        <v>0</v>
      </c>
      <c r="CX171" s="116">
        <v>0</v>
      </c>
      <c r="CY171" s="64">
        <v>0</v>
      </c>
      <c r="CZ171" s="64">
        <v>0</v>
      </c>
      <c r="DA171" s="64">
        <v>0</v>
      </c>
      <c r="DB171" s="64">
        <v>0</v>
      </c>
      <c r="DC171" s="64">
        <v>0</v>
      </c>
      <c r="DD171" s="64">
        <v>0</v>
      </c>
      <c r="DE171" s="141">
        <v>0</v>
      </c>
      <c r="DF171" s="141">
        <v>0</v>
      </c>
      <c r="DG171" s="141">
        <v>0</v>
      </c>
      <c r="DH171" s="64">
        <v>0</v>
      </c>
      <c r="DI171" s="176">
        <v>0</v>
      </c>
      <c r="DJ171" s="175">
        <v>0.964247032692645</v>
      </c>
      <c r="DK171" s="141">
        <v>0</v>
      </c>
      <c r="DL171" s="141">
        <v>0</v>
      </c>
      <c r="DM171" s="141">
        <v>0</v>
      </c>
      <c r="DN171" s="141">
        <v>0</v>
      </c>
      <c r="DO171" s="64">
        <v>0</v>
      </c>
      <c r="DP171" s="77">
        <v>0</v>
      </c>
      <c r="DQ171" s="64">
        <v>0</v>
      </c>
      <c r="DR171" s="77">
        <v>0</v>
      </c>
      <c r="DS171" s="64">
        <v>0</v>
      </c>
      <c r="DT171" s="77">
        <v>0</v>
      </c>
      <c r="DU171" s="64">
        <v>1</v>
      </c>
      <c r="DV171" s="64">
        <v>8</v>
      </c>
      <c r="DW171" s="77">
        <v>0.125</v>
      </c>
      <c r="DX171" s="64">
        <v>0</v>
      </c>
      <c r="DY171" s="64">
        <v>3</v>
      </c>
      <c r="DZ171" s="201">
        <v>0</v>
      </c>
      <c r="EA171" s="64">
        <v>0.9</v>
      </c>
      <c r="EB171" s="64">
        <v>0</v>
      </c>
      <c r="EC171" s="64">
        <v>0</v>
      </c>
      <c r="ED171" s="77">
        <v>0</v>
      </c>
      <c r="EE171" s="64">
        <v>0</v>
      </c>
      <c r="EF171" s="64">
        <v>0</v>
      </c>
      <c r="EG171" s="64">
        <v>0</v>
      </c>
      <c r="EH171" s="77">
        <v>0</v>
      </c>
      <c r="EI171" s="64">
        <v>0</v>
      </c>
      <c r="EJ171" s="138">
        <v>0</v>
      </c>
      <c r="EK171" s="64">
        <v>0</v>
      </c>
      <c r="EL171" s="64">
        <v>0</v>
      </c>
      <c r="EM171" s="138"/>
      <c r="EN171" s="178">
        <v>0</v>
      </c>
      <c r="EO171" s="178">
        <v>0</v>
      </c>
      <c r="EP171" s="178">
        <v>0</v>
      </c>
      <c r="EQ171" s="178">
        <v>0</v>
      </c>
      <c r="ER171" s="179">
        <v>0</v>
      </c>
    </row>
    <row r="172" spans="2:148" ht="14.1" customHeight="1" x14ac:dyDescent="0.2">
      <c r="B172" s="62" t="s">
        <v>1412</v>
      </c>
      <c r="C172" s="63" t="s">
        <v>383</v>
      </c>
      <c r="D172" s="63" t="s">
        <v>1050</v>
      </c>
      <c r="E172" s="63" t="s">
        <v>1051</v>
      </c>
      <c r="F172" s="63" t="s">
        <v>403</v>
      </c>
      <c r="G172" s="63"/>
      <c r="H172" s="63" t="s">
        <v>1052</v>
      </c>
      <c r="I172" s="63" t="s">
        <v>1052</v>
      </c>
      <c r="J172" s="158" t="b">
        <v>0</v>
      </c>
      <c r="K172" s="132" t="s">
        <v>1413</v>
      </c>
      <c r="L172" s="63" t="s">
        <v>449</v>
      </c>
      <c r="M172" s="62"/>
      <c r="N172" s="63" t="s">
        <v>1414</v>
      </c>
      <c r="O172" s="63" t="s">
        <v>1415</v>
      </c>
      <c r="P172" s="63" t="s">
        <v>815</v>
      </c>
      <c r="Q172" s="63">
        <v>8401</v>
      </c>
      <c r="R172" s="63" t="s">
        <v>1416</v>
      </c>
      <c r="S172" s="218" t="s">
        <v>453</v>
      </c>
      <c r="T172" s="132" t="s">
        <v>454</v>
      </c>
      <c r="U172" s="166" t="s">
        <v>397</v>
      </c>
      <c r="V172" s="219" t="s">
        <v>398</v>
      </c>
      <c r="W172" s="219" t="s">
        <v>445</v>
      </c>
      <c r="X172" s="219" t="s">
        <v>446</v>
      </c>
      <c r="Y172" s="132" t="s">
        <v>336</v>
      </c>
      <c r="Z172" s="166" t="s">
        <v>401</v>
      </c>
      <c r="AA172" s="166">
        <v>1</v>
      </c>
      <c r="AB172" s="166">
        <v>1</v>
      </c>
      <c r="AC172" s="166">
        <v>0</v>
      </c>
      <c r="AD172" s="166">
        <v>1</v>
      </c>
      <c r="AE172" s="213">
        <v>43539</v>
      </c>
      <c r="AF172" s="64">
        <v>303</v>
      </c>
      <c r="AG172" s="64" t="s">
        <v>401</v>
      </c>
      <c r="AH172" s="64">
        <v>0</v>
      </c>
      <c r="AI172" s="64">
        <v>0</v>
      </c>
      <c r="AJ172" s="64">
        <v>199</v>
      </c>
      <c r="AK172" s="64">
        <v>188</v>
      </c>
      <c r="AL172" s="64">
        <v>70</v>
      </c>
      <c r="AM172" s="64">
        <v>172</v>
      </c>
      <c r="AN172" s="64">
        <v>189.45789790849369</v>
      </c>
      <c r="AO172" s="64">
        <v>189.45789790849369</v>
      </c>
      <c r="AP172" s="77">
        <v>1.1014994064447308</v>
      </c>
      <c r="AQ172" s="64">
        <v>17.457897908493692</v>
      </c>
      <c r="AR172" s="64">
        <v>191.33333300000001</v>
      </c>
      <c r="AS172" s="65">
        <v>7.7547761090089994E-3</v>
      </c>
      <c r="AT172" s="65">
        <v>0</v>
      </c>
      <c r="AU172" s="64">
        <v>0</v>
      </c>
      <c r="AV172" s="140">
        <v>189.45789790849369</v>
      </c>
      <c r="AW172" s="140">
        <v>21</v>
      </c>
      <c r="AX172" s="140">
        <v>70</v>
      </c>
      <c r="AY172" s="140">
        <v>0</v>
      </c>
      <c r="AZ172" s="140">
        <v>15</v>
      </c>
      <c r="BA172" s="140">
        <v>16</v>
      </c>
      <c r="BB172" s="140">
        <v>17</v>
      </c>
      <c r="BC172" s="140">
        <v>3</v>
      </c>
      <c r="BD172" s="140">
        <v>51</v>
      </c>
      <c r="BE172" s="140">
        <v>5</v>
      </c>
      <c r="BF172" s="65">
        <v>0.23810000000000001</v>
      </c>
      <c r="BG172" s="140">
        <v>0</v>
      </c>
      <c r="BH172" s="140">
        <v>0</v>
      </c>
      <c r="BI172" s="140">
        <v>0</v>
      </c>
      <c r="BJ172" s="140">
        <v>5</v>
      </c>
      <c r="BK172" s="140">
        <v>14</v>
      </c>
      <c r="BL172" s="140">
        <v>0</v>
      </c>
      <c r="BM172" s="65">
        <v>0.6714</v>
      </c>
      <c r="BN172" s="64">
        <v>25</v>
      </c>
      <c r="BO172" s="201">
        <v>0.11848341232227</v>
      </c>
      <c r="BP172" s="140">
        <v>35</v>
      </c>
      <c r="BQ172" s="147">
        <v>239</v>
      </c>
      <c r="BR172" s="147">
        <v>0</v>
      </c>
      <c r="BS172" s="147">
        <v>15</v>
      </c>
      <c r="BT172" s="147">
        <v>22</v>
      </c>
      <c r="BU172" s="147">
        <v>22</v>
      </c>
      <c r="BV172" s="154">
        <v>11</v>
      </c>
      <c r="BW172" s="159">
        <v>3.4142857142857101</v>
      </c>
      <c r="BX172" s="146">
        <v>0</v>
      </c>
      <c r="BY172" s="146">
        <v>0.21428571428571</v>
      </c>
      <c r="BZ172" s="146">
        <v>0.31428571428571001</v>
      </c>
      <c r="CA172" s="146">
        <v>0.31428571428571001</v>
      </c>
      <c r="CB172" s="156">
        <v>0.15714285714285001</v>
      </c>
      <c r="CC172" s="155">
        <v>12</v>
      </c>
      <c r="CD172" s="77">
        <v>0.17142857142856999</v>
      </c>
      <c r="CE172" s="64">
        <v>2</v>
      </c>
      <c r="CF172" s="77">
        <v>0.2</v>
      </c>
      <c r="CG172" s="64">
        <v>14</v>
      </c>
      <c r="CH172" s="77">
        <v>0.17499999999999999</v>
      </c>
      <c r="CI172" s="124">
        <v>0</v>
      </c>
      <c r="CJ172" s="124">
        <v>70</v>
      </c>
      <c r="CK172" s="77">
        <v>0</v>
      </c>
      <c r="CL172" s="124">
        <v>0</v>
      </c>
      <c r="CM172" s="77">
        <v>0</v>
      </c>
      <c r="CN172" s="124">
        <v>0</v>
      </c>
      <c r="CO172" s="77">
        <v>0</v>
      </c>
      <c r="CP172" s="116">
        <v>4250</v>
      </c>
      <c r="CQ172" s="116">
        <v>60.714285714285715</v>
      </c>
      <c r="CR172" s="116">
        <v>0</v>
      </c>
      <c r="CS172" s="116">
        <v>0</v>
      </c>
      <c r="CT172" s="116">
        <v>84</v>
      </c>
      <c r="CU172" s="116">
        <v>1.2</v>
      </c>
      <c r="CV172" s="116">
        <v>0</v>
      </c>
      <c r="CW172" s="116">
        <v>0</v>
      </c>
      <c r="CX172" s="116">
        <v>61.914285714285718</v>
      </c>
      <c r="CY172" s="64">
        <v>190</v>
      </c>
      <c r="CZ172" s="64">
        <v>144</v>
      </c>
      <c r="DA172" s="64">
        <v>188</v>
      </c>
      <c r="DB172" s="64">
        <v>147</v>
      </c>
      <c r="DC172" s="64">
        <v>177</v>
      </c>
      <c r="DD172" s="64">
        <v>114</v>
      </c>
      <c r="DE172" s="141">
        <v>0.75789473684209996</v>
      </c>
      <c r="DF172" s="141">
        <v>0.78191489361702005</v>
      </c>
      <c r="DG172" s="141">
        <v>0.64406779661016</v>
      </c>
      <c r="DH172" s="64">
        <v>187</v>
      </c>
      <c r="DI172" s="176">
        <v>149</v>
      </c>
      <c r="DJ172" s="175">
        <v>0.964247032692645</v>
      </c>
      <c r="DK172" s="141">
        <v>0.79679144385026734</v>
      </c>
      <c r="DL172" s="141">
        <v>0.76830378540750854</v>
      </c>
      <c r="DM172" s="141">
        <v>0.83829835130715424</v>
      </c>
      <c r="DN172" s="141">
        <v>-0.12423598879734854</v>
      </c>
      <c r="DO172" s="64">
        <v>10</v>
      </c>
      <c r="DP172" s="77">
        <v>0.125</v>
      </c>
      <c r="DQ172" s="64">
        <v>53</v>
      </c>
      <c r="DR172" s="77">
        <v>0.75714285714285001</v>
      </c>
      <c r="DS172" s="64">
        <v>0</v>
      </c>
      <c r="DT172" s="77">
        <v>0</v>
      </c>
      <c r="DU172" s="64">
        <v>188</v>
      </c>
      <c r="DV172" s="64">
        <v>558</v>
      </c>
      <c r="DW172" s="77">
        <v>0.33691756272401002</v>
      </c>
      <c r="DX172" s="64">
        <v>68</v>
      </c>
      <c r="DY172" s="64">
        <v>211</v>
      </c>
      <c r="DZ172" s="201">
        <v>0.32227488151658001</v>
      </c>
      <c r="EA172" s="64"/>
      <c r="EB172" s="64">
        <v>32</v>
      </c>
      <c r="EC172" s="64">
        <v>0</v>
      </c>
      <c r="ED172" s="77">
        <v>0</v>
      </c>
      <c r="EE172" s="64">
        <v>0</v>
      </c>
      <c r="EF172" s="64">
        <v>0</v>
      </c>
      <c r="EG172" s="64">
        <v>0</v>
      </c>
      <c r="EH172" s="77">
        <v>0</v>
      </c>
      <c r="EI172" s="64">
        <v>0</v>
      </c>
      <c r="EJ172" s="138">
        <v>0</v>
      </c>
      <c r="EK172" s="64">
        <v>0</v>
      </c>
      <c r="EL172" s="64">
        <v>0</v>
      </c>
      <c r="EM172" s="138"/>
      <c r="EN172" s="178">
        <v>0</v>
      </c>
      <c r="EO172" s="178">
        <v>0</v>
      </c>
      <c r="EP172" s="178">
        <v>0</v>
      </c>
      <c r="EQ172" s="178">
        <v>0</v>
      </c>
      <c r="ER172" s="179">
        <v>0</v>
      </c>
    </row>
    <row r="173" spans="2:148" ht="14.1" customHeight="1" x14ac:dyDescent="0.2">
      <c r="B173" s="62" t="s">
        <v>1417</v>
      </c>
      <c r="C173" s="63" t="s">
        <v>383</v>
      </c>
      <c r="D173" s="63" t="s">
        <v>384</v>
      </c>
      <c r="E173" s="63" t="s">
        <v>385</v>
      </c>
      <c r="F173" s="63"/>
      <c r="G173" s="63" t="s">
        <v>386</v>
      </c>
      <c r="H173" s="63" t="s">
        <v>423</v>
      </c>
      <c r="I173" s="63" t="s">
        <v>1418</v>
      </c>
      <c r="J173" s="158" t="b">
        <v>0</v>
      </c>
      <c r="K173" s="132" t="s">
        <v>1419</v>
      </c>
      <c r="L173" s="63" t="s">
        <v>1420</v>
      </c>
      <c r="M173" s="62"/>
      <c r="N173" s="63" t="s">
        <v>1421</v>
      </c>
      <c r="O173" s="63" t="s">
        <v>441</v>
      </c>
      <c r="P173" s="63" t="s">
        <v>393</v>
      </c>
      <c r="Q173" s="63">
        <v>11236</v>
      </c>
      <c r="R173" s="63" t="s">
        <v>1422</v>
      </c>
      <c r="S173" s="218" t="s">
        <v>443</v>
      </c>
      <c r="T173" s="132" t="s">
        <v>444</v>
      </c>
      <c r="U173" s="166" t="s">
        <v>397</v>
      </c>
      <c r="V173" s="219" t="s">
        <v>398</v>
      </c>
      <c r="W173" s="219" t="s">
        <v>445</v>
      </c>
      <c r="X173" s="219" t="s">
        <v>446</v>
      </c>
      <c r="Y173" s="132" t="s">
        <v>333</v>
      </c>
      <c r="Z173" s="166"/>
      <c r="AA173" s="166">
        <v>0</v>
      </c>
      <c r="AB173" s="166">
        <v>1</v>
      </c>
      <c r="AC173" s="166">
        <v>0</v>
      </c>
      <c r="AD173" s="166">
        <v>0</v>
      </c>
      <c r="AE173" s="213">
        <v>38724</v>
      </c>
      <c r="AF173" s="64">
        <v>5118</v>
      </c>
      <c r="AG173" s="64" t="s">
        <v>401</v>
      </c>
      <c r="AH173" s="64">
        <v>2</v>
      </c>
      <c r="AI173" s="64">
        <v>10</v>
      </c>
      <c r="AJ173" s="64">
        <v>18</v>
      </c>
      <c r="AK173" s="64">
        <v>12</v>
      </c>
      <c r="AL173" s="64">
        <v>4</v>
      </c>
      <c r="AM173" s="64">
        <v>50</v>
      </c>
      <c r="AN173" s="64">
        <v>10.826165594771069</v>
      </c>
      <c r="AO173" s="64">
        <v>0.82616559477106932</v>
      </c>
      <c r="AP173" s="77">
        <v>0.2165233118954214</v>
      </c>
      <c r="AQ173" s="64">
        <v>-39.173834405228931</v>
      </c>
      <c r="AR173" s="64">
        <v>19</v>
      </c>
      <c r="AS173" s="65">
        <v>-9.7819533769077552E-2</v>
      </c>
      <c r="AT173" s="65">
        <v>8.2616559477106929E-2</v>
      </c>
      <c r="AU173" s="64">
        <v>10</v>
      </c>
      <c r="AV173" s="140">
        <v>10.826165594771069</v>
      </c>
      <c r="AW173" s="140">
        <v>4</v>
      </c>
      <c r="AX173" s="140">
        <v>4</v>
      </c>
      <c r="AY173" s="140">
        <v>3</v>
      </c>
      <c r="AZ173" s="140">
        <v>1</v>
      </c>
      <c r="BA173" s="140">
        <v>0</v>
      </c>
      <c r="BB173" s="140">
        <v>0</v>
      </c>
      <c r="BC173" s="140">
        <v>0</v>
      </c>
      <c r="BD173" s="140">
        <v>1</v>
      </c>
      <c r="BE173" s="140">
        <v>0</v>
      </c>
      <c r="BF173" s="65">
        <v>0</v>
      </c>
      <c r="BG173" s="140">
        <v>0</v>
      </c>
      <c r="BH173" s="140">
        <v>0</v>
      </c>
      <c r="BI173" s="140">
        <v>0</v>
      </c>
      <c r="BJ173" s="140">
        <v>0</v>
      </c>
      <c r="BK173" s="140">
        <v>0</v>
      </c>
      <c r="BL173" s="140">
        <v>0</v>
      </c>
      <c r="BM173" s="65">
        <v>0</v>
      </c>
      <c r="BN173" s="64">
        <v>0</v>
      </c>
      <c r="BO173" s="201">
        <v>0</v>
      </c>
      <c r="BP173" s="140">
        <v>1</v>
      </c>
      <c r="BQ173" s="147">
        <v>5</v>
      </c>
      <c r="BR173" s="147">
        <v>2</v>
      </c>
      <c r="BS173" s="147">
        <v>1</v>
      </c>
      <c r="BT173" s="147">
        <v>1</v>
      </c>
      <c r="BU173" s="147">
        <v>0</v>
      </c>
      <c r="BV173" s="154">
        <v>0</v>
      </c>
      <c r="BW173" s="159">
        <v>1.25</v>
      </c>
      <c r="BX173" s="146">
        <v>0.5</v>
      </c>
      <c r="BY173" s="146">
        <v>0.25</v>
      </c>
      <c r="BZ173" s="146">
        <v>0.25</v>
      </c>
      <c r="CA173" s="146">
        <v>0</v>
      </c>
      <c r="CB173" s="156">
        <v>0</v>
      </c>
      <c r="CC173" s="155">
        <v>1</v>
      </c>
      <c r="CD173" s="77">
        <v>0.25</v>
      </c>
      <c r="CE173" s="64">
        <v>0</v>
      </c>
      <c r="CF173" s="77">
        <v>0</v>
      </c>
      <c r="CG173" s="64">
        <v>1</v>
      </c>
      <c r="CH173" s="77">
        <v>0.2</v>
      </c>
      <c r="CI173" s="124">
        <v>0</v>
      </c>
      <c r="CJ173" s="124">
        <v>4</v>
      </c>
      <c r="CK173" s="77">
        <v>0</v>
      </c>
      <c r="CL173" s="124">
        <v>0</v>
      </c>
      <c r="CM173" s="77">
        <v>0</v>
      </c>
      <c r="CN173" s="124">
        <v>0</v>
      </c>
      <c r="CO173" s="77">
        <v>0</v>
      </c>
      <c r="CP173" s="116">
        <v>155</v>
      </c>
      <c r="CQ173" s="116">
        <v>38.75</v>
      </c>
      <c r="CR173" s="116">
        <v>0</v>
      </c>
      <c r="CS173" s="116">
        <v>0</v>
      </c>
      <c r="CT173" s="116">
        <v>7</v>
      </c>
      <c r="CU173" s="116">
        <v>1.75</v>
      </c>
      <c r="CV173" s="116">
        <v>0</v>
      </c>
      <c r="CW173" s="116">
        <v>0</v>
      </c>
      <c r="CX173" s="116">
        <v>40.5</v>
      </c>
      <c r="CY173" s="64">
        <v>17</v>
      </c>
      <c r="CZ173" s="64">
        <v>9</v>
      </c>
      <c r="DA173" s="64">
        <v>17</v>
      </c>
      <c r="DB173" s="64">
        <v>12</v>
      </c>
      <c r="DC173" s="64">
        <v>26</v>
      </c>
      <c r="DD173" s="64">
        <v>18</v>
      </c>
      <c r="DE173" s="141">
        <v>0.52941176470588003</v>
      </c>
      <c r="DF173" s="141">
        <v>0.70588235294116997</v>
      </c>
      <c r="DG173" s="141">
        <v>0.69230769230768996</v>
      </c>
      <c r="DH173" s="64">
        <v>27</v>
      </c>
      <c r="DI173" s="176">
        <v>17</v>
      </c>
      <c r="DJ173" s="175">
        <v>0.964247032692645</v>
      </c>
      <c r="DK173" s="141">
        <v>0.62962962962962965</v>
      </c>
      <c r="DL173" s="141">
        <v>0.60711850206573947</v>
      </c>
      <c r="DM173" s="141">
        <v>1.1403172361772729</v>
      </c>
      <c r="DN173" s="141">
        <v>8.5189190241950485E-2</v>
      </c>
      <c r="DO173" s="64">
        <v>1</v>
      </c>
      <c r="DP173" s="77">
        <v>0.2</v>
      </c>
      <c r="DQ173" s="64">
        <v>2</v>
      </c>
      <c r="DR173" s="77">
        <v>0.5</v>
      </c>
      <c r="DS173" s="64">
        <v>0</v>
      </c>
      <c r="DT173" s="77">
        <v>0</v>
      </c>
      <c r="DU173" s="64">
        <v>12</v>
      </c>
      <c r="DV173" s="64">
        <v>272</v>
      </c>
      <c r="DW173" s="77">
        <v>4.411764705882E-2</v>
      </c>
      <c r="DX173" s="64">
        <v>4</v>
      </c>
      <c r="DY173" s="64">
        <v>106</v>
      </c>
      <c r="DZ173" s="201">
        <v>3.7735849056599997E-2</v>
      </c>
      <c r="EA173" s="64">
        <v>27.800000000000399</v>
      </c>
      <c r="EB173" s="64">
        <v>0</v>
      </c>
      <c r="EC173" s="64">
        <v>0</v>
      </c>
      <c r="ED173" s="77">
        <v>0</v>
      </c>
      <c r="EE173" s="64">
        <v>0</v>
      </c>
      <c r="EF173" s="64">
        <v>0</v>
      </c>
      <c r="EG173" s="64">
        <v>0</v>
      </c>
      <c r="EH173" s="77">
        <v>0</v>
      </c>
      <c r="EI173" s="64">
        <v>0</v>
      </c>
      <c r="EJ173" s="138">
        <v>0</v>
      </c>
      <c r="EK173" s="64">
        <v>0</v>
      </c>
      <c r="EL173" s="64">
        <v>0</v>
      </c>
      <c r="EM173" s="138"/>
      <c r="EN173" s="178">
        <v>0</v>
      </c>
      <c r="EO173" s="178">
        <v>0</v>
      </c>
      <c r="EP173" s="178">
        <v>0</v>
      </c>
      <c r="EQ173" s="178">
        <v>0</v>
      </c>
      <c r="ER173" s="179">
        <v>0</v>
      </c>
    </row>
    <row r="174" spans="2:148" ht="14.1" customHeight="1" x14ac:dyDescent="0.2">
      <c r="B174" s="62" t="s">
        <v>1423</v>
      </c>
      <c r="C174" s="63" t="s">
        <v>383</v>
      </c>
      <c r="D174" s="63" t="s">
        <v>384</v>
      </c>
      <c r="E174" s="63" t="s">
        <v>385</v>
      </c>
      <c r="F174" s="63" t="s">
        <v>403</v>
      </c>
      <c r="G174" s="63" t="s">
        <v>386</v>
      </c>
      <c r="H174" s="63" t="s">
        <v>423</v>
      </c>
      <c r="I174" s="63" t="s">
        <v>1418</v>
      </c>
      <c r="J174" s="158" t="b">
        <v>0</v>
      </c>
      <c r="K174" s="132" t="s">
        <v>1424</v>
      </c>
      <c r="L174" s="63" t="s">
        <v>449</v>
      </c>
      <c r="M174" s="62"/>
      <c r="N174" s="63" t="s">
        <v>1425</v>
      </c>
      <c r="O174" s="63" t="s">
        <v>441</v>
      </c>
      <c r="P174" s="63" t="s">
        <v>393</v>
      </c>
      <c r="Q174" s="63">
        <v>11236</v>
      </c>
      <c r="R174" s="63" t="s">
        <v>1426</v>
      </c>
      <c r="S174" s="218" t="s">
        <v>453</v>
      </c>
      <c r="T174" s="132" t="s">
        <v>454</v>
      </c>
      <c r="U174" s="166" t="s">
        <v>397</v>
      </c>
      <c r="V174" s="219" t="s">
        <v>398</v>
      </c>
      <c r="W174" s="219" t="s">
        <v>445</v>
      </c>
      <c r="X174" s="219" t="s">
        <v>446</v>
      </c>
      <c r="Y174" s="132" t="s">
        <v>336</v>
      </c>
      <c r="Z174" s="166" t="s">
        <v>401</v>
      </c>
      <c r="AA174" s="166">
        <v>1</v>
      </c>
      <c r="AB174" s="166">
        <v>1</v>
      </c>
      <c r="AC174" s="166">
        <v>1</v>
      </c>
      <c r="AD174" s="166">
        <v>0</v>
      </c>
      <c r="AE174" s="213">
        <v>43354</v>
      </c>
      <c r="AF174" s="64">
        <v>488</v>
      </c>
      <c r="AG174" s="64" t="s">
        <v>401</v>
      </c>
      <c r="AH174" s="64">
        <v>2</v>
      </c>
      <c r="AI174" s="64">
        <v>56</v>
      </c>
      <c r="AJ174" s="64">
        <v>84</v>
      </c>
      <c r="AK174" s="64">
        <v>103</v>
      </c>
      <c r="AL174" s="64">
        <v>48</v>
      </c>
      <c r="AM174" s="64">
        <v>71</v>
      </c>
      <c r="AN174" s="64">
        <v>129.91398713725283</v>
      </c>
      <c r="AO174" s="64">
        <v>73.913987137252832</v>
      </c>
      <c r="AP174" s="77">
        <v>1.8297744667218709</v>
      </c>
      <c r="AQ174" s="64">
        <v>58.913987137252832</v>
      </c>
      <c r="AR174" s="64">
        <v>84</v>
      </c>
      <c r="AS174" s="65">
        <v>0.26130084599274594</v>
      </c>
      <c r="AT174" s="65">
        <v>1.3198926274509435</v>
      </c>
      <c r="AU174" s="64">
        <v>56</v>
      </c>
      <c r="AV174" s="140">
        <v>129.91398713725283</v>
      </c>
      <c r="AW174" s="140">
        <v>10</v>
      </c>
      <c r="AX174" s="140">
        <v>48</v>
      </c>
      <c r="AY174" s="140">
        <v>0</v>
      </c>
      <c r="AZ174" s="140">
        <v>6</v>
      </c>
      <c r="BA174" s="140">
        <v>3</v>
      </c>
      <c r="BB174" s="140">
        <v>6</v>
      </c>
      <c r="BC174" s="140">
        <v>0</v>
      </c>
      <c r="BD174" s="140">
        <v>15</v>
      </c>
      <c r="BE174" s="140">
        <v>2</v>
      </c>
      <c r="BF174" s="65">
        <v>0.2</v>
      </c>
      <c r="BG174" s="140">
        <v>0</v>
      </c>
      <c r="BH174" s="140">
        <v>0</v>
      </c>
      <c r="BI174" s="140">
        <v>0</v>
      </c>
      <c r="BJ174" s="140">
        <v>2</v>
      </c>
      <c r="BK174" s="140">
        <v>30</v>
      </c>
      <c r="BL174" s="140">
        <v>1</v>
      </c>
      <c r="BM174" s="65">
        <v>0.8125</v>
      </c>
      <c r="BN174" s="64">
        <v>28</v>
      </c>
      <c r="BO174" s="201">
        <v>0.38888888888888001</v>
      </c>
      <c r="BP174" s="140">
        <v>20</v>
      </c>
      <c r="BQ174" s="147">
        <v>160</v>
      </c>
      <c r="BR174" s="147">
        <v>1</v>
      </c>
      <c r="BS174" s="147">
        <v>13</v>
      </c>
      <c r="BT174" s="147">
        <v>14</v>
      </c>
      <c r="BU174" s="147">
        <v>9</v>
      </c>
      <c r="BV174" s="154">
        <v>11</v>
      </c>
      <c r="BW174" s="159">
        <v>3.3333333333333299</v>
      </c>
      <c r="BX174" s="146">
        <v>2.0833333333330002E-2</v>
      </c>
      <c r="BY174" s="146">
        <v>0.27083333333332998</v>
      </c>
      <c r="BZ174" s="146">
        <v>0.29166666666666002</v>
      </c>
      <c r="CA174" s="146">
        <v>0.1875</v>
      </c>
      <c r="CB174" s="156">
        <v>0.22916666666666</v>
      </c>
      <c r="CC174" s="155">
        <v>3</v>
      </c>
      <c r="CD174" s="77">
        <v>6.25E-2</v>
      </c>
      <c r="CE174" s="64">
        <v>0</v>
      </c>
      <c r="CF174" s="77">
        <v>0</v>
      </c>
      <c r="CG174" s="64">
        <v>3</v>
      </c>
      <c r="CH174" s="77">
        <v>5.76923076923E-2</v>
      </c>
      <c r="CI174" s="124">
        <v>0</v>
      </c>
      <c r="CJ174" s="124">
        <v>48</v>
      </c>
      <c r="CK174" s="77">
        <v>0</v>
      </c>
      <c r="CL174" s="124">
        <v>0</v>
      </c>
      <c r="CM174" s="77">
        <v>0</v>
      </c>
      <c r="CN174" s="124">
        <v>0</v>
      </c>
      <c r="CO174" s="77">
        <v>0</v>
      </c>
      <c r="CP174" s="116">
        <v>4050</v>
      </c>
      <c r="CQ174" s="116">
        <v>84.375</v>
      </c>
      <c r="CR174" s="116">
        <v>0</v>
      </c>
      <c r="CS174" s="116">
        <v>0</v>
      </c>
      <c r="CT174" s="116">
        <v>21</v>
      </c>
      <c r="CU174" s="116">
        <v>0.4375</v>
      </c>
      <c r="CV174" s="116">
        <v>0</v>
      </c>
      <c r="CW174" s="116">
        <v>0</v>
      </c>
      <c r="CX174" s="116">
        <v>84.8125</v>
      </c>
      <c r="CY174" s="64">
        <v>79</v>
      </c>
      <c r="CZ174" s="64">
        <v>74</v>
      </c>
      <c r="DA174" s="64">
        <v>108</v>
      </c>
      <c r="DB174" s="64">
        <v>87</v>
      </c>
      <c r="DC174" s="64">
        <v>62</v>
      </c>
      <c r="DD174" s="64">
        <v>48</v>
      </c>
      <c r="DE174" s="141">
        <v>0.93670886075949</v>
      </c>
      <c r="DF174" s="141">
        <v>0.80555555555555003</v>
      </c>
      <c r="DG174" s="141">
        <v>0.77419354838708998</v>
      </c>
      <c r="DH174" s="64">
        <v>65</v>
      </c>
      <c r="DI174" s="176">
        <v>50</v>
      </c>
      <c r="DJ174" s="175">
        <v>0.964247032692645</v>
      </c>
      <c r="DK174" s="141">
        <v>0.76923076923076927</v>
      </c>
      <c r="DL174" s="141">
        <v>0.74172848668665003</v>
      </c>
      <c r="DM174" s="141">
        <v>1.0437694685901353</v>
      </c>
      <c r="DN174" s="141">
        <v>3.2465061700439946E-2</v>
      </c>
      <c r="DO174" s="64">
        <v>4</v>
      </c>
      <c r="DP174" s="77">
        <v>7.6923076923070002E-2</v>
      </c>
      <c r="DQ174" s="64">
        <v>34</v>
      </c>
      <c r="DR174" s="77">
        <v>0.70833333333333004</v>
      </c>
      <c r="DS174" s="64">
        <v>0</v>
      </c>
      <c r="DT174" s="77">
        <v>0</v>
      </c>
      <c r="DU174" s="64">
        <v>103</v>
      </c>
      <c r="DV174" s="64">
        <v>204</v>
      </c>
      <c r="DW174" s="77">
        <v>0.50490196078431004</v>
      </c>
      <c r="DX174" s="64">
        <v>45</v>
      </c>
      <c r="DY174" s="64">
        <v>72</v>
      </c>
      <c r="DZ174" s="201">
        <v>0.625</v>
      </c>
      <c r="EA174" s="64"/>
      <c r="EB174" s="64">
        <v>8</v>
      </c>
      <c r="EC174" s="64">
        <v>0</v>
      </c>
      <c r="ED174" s="77">
        <v>0</v>
      </c>
      <c r="EE174" s="64">
        <v>0</v>
      </c>
      <c r="EF174" s="64">
        <v>0</v>
      </c>
      <c r="EG174" s="64">
        <v>0</v>
      </c>
      <c r="EH174" s="77">
        <v>0</v>
      </c>
      <c r="EI174" s="64">
        <v>48</v>
      </c>
      <c r="EJ174" s="138">
        <v>0</v>
      </c>
      <c r="EK174" s="64">
        <v>20</v>
      </c>
      <c r="EL174" s="64">
        <v>17</v>
      </c>
      <c r="EM174" s="138">
        <v>0.85</v>
      </c>
      <c r="EN174" s="178">
        <v>0</v>
      </c>
      <c r="EO174" s="178">
        <v>0</v>
      </c>
      <c r="EP174" s="178">
        <v>0</v>
      </c>
      <c r="EQ174" s="178">
        <v>0</v>
      </c>
      <c r="ER174" s="179">
        <v>0</v>
      </c>
    </row>
    <row r="175" spans="2:148" ht="14.1" customHeight="1" x14ac:dyDescent="0.2">
      <c r="B175" s="62" t="s">
        <v>1427</v>
      </c>
      <c r="C175" s="63" t="s">
        <v>383</v>
      </c>
      <c r="D175" s="63" t="s">
        <v>384</v>
      </c>
      <c r="E175" s="63" t="s">
        <v>385</v>
      </c>
      <c r="F175" s="63"/>
      <c r="G175" s="63" t="s">
        <v>386</v>
      </c>
      <c r="H175" s="63" t="s">
        <v>423</v>
      </c>
      <c r="I175" s="63" t="s">
        <v>1418</v>
      </c>
      <c r="J175" s="158" t="b">
        <v>0</v>
      </c>
      <c r="K175" s="132" t="s">
        <v>1428</v>
      </c>
      <c r="L175" s="63" t="s">
        <v>1429</v>
      </c>
      <c r="M175" s="62"/>
      <c r="N175" s="63" t="s">
        <v>1430</v>
      </c>
      <c r="O175" s="63" t="s">
        <v>441</v>
      </c>
      <c r="P175" s="63" t="s">
        <v>393</v>
      </c>
      <c r="Q175" s="63">
        <v>11229</v>
      </c>
      <c r="R175" s="63" t="s">
        <v>1431</v>
      </c>
      <c r="S175" s="218" t="s">
        <v>1432</v>
      </c>
      <c r="T175" s="132" t="s">
        <v>1433</v>
      </c>
      <c r="U175" s="166" t="s">
        <v>397</v>
      </c>
      <c r="V175" s="219" t="s">
        <v>398</v>
      </c>
      <c r="W175" s="219" t="s">
        <v>445</v>
      </c>
      <c r="X175" s="219" t="s">
        <v>446</v>
      </c>
      <c r="Y175" s="132" t="s">
        <v>333</v>
      </c>
      <c r="Z175" s="166"/>
      <c r="AA175" s="166">
        <v>0</v>
      </c>
      <c r="AB175" s="166">
        <v>0</v>
      </c>
      <c r="AC175" s="166">
        <v>0</v>
      </c>
      <c r="AD175" s="166">
        <v>0</v>
      </c>
      <c r="AE175" s="213">
        <v>43360</v>
      </c>
      <c r="AF175" s="64">
        <v>482</v>
      </c>
      <c r="AG175" s="64" t="s">
        <v>401</v>
      </c>
      <c r="AH175" s="64">
        <v>1</v>
      </c>
      <c r="AI175" s="64">
        <v>5</v>
      </c>
      <c r="AJ175" s="64">
        <v>3</v>
      </c>
      <c r="AK175" s="64">
        <v>2</v>
      </c>
      <c r="AL175" s="64">
        <v>1</v>
      </c>
      <c r="AM175" s="64">
        <v>50</v>
      </c>
      <c r="AN175" s="64">
        <v>2.7065413986927673</v>
      </c>
      <c r="AO175" s="64">
        <v>-2.2934586013072327</v>
      </c>
      <c r="AP175" s="77">
        <v>5.413082797385535E-2</v>
      </c>
      <c r="AQ175" s="64">
        <v>-47.293458601307236</v>
      </c>
      <c r="AR175" s="64">
        <v>3</v>
      </c>
      <c r="AS175" s="65">
        <v>0.35327069934638367</v>
      </c>
      <c r="AT175" s="65">
        <v>-0.45869172026144656</v>
      </c>
      <c r="AU175" s="64">
        <v>5</v>
      </c>
      <c r="AV175" s="140">
        <v>2.7065413986927673</v>
      </c>
      <c r="AW175" s="140">
        <v>1</v>
      </c>
      <c r="AX175" s="140">
        <v>1</v>
      </c>
      <c r="AY175" s="140">
        <v>0</v>
      </c>
      <c r="AZ175" s="140">
        <v>1</v>
      </c>
      <c r="BA175" s="140">
        <v>0</v>
      </c>
      <c r="BB175" s="140">
        <v>0</v>
      </c>
      <c r="BC175" s="140">
        <v>0</v>
      </c>
      <c r="BD175" s="140">
        <v>1</v>
      </c>
      <c r="BE175" s="140">
        <v>0</v>
      </c>
      <c r="BF175" s="65">
        <v>0</v>
      </c>
      <c r="BG175" s="140">
        <v>0</v>
      </c>
      <c r="BH175" s="140">
        <v>0</v>
      </c>
      <c r="BI175" s="140">
        <v>0</v>
      </c>
      <c r="BJ175" s="140">
        <v>0</v>
      </c>
      <c r="BK175" s="140">
        <v>0</v>
      </c>
      <c r="BL175" s="140">
        <v>0</v>
      </c>
      <c r="BM175" s="65">
        <v>0</v>
      </c>
      <c r="BN175" s="64">
        <v>0</v>
      </c>
      <c r="BO175" s="201">
        <v>0</v>
      </c>
      <c r="BP175" s="140">
        <v>0</v>
      </c>
      <c r="BQ175" s="147">
        <v>1</v>
      </c>
      <c r="BR175" s="147">
        <v>1</v>
      </c>
      <c r="BS175" s="147">
        <v>0</v>
      </c>
      <c r="BT175" s="147">
        <v>0</v>
      </c>
      <c r="BU175" s="147">
        <v>0</v>
      </c>
      <c r="BV175" s="154">
        <v>0</v>
      </c>
      <c r="BW175" s="159">
        <v>1</v>
      </c>
      <c r="BX175" s="146">
        <v>1</v>
      </c>
      <c r="BY175" s="146">
        <v>0</v>
      </c>
      <c r="BZ175" s="146">
        <v>0</v>
      </c>
      <c r="CA175" s="146">
        <v>0</v>
      </c>
      <c r="CB175" s="156">
        <v>0</v>
      </c>
      <c r="CC175" s="155">
        <v>0</v>
      </c>
      <c r="CD175" s="77">
        <v>0</v>
      </c>
      <c r="CE175" s="64">
        <v>0</v>
      </c>
      <c r="CF175" s="77">
        <v>0</v>
      </c>
      <c r="CG175" s="64">
        <v>0</v>
      </c>
      <c r="CH175" s="77">
        <v>0</v>
      </c>
      <c r="CI175" s="124">
        <v>0</v>
      </c>
      <c r="CJ175" s="124">
        <v>1</v>
      </c>
      <c r="CK175" s="77">
        <v>0</v>
      </c>
      <c r="CL175" s="124">
        <v>0</v>
      </c>
      <c r="CM175" s="77">
        <v>0</v>
      </c>
      <c r="CN175" s="124">
        <v>0</v>
      </c>
      <c r="CO175" s="77">
        <v>0</v>
      </c>
      <c r="CP175" s="116">
        <v>50</v>
      </c>
      <c r="CQ175" s="116">
        <v>50</v>
      </c>
      <c r="CR175" s="116">
        <v>0</v>
      </c>
      <c r="CS175" s="116">
        <v>0</v>
      </c>
      <c r="CT175" s="116">
        <v>0</v>
      </c>
      <c r="CU175" s="116">
        <v>0</v>
      </c>
      <c r="CV175" s="116">
        <v>0</v>
      </c>
      <c r="CW175" s="116">
        <v>0</v>
      </c>
      <c r="CX175" s="116">
        <v>50</v>
      </c>
      <c r="CY175" s="64">
        <v>3</v>
      </c>
      <c r="CZ175" s="64">
        <v>1</v>
      </c>
      <c r="DA175" s="64">
        <v>6</v>
      </c>
      <c r="DB175" s="64">
        <v>5</v>
      </c>
      <c r="DC175" s="64">
        <v>4</v>
      </c>
      <c r="DD175" s="64">
        <v>1</v>
      </c>
      <c r="DE175" s="141">
        <v>0.33333333333332998</v>
      </c>
      <c r="DF175" s="141">
        <v>0.83333333333333004</v>
      </c>
      <c r="DG175" s="141">
        <v>0.25</v>
      </c>
      <c r="DH175" s="64">
        <v>4</v>
      </c>
      <c r="DI175" s="176">
        <v>3</v>
      </c>
      <c r="DJ175" s="175">
        <v>0.964247032692645</v>
      </c>
      <c r="DK175" s="141">
        <v>0.75</v>
      </c>
      <c r="DL175" s="141">
        <v>0.72318527451948378</v>
      </c>
      <c r="DM175" s="141">
        <v>0.34569287955442818</v>
      </c>
      <c r="DN175" s="141">
        <v>-0.47318527451948378</v>
      </c>
      <c r="DO175" s="64">
        <v>0</v>
      </c>
      <c r="DP175" s="77">
        <v>0</v>
      </c>
      <c r="DQ175" s="64">
        <v>0</v>
      </c>
      <c r="DR175" s="77">
        <v>0</v>
      </c>
      <c r="DS175" s="64">
        <v>0</v>
      </c>
      <c r="DT175" s="77">
        <v>0</v>
      </c>
      <c r="DU175" s="64">
        <v>2</v>
      </c>
      <c r="DV175" s="64">
        <v>58</v>
      </c>
      <c r="DW175" s="77">
        <v>3.4482758620680003E-2</v>
      </c>
      <c r="DX175" s="64">
        <v>1</v>
      </c>
      <c r="DY175" s="64">
        <v>41</v>
      </c>
      <c r="DZ175" s="201">
        <v>2.4390243902430001E-2</v>
      </c>
      <c r="EA175" s="64">
        <v>11.3000000000004</v>
      </c>
      <c r="EB175" s="64">
        <v>0</v>
      </c>
      <c r="EC175" s="64">
        <v>0</v>
      </c>
      <c r="ED175" s="77">
        <v>0</v>
      </c>
      <c r="EE175" s="64">
        <v>0</v>
      </c>
      <c r="EF175" s="64">
        <v>0</v>
      </c>
      <c r="EG175" s="64">
        <v>0</v>
      </c>
      <c r="EH175" s="77">
        <v>0</v>
      </c>
      <c r="EI175" s="64">
        <v>0</v>
      </c>
      <c r="EJ175" s="138">
        <v>0</v>
      </c>
      <c r="EK175" s="64">
        <v>0</v>
      </c>
      <c r="EL175" s="64">
        <v>0</v>
      </c>
      <c r="EM175" s="138"/>
      <c r="EN175" s="178">
        <v>0</v>
      </c>
      <c r="EO175" s="178">
        <v>0</v>
      </c>
      <c r="EP175" s="178">
        <v>0</v>
      </c>
      <c r="EQ175" s="178">
        <v>0</v>
      </c>
      <c r="ER175" s="179">
        <v>0</v>
      </c>
    </row>
    <row r="176" spans="2:148" ht="14.1" customHeight="1" x14ac:dyDescent="0.2">
      <c r="B176" s="62" t="s">
        <v>1434</v>
      </c>
      <c r="C176" s="63" t="s">
        <v>383</v>
      </c>
      <c r="D176" s="63" t="s">
        <v>384</v>
      </c>
      <c r="E176" s="63" t="s">
        <v>385</v>
      </c>
      <c r="F176" s="63" t="s">
        <v>403</v>
      </c>
      <c r="G176" s="63" t="s">
        <v>386</v>
      </c>
      <c r="H176" s="63" t="s">
        <v>423</v>
      </c>
      <c r="I176" s="63" t="s">
        <v>1418</v>
      </c>
      <c r="J176" s="158" t="b">
        <v>0</v>
      </c>
      <c r="K176" s="132" t="s">
        <v>1435</v>
      </c>
      <c r="L176" s="63" t="s">
        <v>449</v>
      </c>
      <c r="M176" s="62"/>
      <c r="N176" s="63" t="s">
        <v>1436</v>
      </c>
      <c r="O176" s="63" t="s">
        <v>441</v>
      </c>
      <c r="P176" s="63" t="s">
        <v>393</v>
      </c>
      <c r="Q176" s="63">
        <v>11212</v>
      </c>
      <c r="R176" s="63" t="s">
        <v>1437</v>
      </c>
      <c r="S176" s="218" t="s">
        <v>453</v>
      </c>
      <c r="T176" s="132" t="s">
        <v>454</v>
      </c>
      <c r="U176" s="166" t="s">
        <v>397</v>
      </c>
      <c r="V176" s="219" t="s">
        <v>398</v>
      </c>
      <c r="W176" s="219" t="s">
        <v>445</v>
      </c>
      <c r="X176" s="219" t="s">
        <v>446</v>
      </c>
      <c r="Y176" s="132" t="s">
        <v>336</v>
      </c>
      <c r="Z176" s="166" t="s">
        <v>401</v>
      </c>
      <c r="AA176" s="166">
        <v>1</v>
      </c>
      <c r="AB176" s="166">
        <v>1</v>
      </c>
      <c r="AC176" s="166">
        <v>1</v>
      </c>
      <c r="AD176" s="166">
        <v>0</v>
      </c>
      <c r="AE176" s="213">
        <v>43383</v>
      </c>
      <c r="AF176" s="64">
        <v>459</v>
      </c>
      <c r="AG176" s="64" t="s">
        <v>401</v>
      </c>
      <c r="AH176" s="64">
        <v>1</v>
      </c>
      <c r="AI176" s="64">
        <v>274</v>
      </c>
      <c r="AJ176" s="64">
        <v>436</v>
      </c>
      <c r="AK176" s="64">
        <v>383</v>
      </c>
      <c r="AL176" s="64">
        <v>145</v>
      </c>
      <c r="AM176" s="64">
        <v>351</v>
      </c>
      <c r="AN176" s="64">
        <v>392.44850281045126</v>
      </c>
      <c r="AO176" s="64">
        <v>118.44850281045126</v>
      </c>
      <c r="AP176" s="77">
        <v>1.1180869025938782</v>
      </c>
      <c r="AQ176" s="64">
        <v>41.448502810451259</v>
      </c>
      <c r="AR176" s="64">
        <v>397.66666600000002</v>
      </c>
      <c r="AS176" s="65">
        <v>2.4669720131726525E-2</v>
      </c>
      <c r="AT176" s="65">
        <v>0.43229380587755933</v>
      </c>
      <c r="AU176" s="64">
        <v>274</v>
      </c>
      <c r="AV176" s="140">
        <v>392.44850281045126</v>
      </c>
      <c r="AW176" s="140">
        <v>41</v>
      </c>
      <c r="AX176" s="140">
        <v>145</v>
      </c>
      <c r="AY176" s="140">
        <v>1</v>
      </c>
      <c r="AZ176" s="140">
        <v>35</v>
      </c>
      <c r="BA176" s="140">
        <v>17</v>
      </c>
      <c r="BB176" s="140">
        <v>30</v>
      </c>
      <c r="BC176" s="140">
        <v>5</v>
      </c>
      <c r="BD176" s="140">
        <v>87</v>
      </c>
      <c r="BE176" s="140">
        <v>5</v>
      </c>
      <c r="BF176" s="65">
        <v>0.122</v>
      </c>
      <c r="BG176" s="140">
        <v>1</v>
      </c>
      <c r="BH176" s="140">
        <v>0</v>
      </c>
      <c r="BI176" s="140">
        <v>0</v>
      </c>
      <c r="BJ176" s="140">
        <v>6</v>
      </c>
      <c r="BK176" s="140">
        <v>50</v>
      </c>
      <c r="BL176" s="140">
        <v>1</v>
      </c>
      <c r="BM176" s="65">
        <v>0.66900000000000004</v>
      </c>
      <c r="BN176" s="64">
        <v>67</v>
      </c>
      <c r="BO176" s="201">
        <v>0.18356164383560999</v>
      </c>
      <c r="BP176" s="140">
        <v>68</v>
      </c>
      <c r="BQ176" s="147">
        <v>476</v>
      </c>
      <c r="BR176" s="147">
        <v>6</v>
      </c>
      <c r="BS176" s="147">
        <v>42</v>
      </c>
      <c r="BT176" s="147">
        <v>33</v>
      </c>
      <c r="BU176" s="147">
        <v>32</v>
      </c>
      <c r="BV176" s="154">
        <v>32</v>
      </c>
      <c r="BW176" s="159">
        <v>3.2827586206896502</v>
      </c>
      <c r="BX176" s="146">
        <v>4.1379310344820001E-2</v>
      </c>
      <c r="BY176" s="146">
        <v>0.28965517241379002</v>
      </c>
      <c r="BZ176" s="146">
        <v>0.22758620689654999</v>
      </c>
      <c r="CA176" s="146">
        <v>0.22068965517240999</v>
      </c>
      <c r="CB176" s="156">
        <v>0.22068965517240999</v>
      </c>
      <c r="CC176" s="155">
        <v>58</v>
      </c>
      <c r="CD176" s="77">
        <v>0.4</v>
      </c>
      <c r="CE176" s="64">
        <v>4</v>
      </c>
      <c r="CF176" s="77">
        <v>0.28571428571427998</v>
      </c>
      <c r="CG176" s="64">
        <v>62</v>
      </c>
      <c r="CH176" s="77">
        <v>0.38993710691823003</v>
      </c>
      <c r="CI176" s="124">
        <v>0</v>
      </c>
      <c r="CJ176" s="124">
        <v>145</v>
      </c>
      <c r="CK176" s="77">
        <v>0</v>
      </c>
      <c r="CL176" s="124">
        <v>0</v>
      </c>
      <c r="CM176" s="77">
        <v>0</v>
      </c>
      <c r="CN176" s="124">
        <v>0</v>
      </c>
      <c r="CO176" s="77">
        <v>0</v>
      </c>
      <c r="CP176" s="116">
        <v>9845</v>
      </c>
      <c r="CQ176" s="116">
        <v>67.896551724137936</v>
      </c>
      <c r="CR176" s="116">
        <v>0</v>
      </c>
      <c r="CS176" s="116">
        <v>0</v>
      </c>
      <c r="CT176" s="116">
        <v>406</v>
      </c>
      <c r="CU176" s="116">
        <v>2.8</v>
      </c>
      <c r="CV176" s="116">
        <v>0</v>
      </c>
      <c r="CW176" s="116">
        <v>0</v>
      </c>
      <c r="CX176" s="116">
        <v>70.696551724137933</v>
      </c>
      <c r="CY176" s="64">
        <v>425</v>
      </c>
      <c r="CZ176" s="64">
        <v>318</v>
      </c>
      <c r="DA176" s="64">
        <v>375</v>
      </c>
      <c r="DB176" s="64">
        <v>293</v>
      </c>
      <c r="DC176" s="64">
        <v>363</v>
      </c>
      <c r="DD176" s="64">
        <v>233</v>
      </c>
      <c r="DE176" s="141">
        <v>0.74823529411764</v>
      </c>
      <c r="DF176" s="141">
        <v>0.78133333333332999</v>
      </c>
      <c r="DG176" s="141">
        <v>0.64187327823690998</v>
      </c>
      <c r="DH176" s="64">
        <v>374</v>
      </c>
      <c r="DI176" s="176">
        <v>299</v>
      </c>
      <c r="DJ176" s="175">
        <v>0.964247032692645</v>
      </c>
      <c r="DK176" s="141">
        <v>0.79946524064171121</v>
      </c>
      <c r="DL176" s="141">
        <v>0.77088198602968139</v>
      </c>
      <c r="DM176" s="141">
        <v>0.83264791481610234</v>
      </c>
      <c r="DN176" s="141">
        <v>-0.1290087077927714</v>
      </c>
      <c r="DO176" s="64">
        <v>14</v>
      </c>
      <c r="DP176" s="77">
        <v>8.8050314465400001E-2</v>
      </c>
      <c r="DQ176" s="64">
        <v>98</v>
      </c>
      <c r="DR176" s="77">
        <v>0.67586206896551004</v>
      </c>
      <c r="DS176" s="64">
        <v>0</v>
      </c>
      <c r="DT176" s="77">
        <v>0</v>
      </c>
      <c r="DU176" s="64">
        <v>383</v>
      </c>
      <c r="DV176" s="64">
        <v>866</v>
      </c>
      <c r="DW176" s="77">
        <v>0.44226327944572003</v>
      </c>
      <c r="DX176" s="64">
        <v>137</v>
      </c>
      <c r="DY176" s="64">
        <v>365</v>
      </c>
      <c r="DZ176" s="201">
        <v>0.37534246575342001</v>
      </c>
      <c r="EA176" s="64"/>
      <c r="EB176" s="64">
        <v>62</v>
      </c>
      <c r="EC176" s="64">
        <v>6</v>
      </c>
      <c r="ED176" s="77">
        <v>9.6799999999999997E-2</v>
      </c>
      <c r="EE176" s="64">
        <v>1</v>
      </c>
      <c r="EF176" s="64">
        <v>0</v>
      </c>
      <c r="EG176" s="64">
        <v>0</v>
      </c>
      <c r="EH176" s="77">
        <v>0</v>
      </c>
      <c r="EI176" s="64">
        <v>145</v>
      </c>
      <c r="EJ176" s="138">
        <v>0</v>
      </c>
      <c r="EK176" s="64">
        <v>169</v>
      </c>
      <c r="EL176" s="64">
        <v>114</v>
      </c>
      <c r="EM176" s="138">
        <v>0.67459999999999998</v>
      </c>
      <c r="EN176" s="178">
        <v>0</v>
      </c>
      <c r="EO176" s="178">
        <v>0</v>
      </c>
      <c r="EP176" s="178">
        <v>0</v>
      </c>
      <c r="EQ176" s="178">
        <v>0</v>
      </c>
      <c r="ER176" s="179">
        <v>0</v>
      </c>
    </row>
    <row r="177" spans="2:148" ht="14.1" customHeight="1" x14ac:dyDescent="0.2">
      <c r="B177" s="62" t="s">
        <v>1438</v>
      </c>
      <c r="C177" s="63" t="s">
        <v>383</v>
      </c>
      <c r="D177" s="63" t="s">
        <v>384</v>
      </c>
      <c r="E177" s="63" t="s">
        <v>385</v>
      </c>
      <c r="F177" s="63"/>
      <c r="G177" s="63" t="s">
        <v>386</v>
      </c>
      <c r="H177" s="63" t="s">
        <v>423</v>
      </c>
      <c r="I177" s="63" t="s">
        <v>1418</v>
      </c>
      <c r="J177" s="158" t="b">
        <v>0</v>
      </c>
      <c r="K177" s="132" t="s">
        <v>1439</v>
      </c>
      <c r="L177" s="63" t="s">
        <v>1440</v>
      </c>
      <c r="M177" s="62"/>
      <c r="N177" s="63" t="s">
        <v>1441</v>
      </c>
      <c r="O177" s="63" t="s">
        <v>441</v>
      </c>
      <c r="P177" s="63" t="s">
        <v>393</v>
      </c>
      <c r="Q177" s="63">
        <v>11230</v>
      </c>
      <c r="R177" s="63" t="s">
        <v>1442</v>
      </c>
      <c r="S177" s="218" t="s">
        <v>1443</v>
      </c>
      <c r="T177" s="132" t="s">
        <v>1444</v>
      </c>
      <c r="U177" s="166" t="s">
        <v>397</v>
      </c>
      <c r="V177" s="219" t="s">
        <v>398</v>
      </c>
      <c r="W177" s="219" t="s">
        <v>445</v>
      </c>
      <c r="X177" s="219" t="s">
        <v>446</v>
      </c>
      <c r="Y177" s="132" t="s">
        <v>333</v>
      </c>
      <c r="Z177" s="166"/>
      <c r="AA177" s="166">
        <v>0</v>
      </c>
      <c r="AB177" s="166">
        <v>0</v>
      </c>
      <c r="AC177" s="166">
        <v>0</v>
      </c>
      <c r="AD177" s="166">
        <v>0</v>
      </c>
      <c r="AE177" s="213">
        <v>43749</v>
      </c>
      <c r="AF177" s="64">
        <v>93</v>
      </c>
      <c r="AG177" s="64" t="s">
        <v>401</v>
      </c>
      <c r="AH177" s="64">
        <v>1</v>
      </c>
      <c r="AI177" s="64">
        <v>0</v>
      </c>
      <c r="AJ177" s="64">
        <v>3</v>
      </c>
      <c r="AK177" s="64">
        <v>4</v>
      </c>
      <c r="AL177" s="64">
        <v>0</v>
      </c>
      <c r="AM177" s="64">
        <v>50</v>
      </c>
      <c r="AN177" s="64">
        <v>0</v>
      </c>
      <c r="AO177" s="64">
        <v>0</v>
      </c>
      <c r="AP177" s="77">
        <v>0</v>
      </c>
      <c r="AQ177" s="64">
        <v>-50</v>
      </c>
      <c r="AR177" s="64">
        <v>2.3333330000000001</v>
      </c>
      <c r="AS177" s="65">
        <v>-1</v>
      </c>
      <c r="AT177" s="65">
        <v>0</v>
      </c>
      <c r="AU177" s="64">
        <v>0</v>
      </c>
      <c r="AV177" s="140">
        <v>0</v>
      </c>
      <c r="AW177" s="140">
        <v>0</v>
      </c>
      <c r="AX177" s="140">
        <v>0</v>
      </c>
      <c r="AY177" s="140">
        <v>0</v>
      </c>
      <c r="AZ177" s="140">
        <v>0</v>
      </c>
      <c r="BA177" s="140">
        <v>0</v>
      </c>
      <c r="BB177" s="140">
        <v>0</v>
      </c>
      <c r="BC177" s="140">
        <v>0</v>
      </c>
      <c r="BD177" s="140">
        <v>0</v>
      </c>
      <c r="BE177" s="140">
        <v>0</v>
      </c>
      <c r="BF177" s="65">
        <v>0</v>
      </c>
      <c r="BG177" s="140">
        <v>0</v>
      </c>
      <c r="BH177" s="140">
        <v>0</v>
      </c>
      <c r="BI177" s="140">
        <v>0</v>
      </c>
      <c r="BJ177" s="140">
        <v>0</v>
      </c>
      <c r="BK177" s="140">
        <v>0</v>
      </c>
      <c r="BL177" s="140">
        <v>0</v>
      </c>
      <c r="BM177" s="65">
        <v>0</v>
      </c>
      <c r="BN177" s="64">
        <v>0</v>
      </c>
      <c r="BO177" s="201">
        <v>0</v>
      </c>
      <c r="BP177" s="140">
        <v>0</v>
      </c>
      <c r="BQ177" s="147">
        <v>0</v>
      </c>
      <c r="BR177" s="147">
        <v>0</v>
      </c>
      <c r="BS177" s="147">
        <v>0</v>
      </c>
      <c r="BT177" s="147">
        <v>0</v>
      </c>
      <c r="BU177" s="147">
        <v>0</v>
      </c>
      <c r="BV177" s="154">
        <v>0</v>
      </c>
      <c r="BW177" s="159">
        <v>0</v>
      </c>
      <c r="BX177" s="146">
        <v>0</v>
      </c>
      <c r="BY177" s="146">
        <v>0</v>
      </c>
      <c r="BZ177" s="146">
        <v>0</v>
      </c>
      <c r="CA177" s="146">
        <v>0</v>
      </c>
      <c r="CB177" s="156">
        <v>0</v>
      </c>
      <c r="CC177" s="155">
        <v>0</v>
      </c>
      <c r="CD177" s="77">
        <v>0</v>
      </c>
      <c r="CE177" s="64">
        <v>0</v>
      </c>
      <c r="CF177" s="77">
        <v>0</v>
      </c>
      <c r="CG177" s="64">
        <v>0</v>
      </c>
      <c r="CH177" s="77">
        <v>0</v>
      </c>
      <c r="CI177" s="124">
        <v>0</v>
      </c>
      <c r="CJ177" s="124">
        <v>0</v>
      </c>
      <c r="CK177" s="77">
        <v>0</v>
      </c>
      <c r="CL177" s="124">
        <v>0</v>
      </c>
      <c r="CM177" s="77">
        <v>0</v>
      </c>
      <c r="CN177" s="124">
        <v>0</v>
      </c>
      <c r="CO177" s="77">
        <v>0</v>
      </c>
      <c r="CP177" s="116">
        <v>0</v>
      </c>
      <c r="CQ177" s="116">
        <v>0</v>
      </c>
      <c r="CR177" s="116">
        <v>0</v>
      </c>
      <c r="CS177" s="116">
        <v>0</v>
      </c>
      <c r="CT177" s="116">
        <v>0</v>
      </c>
      <c r="CU177" s="116">
        <v>0</v>
      </c>
      <c r="CV177" s="116">
        <v>0</v>
      </c>
      <c r="CW177" s="116">
        <v>0</v>
      </c>
      <c r="CX177" s="116">
        <v>0</v>
      </c>
      <c r="CY177" s="64">
        <v>3</v>
      </c>
      <c r="CZ177" s="64">
        <v>2</v>
      </c>
      <c r="DA177" s="64">
        <v>0</v>
      </c>
      <c r="DB177" s="64">
        <v>0</v>
      </c>
      <c r="DC177" s="64">
        <v>0</v>
      </c>
      <c r="DD177" s="64">
        <v>0</v>
      </c>
      <c r="DE177" s="141">
        <v>0.66666666666665997</v>
      </c>
      <c r="DF177" s="141">
        <v>0</v>
      </c>
      <c r="DG177" s="141">
        <v>0</v>
      </c>
      <c r="DH177" s="64">
        <v>0</v>
      </c>
      <c r="DI177" s="176">
        <v>0</v>
      </c>
      <c r="DJ177" s="175">
        <v>0.964247032692645</v>
      </c>
      <c r="DK177" s="141">
        <v>0</v>
      </c>
      <c r="DL177" s="141">
        <v>0</v>
      </c>
      <c r="DM177" s="141">
        <v>0</v>
      </c>
      <c r="DN177" s="141">
        <v>0</v>
      </c>
      <c r="DO177" s="64">
        <v>1</v>
      </c>
      <c r="DP177" s="77">
        <v>1</v>
      </c>
      <c r="DQ177" s="64">
        <v>0</v>
      </c>
      <c r="DR177" s="77">
        <v>0</v>
      </c>
      <c r="DS177" s="64">
        <v>0</v>
      </c>
      <c r="DT177" s="77">
        <v>0</v>
      </c>
      <c r="DU177" s="64">
        <v>4</v>
      </c>
      <c r="DV177" s="64">
        <v>4</v>
      </c>
      <c r="DW177" s="77">
        <v>1</v>
      </c>
      <c r="DX177" s="64">
        <v>0</v>
      </c>
      <c r="DY177" s="64">
        <v>2</v>
      </c>
      <c r="DZ177" s="201">
        <v>0</v>
      </c>
      <c r="EA177" s="64">
        <v>0.6</v>
      </c>
      <c r="EB177" s="64">
        <v>0</v>
      </c>
      <c r="EC177" s="64">
        <v>0</v>
      </c>
      <c r="ED177" s="77">
        <v>0</v>
      </c>
      <c r="EE177" s="64">
        <v>0</v>
      </c>
      <c r="EF177" s="64">
        <v>0</v>
      </c>
      <c r="EG177" s="64">
        <v>0</v>
      </c>
      <c r="EH177" s="77">
        <v>0</v>
      </c>
      <c r="EI177" s="64">
        <v>0</v>
      </c>
      <c r="EJ177" s="138">
        <v>0</v>
      </c>
      <c r="EK177" s="64">
        <v>0</v>
      </c>
      <c r="EL177" s="64">
        <v>0</v>
      </c>
      <c r="EM177" s="138"/>
      <c r="EN177" s="178">
        <v>0</v>
      </c>
      <c r="EO177" s="178">
        <v>0</v>
      </c>
      <c r="EP177" s="178">
        <v>0</v>
      </c>
      <c r="EQ177" s="178">
        <v>0</v>
      </c>
      <c r="ER177" s="179">
        <v>0</v>
      </c>
    </row>
    <row r="178" spans="2:148" ht="14.1" customHeight="1" x14ac:dyDescent="0.2">
      <c r="B178" s="62" t="s">
        <v>1445</v>
      </c>
      <c r="C178" s="63" t="s">
        <v>383</v>
      </c>
      <c r="D178" s="63" t="s">
        <v>384</v>
      </c>
      <c r="E178" s="63" t="s">
        <v>385</v>
      </c>
      <c r="F178" s="63" t="s">
        <v>403</v>
      </c>
      <c r="G178" s="63"/>
      <c r="H178" s="63" t="s">
        <v>567</v>
      </c>
      <c r="I178" s="63" t="s">
        <v>1446</v>
      </c>
      <c r="J178" s="158" t="b">
        <v>0</v>
      </c>
      <c r="K178" s="132" t="s">
        <v>1447</v>
      </c>
      <c r="L178" s="63" t="s">
        <v>570</v>
      </c>
      <c r="M178" s="62"/>
      <c r="N178" s="63" t="s">
        <v>1448</v>
      </c>
      <c r="O178" s="63" t="s">
        <v>572</v>
      </c>
      <c r="P178" s="63" t="s">
        <v>393</v>
      </c>
      <c r="Q178" s="63">
        <v>10459</v>
      </c>
      <c r="R178" s="63" t="s">
        <v>1449</v>
      </c>
      <c r="S178" s="218" t="s">
        <v>574</v>
      </c>
      <c r="T178" s="132" t="s">
        <v>575</v>
      </c>
      <c r="U178" s="166" t="s">
        <v>397</v>
      </c>
      <c r="V178" s="219" t="s">
        <v>398</v>
      </c>
      <c r="W178" s="219" t="s">
        <v>399</v>
      </c>
      <c r="X178" s="219" t="s">
        <v>400</v>
      </c>
      <c r="Y178" s="132" t="s">
        <v>336</v>
      </c>
      <c r="Z178" s="166"/>
      <c r="AA178" s="166">
        <v>1</v>
      </c>
      <c r="AB178" s="166">
        <v>1</v>
      </c>
      <c r="AC178" s="166">
        <v>0</v>
      </c>
      <c r="AD178" s="166">
        <v>0</v>
      </c>
      <c r="AE178" s="213">
        <v>38724</v>
      </c>
      <c r="AF178" s="64">
        <v>5118</v>
      </c>
      <c r="AG178" s="64" t="s">
        <v>401</v>
      </c>
      <c r="AH178" s="64">
        <v>0</v>
      </c>
      <c r="AI178" s="64">
        <v>78</v>
      </c>
      <c r="AJ178" s="64">
        <v>129</v>
      </c>
      <c r="AK178" s="64">
        <v>103</v>
      </c>
      <c r="AL178" s="64">
        <v>28</v>
      </c>
      <c r="AM178" s="64">
        <v>79</v>
      </c>
      <c r="AN178" s="64">
        <v>75.783159163397485</v>
      </c>
      <c r="AO178" s="64">
        <v>-2.2168408366025147</v>
      </c>
      <c r="AP178" s="77">
        <v>0.95928049573920871</v>
      </c>
      <c r="AQ178" s="64">
        <v>-3.2168408366025147</v>
      </c>
      <c r="AR178" s="64">
        <v>106</v>
      </c>
      <c r="AS178" s="65">
        <v>-0.26424117317089818</v>
      </c>
      <c r="AT178" s="65">
        <v>-2.8421036366698908E-2</v>
      </c>
      <c r="AU178" s="64">
        <v>78</v>
      </c>
      <c r="AV178" s="140">
        <v>75.783159163397485</v>
      </c>
      <c r="AW178" s="140">
        <v>11</v>
      </c>
      <c r="AX178" s="140">
        <v>28</v>
      </c>
      <c r="AY178" s="140">
        <v>0</v>
      </c>
      <c r="AZ178" s="140">
        <v>1</v>
      </c>
      <c r="BA178" s="140">
        <v>1</v>
      </c>
      <c r="BB178" s="140">
        <v>3</v>
      </c>
      <c r="BC178" s="140">
        <v>1</v>
      </c>
      <c r="BD178" s="140">
        <v>6</v>
      </c>
      <c r="BE178" s="140">
        <v>10</v>
      </c>
      <c r="BF178" s="65">
        <v>0.90910000000000002</v>
      </c>
      <c r="BG178" s="140">
        <v>0</v>
      </c>
      <c r="BH178" s="140">
        <v>1</v>
      </c>
      <c r="BI178" s="140">
        <v>0</v>
      </c>
      <c r="BJ178" s="140">
        <v>11</v>
      </c>
      <c r="BK178" s="140">
        <v>11</v>
      </c>
      <c r="BL178" s="140">
        <v>0</v>
      </c>
      <c r="BM178" s="65">
        <v>0.53569999999999995</v>
      </c>
      <c r="BN178" s="64">
        <v>14</v>
      </c>
      <c r="BO178" s="201">
        <v>4.2553191489360001E-2</v>
      </c>
      <c r="BP178" s="140">
        <v>13</v>
      </c>
      <c r="BQ178" s="147">
        <v>84</v>
      </c>
      <c r="BR178" s="147">
        <v>3</v>
      </c>
      <c r="BS178" s="147">
        <v>10</v>
      </c>
      <c r="BT178" s="147">
        <v>3</v>
      </c>
      <c r="BU178" s="147">
        <v>8</v>
      </c>
      <c r="BV178" s="154">
        <v>4</v>
      </c>
      <c r="BW178" s="159">
        <v>3</v>
      </c>
      <c r="BX178" s="146">
        <v>0.10714285714285</v>
      </c>
      <c r="BY178" s="146">
        <v>0.35714285714284999</v>
      </c>
      <c r="BZ178" s="146">
        <v>0.10714285714285</v>
      </c>
      <c r="CA178" s="146">
        <v>0.28571428571427998</v>
      </c>
      <c r="CB178" s="156">
        <v>0.14285714285713999</v>
      </c>
      <c r="CC178" s="155">
        <v>0</v>
      </c>
      <c r="CD178" s="77">
        <v>0</v>
      </c>
      <c r="CE178" s="64">
        <v>2</v>
      </c>
      <c r="CF178" s="77">
        <v>9.5238095238090001E-2</v>
      </c>
      <c r="CG178" s="64">
        <v>2</v>
      </c>
      <c r="CH178" s="77">
        <v>4.081632653061E-2</v>
      </c>
      <c r="CI178" s="124">
        <v>1</v>
      </c>
      <c r="CJ178" s="124">
        <v>28</v>
      </c>
      <c r="CK178" s="77">
        <v>3.5714285714280002E-2</v>
      </c>
      <c r="CL178" s="124">
        <v>1</v>
      </c>
      <c r="CM178" s="77">
        <v>3.5700000000000003E-2</v>
      </c>
      <c r="CN178" s="124">
        <v>0</v>
      </c>
      <c r="CO178" s="77">
        <v>0</v>
      </c>
      <c r="CP178" s="116">
        <v>2060</v>
      </c>
      <c r="CQ178" s="116">
        <v>73.571428571428569</v>
      </c>
      <c r="CR178" s="116">
        <v>0</v>
      </c>
      <c r="CS178" s="116">
        <v>0</v>
      </c>
      <c r="CT178" s="116">
        <v>0</v>
      </c>
      <c r="CU178" s="116">
        <v>0</v>
      </c>
      <c r="CV178" s="116">
        <v>5</v>
      </c>
      <c r="CW178" s="116">
        <v>0.17857142857142858</v>
      </c>
      <c r="CX178" s="116">
        <v>73.75</v>
      </c>
      <c r="CY178" s="64">
        <v>128</v>
      </c>
      <c r="CZ178" s="64">
        <v>114</v>
      </c>
      <c r="DA178" s="64">
        <v>99</v>
      </c>
      <c r="DB178" s="64">
        <v>75</v>
      </c>
      <c r="DC178" s="64">
        <v>84</v>
      </c>
      <c r="DD178" s="64">
        <v>70</v>
      </c>
      <c r="DE178" s="141">
        <v>0.890625</v>
      </c>
      <c r="DF178" s="141">
        <v>0.75757575757575002</v>
      </c>
      <c r="DG178" s="141">
        <v>0.83333333333333004</v>
      </c>
      <c r="DH178" s="64">
        <v>86</v>
      </c>
      <c r="DI178" s="176">
        <v>68</v>
      </c>
      <c r="DJ178" s="175">
        <v>0.964247032692645</v>
      </c>
      <c r="DK178" s="141">
        <v>0.79069767441860461</v>
      </c>
      <c r="DL178" s="141">
        <v>0.7624278863151146</v>
      </c>
      <c r="DM178" s="141">
        <v>1.0929995456500261</v>
      </c>
      <c r="DN178" s="141">
        <v>7.0905447018215439E-2</v>
      </c>
      <c r="DO178" s="64">
        <v>21</v>
      </c>
      <c r="DP178" s="77">
        <v>0.42857142857142</v>
      </c>
      <c r="DQ178" s="64">
        <v>14</v>
      </c>
      <c r="DR178" s="77">
        <v>0.5</v>
      </c>
      <c r="DS178" s="64">
        <v>0</v>
      </c>
      <c r="DT178" s="77">
        <v>0</v>
      </c>
      <c r="DU178" s="64">
        <v>103</v>
      </c>
      <c r="DV178" s="64">
        <v>897</v>
      </c>
      <c r="DW178" s="77">
        <v>0.11482720178372</v>
      </c>
      <c r="DX178" s="64">
        <v>26</v>
      </c>
      <c r="DY178" s="64">
        <v>329</v>
      </c>
      <c r="DZ178" s="201">
        <v>7.9027355623099996E-2</v>
      </c>
      <c r="EA178" s="64">
        <v>72.700000000000102</v>
      </c>
      <c r="EB178" s="64">
        <v>104</v>
      </c>
      <c r="EC178" s="64">
        <v>2</v>
      </c>
      <c r="ED178" s="77">
        <v>1.9199999999999998E-2</v>
      </c>
      <c r="EE178" s="64">
        <v>0</v>
      </c>
      <c r="EF178" s="64">
        <v>0</v>
      </c>
      <c r="EG178" s="64">
        <v>0</v>
      </c>
      <c r="EH178" s="77">
        <v>0</v>
      </c>
      <c r="EI178" s="64">
        <v>0</v>
      </c>
      <c r="EJ178" s="138">
        <v>0</v>
      </c>
      <c r="EK178" s="64">
        <v>18</v>
      </c>
      <c r="EL178" s="64">
        <v>18</v>
      </c>
      <c r="EM178" s="138">
        <v>1</v>
      </c>
      <c r="EN178" s="178">
        <v>0</v>
      </c>
      <c r="EO178" s="178">
        <v>0</v>
      </c>
      <c r="EP178" s="178">
        <v>0</v>
      </c>
      <c r="EQ178" s="178">
        <v>0</v>
      </c>
      <c r="ER178" s="179">
        <v>0</v>
      </c>
    </row>
    <row r="179" spans="2:148" ht="14.1" customHeight="1" x14ac:dyDescent="0.2">
      <c r="B179" s="62" t="s">
        <v>1450</v>
      </c>
      <c r="C179" s="63" t="s">
        <v>383</v>
      </c>
      <c r="D179" s="63" t="s">
        <v>384</v>
      </c>
      <c r="E179" s="63" t="s">
        <v>385</v>
      </c>
      <c r="F179" s="63" t="s">
        <v>403</v>
      </c>
      <c r="G179" s="63"/>
      <c r="H179" s="63" t="s">
        <v>567</v>
      </c>
      <c r="I179" s="63" t="s">
        <v>1446</v>
      </c>
      <c r="J179" s="158" t="b">
        <v>0</v>
      </c>
      <c r="K179" s="132" t="s">
        <v>1451</v>
      </c>
      <c r="L179" s="63" t="s">
        <v>570</v>
      </c>
      <c r="M179" s="62"/>
      <c r="N179" s="63" t="s">
        <v>1452</v>
      </c>
      <c r="O179" s="63" t="s">
        <v>572</v>
      </c>
      <c r="P179" s="63" t="s">
        <v>393</v>
      </c>
      <c r="Q179" s="63">
        <v>10455</v>
      </c>
      <c r="R179" s="63" t="s">
        <v>1453</v>
      </c>
      <c r="S179" s="218" t="s">
        <v>574</v>
      </c>
      <c r="T179" s="132" t="s">
        <v>575</v>
      </c>
      <c r="U179" s="166" t="s">
        <v>397</v>
      </c>
      <c r="V179" s="219" t="s">
        <v>398</v>
      </c>
      <c r="W179" s="219" t="s">
        <v>399</v>
      </c>
      <c r="X179" s="219" t="s">
        <v>400</v>
      </c>
      <c r="Y179" s="132" t="s">
        <v>336</v>
      </c>
      <c r="Z179" s="166" t="s">
        <v>410</v>
      </c>
      <c r="AA179" s="166">
        <v>1</v>
      </c>
      <c r="AB179" s="166">
        <v>1</v>
      </c>
      <c r="AC179" s="166">
        <v>1</v>
      </c>
      <c r="AD179" s="166">
        <v>0</v>
      </c>
      <c r="AE179" s="213">
        <v>39349</v>
      </c>
      <c r="AF179" s="64">
        <v>4493</v>
      </c>
      <c r="AG179" s="64" t="s">
        <v>401</v>
      </c>
      <c r="AH179" s="64">
        <v>0</v>
      </c>
      <c r="AI179" s="64">
        <v>62</v>
      </c>
      <c r="AJ179" s="64">
        <v>90</v>
      </c>
      <c r="AK179" s="64">
        <v>143</v>
      </c>
      <c r="AL179" s="64">
        <v>74</v>
      </c>
      <c r="AM179" s="64">
        <v>78</v>
      </c>
      <c r="AN179" s="64">
        <v>200.28406350326478</v>
      </c>
      <c r="AO179" s="64">
        <v>138.28406350326478</v>
      </c>
      <c r="AP179" s="77">
        <v>2.56774440388801</v>
      </c>
      <c r="AQ179" s="64">
        <v>122.28406350326478</v>
      </c>
      <c r="AR179" s="64">
        <v>108.66666600000001</v>
      </c>
      <c r="AS179" s="65">
        <v>0.40058785666618724</v>
      </c>
      <c r="AT179" s="65">
        <v>2.2303881210203995</v>
      </c>
      <c r="AU179" s="64">
        <v>62</v>
      </c>
      <c r="AV179" s="140">
        <v>200.28406350326478</v>
      </c>
      <c r="AW179" s="140">
        <v>28</v>
      </c>
      <c r="AX179" s="140">
        <v>74</v>
      </c>
      <c r="AY179" s="140">
        <v>1</v>
      </c>
      <c r="AZ179" s="140">
        <v>19</v>
      </c>
      <c r="BA179" s="140">
        <v>5</v>
      </c>
      <c r="BB179" s="140">
        <v>6</v>
      </c>
      <c r="BC179" s="140">
        <v>0</v>
      </c>
      <c r="BD179" s="140">
        <v>30</v>
      </c>
      <c r="BE179" s="140">
        <v>8</v>
      </c>
      <c r="BF179" s="65">
        <v>0.28570000000000001</v>
      </c>
      <c r="BG179" s="140">
        <v>1</v>
      </c>
      <c r="BH179" s="140">
        <v>1</v>
      </c>
      <c r="BI179" s="140">
        <v>0</v>
      </c>
      <c r="BJ179" s="140">
        <v>10</v>
      </c>
      <c r="BK179" s="140">
        <v>33</v>
      </c>
      <c r="BL179" s="140">
        <v>0</v>
      </c>
      <c r="BM179" s="65">
        <v>0.59460000000000002</v>
      </c>
      <c r="BN179" s="64">
        <v>33</v>
      </c>
      <c r="BO179" s="201">
        <v>0.14798206278025999</v>
      </c>
      <c r="BP179" s="140">
        <v>18</v>
      </c>
      <c r="BQ179" s="147">
        <v>191</v>
      </c>
      <c r="BR179" s="147">
        <v>3</v>
      </c>
      <c r="BS179" s="147">
        <v>47</v>
      </c>
      <c r="BT179" s="147">
        <v>7</v>
      </c>
      <c r="BU179" s="147">
        <v>11</v>
      </c>
      <c r="BV179" s="154">
        <v>6</v>
      </c>
      <c r="BW179" s="159">
        <v>2.5810810810810798</v>
      </c>
      <c r="BX179" s="146">
        <v>4.0540540540540002E-2</v>
      </c>
      <c r="BY179" s="146">
        <v>0.63513513513512998</v>
      </c>
      <c r="BZ179" s="146">
        <v>9.4594594594590006E-2</v>
      </c>
      <c r="CA179" s="146">
        <v>0.14864864864864</v>
      </c>
      <c r="CB179" s="156">
        <v>8.1081081081080003E-2</v>
      </c>
      <c r="CC179" s="155">
        <v>1</v>
      </c>
      <c r="CD179" s="77">
        <v>1.351351351351E-2</v>
      </c>
      <c r="CE179" s="64">
        <v>0</v>
      </c>
      <c r="CF179" s="77">
        <v>0</v>
      </c>
      <c r="CG179" s="64">
        <v>1</v>
      </c>
      <c r="CH179" s="77">
        <v>1.2048192771079999E-2</v>
      </c>
      <c r="CI179" s="124">
        <v>3</v>
      </c>
      <c r="CJ179" s="124">
        <v>74</v>
      </c>
      <c r="CK179" s="77">
        <v>4.0540540540540002E-2</v>
      </c>
      <c r="CL179" s="124">
        <v>3</v>
      </c>
      <c r="CM179" s="77">
        <v>4.0500000000000001E-2</v>
      </c>
      <c r="CN179" s="124">
        <v>0</v>
      </c>
      <c r="CO179" s="77">
        <v>0</v>
      </c>
      <c r="CP179" s="116">
        <v>5435</v>
      </c>
      <c r="CQ179" s="116">
        <v>73.445945945945951</v>
      </c>
      <c r="CR179" s="116">
        <v>0</v>
      </c>
      <c r="CS179" s="116">
        <v>0</v>
      </c>
      <c r="CT179" s="116">
        <v>7</v>
      </c>
      <c r="CU179" s="116">
        <v>9.45945945945946E-2</v>
      </c>
      <c r="CV179" s="116">
        <v>15</v>
      </c>
      <c r="CW179" s="116">
        <v>0.20270270270270271</v>
      </c>
      <c r="CX179" s="116">
        <v>73.743243243243256</v>
      </c>
      <c r="CY179" s="64">
        <v>89</v>
      </c>
      <c r="CZ179" s="64">
        <v>80</v>
      </c>
      <c r="DA179" s="64">
        <v>92</v>
      </c>
      <c r="DB179" s="64">
        <v>79</v>
      </c>
      <c r="DC179" s="64">
        <v>92</v>
      </c>
      <c r="DD179" s="64">
        <v>76</v>
      </c>
      <c r="DE179" s="141">
        <v>0.89887640449438</v>
      </c>
      <c r="DF179" s="141">
        <v>0.85869565217390997</v>
      </c>
      <c r="DG179" s="141">
        <v>0.82608695652173003</v>
      </c>
      <c r="DH179" s="64">
        <v>93</v>
      </c>
      <c r="DI179" s="176">
        <v>74</v>
      </c>
      <c r="DJ179" s="175">
        <v>0.964247032692645</v>
      </c>
      <c r="DK179" s="141">
        <v>0.79569892473118276</v>
      </c>
      <c r="DL179" s="141">
        <v>0.76725032708877128</v>
      </c>
      <c r="DM179" s="141">
        <v>1.0766850496580516</v>
      </c>
      <c r="DN179" s="141">
        <v>5.8836629432958754E-2</v>
      </c>
      <c r="DO179" s="64">
        <v>9</v>
      </c>
      <c r="DP179" s="77">
        <v>0.10843373493975</v>
      </c>
      <c r="DQ179" s="64">
        <v>36</v>
      </c>
      <c r="DR179" s="77">
        <v>0.48648648648648002</v>
      </c>
      <c r="DS179" s="64">
        <v>0</v>
      </c>
      <c r="DT179" s="77">
        <v>0</v>
      </c>
      <c r="DU179" s="64">
        <v>143</v>
      </c>
      <c r="DV179" s="64">
        <v>537</v>
      </c>
      <c r="DW179" s="77">
        <v>0.26629422718807999</v>
      </c>
      <c r="DX179" s="64">
        <v>74</v>
      </c>
      <c r="DY179" s="64">
        <v>223</v>
      </c>
      <c r="DZ179" s="201">
        <v>0.33183856502241998</v>
      </c>
      <c r="EA179" s="64"/>
      <c r="EB179" s="64">
        <v>54</v>
      </c>
      <c r="EC179" s="64">
        <v>0</v>
      </c>
      <c r="ED179" s="77">
        <v>0</v>
      </c>
      <c r="EE179" s="64">
        <v>0</v>
      </c>
      <c r="EF179" s="64">
        <v>0</v>
      </c>
      <c r="EG179" s="64">
        <v>0</v>
      </c>
      <c r="EH179" s="77">
        <v>0</v>
      </c>
      <c r="EI179" s="64">
        <v>74</v>
      </c>
      <c r="EJ179" s="138">
        <v>0</v>
      </c>
      <c r="EK179" s="64">
        <v>48</v>
      </c>
      <c r="EL179" s="64">
        <v>0</v>
      </c>
      <c r="EM179" s="138">
        <v>0</v>
      </c>
      <c r="EN179" s="178">
        <v>0</v>
      </c>
      <c r="EO179" s="178">
        <v>0</v>
      </c>
      <c r="EP179" s="178">
        <v>0</v>
      </c>
      <c r="EQ179" s="178">
        <v>0</v>
      </c>
      <c r="ER179" s="179">
        <v>0</v>
      </c>
    </row>
    <row r="180" spans="2:148" ht="14.1" customHeight="1" x14ac:dyDescent="0.2">
      <c r="B180" s="62" t="s">
        <v>1454</v>
      </c>
      <c r="C180" s="63" t="s">
        <v>383</v>
      </c>
      <c r="D180" s="63" t="s">
        <v>384</v>
      </c>
      <c r="E180" s="63" t="s">
        <v>385</v>
      </c>
      <c r="F180" s="63" t="s">
        <v>403</v>
      </c>
      <c r="G180" s="63"/>
      <c r="H180" s="63" t="s">
        <v>567</v>
      </c>
      <c r="I180" s="63" t="s">
        <v>1446</v>
      </c>
      <c r="J180" s="158" t="b">
        <v>0</v>
      </c>
      <c r="K180" s="132" t="s">
        <v>1455</v>
      </c>
      <c r="L180" s="63" t="s">
        <v>570</v>
      </c>
      <c r="M180" s="62"/>
      <c r="N180" s="63" t="s">
        <v>1456</v>
      </c>
      <c r="O180" s="63" t="s">
        <v>572</v>
      </c>
      <c r="P180" s="63" t="s">
        <v>393</v>
      </c>
      <c r="Q180" s="63">
        <v>10455</v>
      </c>
      <c r="R180" s="63" t="s">
        <v>1457</v>
      </c>
      <c r="S180" s="218" t="s">
        <v>574</v>
      </c>
      <c r="T180" s="132" t="s">
        <v>575</v>
      </c>
      <c r="U180" s="166" t="s">
        <v>397</v>
      </c>
      <c r="V180" s="219" t="s">
        <v>398</v>
      </c>
      <c r="W180" s="219" t="s">
        <v>399</v>
      </c>
      <c r="X180" s="219" t="s">
        <v>400</v>
      </c>
      <c r="Y180" s="132" t="s">
        <v>333</v>
      </c>
      <c r="Z180" s="166"/>
      <c r="AA180" s="166">
        <v>0</v>
      </c>
      <c r="AB180" s="166">
        <v>0</v>
      </c>
      <c r="AC180" s="166">
        <v>0</v>
      </c>
      <c r="AD180" s="166">
        <v>0</v>
      </c>
      <c r="AE180" s="213">
        <v>39349</v>
      </c>
      <c r="AF180" s="64">
        <v>4493</v>
      </c>
      <c r="AG180" s="64" t="s">
        <v>401</v>
      </c>
      <c r="AH180" s="64">
        <v>1</v>
      </c>
      <c r="AI180" s="64">
        <v>18</v>
      </c>
      <c r="AJ180" s="64">
        <v>39</v>
      </c>
      <c r="AK180" s="64">
        <v>46</v>
      </c>
      <c r="AL180" s="64">
        <v>8</v>
      </c>
      <c r="AM180" s="64">
        <v>50</v>
      </c>
      <c r="AN180" s="64">
        <v>21.652331189542139</v>
      </c>
      <c r="AO180" s="64">
        <v>3.6523311895421386</v>
      </c>
      <c r="AP180" s="77">
        <v>0.4330466237908428</v>
      </c>
      <c r="AQ180" s="64">
        <v>-28.347668810457861</v>
      </c>
      <c r="AR180" s="64">
        <v>41.666665999999999</v>
      </c>
      <c r="AS180" s="65">
        <v>-0.52929714805343175</v>
      </c>
      <c r="AT180" s="65">
        <v>0.20290728830789659</v>
      </c>
      <c r="AU180" s="64">
        <v>18</v>
      </c>
      <c r="AV180" s="140">
        <v>21.652331189542139</v>
      </c>
      <c r="AW180" s="140">
        <v>8</v>
      </c>
      <c r="AX180" s="140">
        <v>8</v>
      </c>
      <c r="AY180" s="140">
        <v>0</v>
      </c>
      <c r="AZ180" s="140">
        <v>6</v>
      </c>
      <c r="BA180" s="140">
        <v>0</v>
      </c>
      <c r="BB180" s="140">
        <v>0</v>
      </c>
      <c r="BC180" s="140">
        <v>0</v>
      </c>
      <c r="BD180" s="140">
        <v>6</v>
      </c>
      <c r="BE180" s="140">
        <v>2</v>
      </c>
      <c r="BF180" s="65">
        <v>0.25</v>
      </c>
      <c r="BG180" s="140">
        <v>0</v>
      </c>
      <c r="BH180" s="140">
        <v>0</v>
      </c>
      <c r="BI180" s="140">
        <v>0</v>
      </c>
      <c r="BJ180" s="140">
        <v>2</v>
      </c>
      <c r="BK180" s="140">
        <v>0</v>
      </c>
      <c r="BL180" s="140">
        <v>0</v>
      </c>
      <c r="BM180" s="65">
        <v>0</v>
      </c>
      <c r="BN180" s="64">
        <v>0</v>
      </c>
      <c r="BO180" s="201">
        <v>0</v>
      </c>
      <c r="BP180" s="140">
        <v>4</v>
      </c>
      <c r="BQ180" s="147">
        <v>22</v>
      </c>
      <c r="BR180" s="147">
        <v>2</v>
      </c>
      <c r="BS180" s="147">
        <v>2</v>
      </c>
      <c r="BT180" s="147">
        <v>0</v>
      </c>
      <c r="BU180" s="147">
        <v>4</v>
      </c>
      <c r="BV180" s="154">
        <v>0</v>
      </c>
      <c r="BW180" s="159">
        <v>2.75</v>
      </c>
      <c r="BX180" s="146">
        <v>0.25</v>
      </c>
      <c r="BY180" s="146">
        <v>0.25</v>
      </c>
      <c r="BZ180" s="146">
        <v>0</v>
      </c>
      <c r="CA180" s="146">
        <v>0.5</v>
      </c>
      <c r="CB180" s="156">
        <v>0</v>
      </c>
      <c r="CC180" s="155">
        <v>0</v>
      </c>
      <c r="CD180" s="77">
        <v>0</v>
      </c>
      <c r="CE180" s="64">
        <v>0</v>
      </c>
      <c r="CF180" s="77">
        <v>0</v>
      </c>
      <c r="CG180" s="64">
        <v>0</v>
      </c>
      <c r="CH180" s="77">
        <v>0</v>
      </c>
      <c r="CI180" s="124">
        <v>0</v>
      </c>
      <c r="CJ180" s="124">
        <v>8</v>
      </c>
      <c r="CK180" s="77">
        <v>0</v>
      </c>
      <c r="CL180" s="124">
        <v>0</v>
      </c>
      <c r="CM180" s="77">
        <v>0</v>
      </c>
      <c r="CN180" s="124">
        <v>0</v>
      </c>
      <c r="CO180" s="77">
        <v>0</v>
      </c>
      <c r="CP180" s="116">
        <v>420</v>
      </c>
      <c r="CQ180" s="116">
        <v>52.5</v>
      </c>
      <c r="CR180" s="116">
        <v>0</v>
      </c>
      <c r="CS180" s="116">
        <v>0</v>
      </c>
      <c r="CT180" s="116">
        <v>0</v>
      </c>
      <c r="CU180" s="116">
        <v>0</v>
      </c>
      <c r="CV180" s="116">
        <v>0</v>
      </c>
      <c r="CW180" s="116">
        <v>0</v>
      </c>
      <c r="CX180" s="116">
        <v>52.5</v>
      </c>
      <c r="CY180" s="64">
        <v>38</v>
      </c>
      <c r="CZ180" s="64">
        <v>35</v>
      </c>
      <c r="DA180" s="64">
        <v>45</v>
      </c>
      <c r="DB180" s="64">
        <v>25</v>
      </c>
      <c r="DC180" s="64">
        <v>39</v>
      </c>
      <c r="DD180" s="64">
        <v>28</v>
      </c>
      <c r="DE180" s="141">
        <v>0.92105263157894002</v>
      </c>
      <c r="DF180" s="141">
        <v>0.55555555555555003</v>
      </c>
      <c r="DG180" s="141">
        <v>0.71794871794870996</v>
      </c>
      <c r="DH180" s="64">
        <v>40</v>
      </c>
      <c r="DI180" s="176">
        <v>26</v>
      </c>
      <c r="DJ180" s="175">
        <v>0.964247032692645</v>
      </c>
      <c r="DK180" s="141">
        <v>0.65</v>
      </c>
      <c r="DL180" s="141">
        <v>0.62676057125021922</v>
      </c>
      <c r="DM180" s="141">
        <v>1.1454911985235363</v>
      </c>
      <c r="DN180" s="141">
        <v>9.1188146698490735E-2</v>
      </c>
      <c r="DO180" s="64">
        <v>4</v>
      </c>
      <c r="DP180" s="77">
        <v>0.33333333333332998</v>
      </c>
      <c r="DQ180" s="64">
        <v>6</v>
      </c>
      <c r="DR180" s="77">
        <v>0.75</v>
      </c>
      <c r="DS180" s="64">
        <v>0</v>
      </c>
      <c r="DT180" s="77">
        <v>0</v>
      </c>
      <c r="DU180" s="64">
        <v>46</v>
      </c>
      <c r="DV180" s="64">
        <v>606</v>
      </c>
      <c r="DW180" s="77">
        <v>7.5907590759069998E-2</v>
      </c>
      <c r="DX180" s="64">
        <v>6</v>
      </c>
      <c r="DY180" s="64">
        <v>224</v>
      </c>
      <c r="DZ180" s="201">
        <v>2.6785714285709999E-2</v>
      </c>
      <c r="EA180" s="64">
        <v>61.200000000000998</v>
      </c>
      <c r="EB180" s="64">
        <v>0</v>
      </c>
      <c r="EC180" s="64">
        <v>0</v>
      </c>
      <c r="ED180" s="77">
        <v>0</v>
      </c>
      <c r="EE180" s="64">
        <v>0</v>
      </c>
      <c r="EF180" s="64">
        <v>0</v>
      </c>
      <c r="EG180" s="64">
        <v>0</v>
      </c>
      <c r="EH180" s="77">
        <v>0</v>
      </c>
      <c r="EI180" s="64">
        <v>0</v>
      </c>
      <c r="EJ180" s="138">
        <v>0</v>
      </c>
      <c r="EK180" s="64">
        <v>0</v>
      </c>
      <c r="EL180" s="64">
        <v>0</v>
      </c>
      <c r="EM180" s="138"/>
      <c r="EN180" s="178">
        <v>0</v>
      </c>
      <c r="EO180" s="178">
        <v>0</v>
      </c>
      <c r="EP180" s="178">
        <v>0</v>
      </c>
      <c r="EQ180" s="178">
        <v>0</v>
      </c>
      <c r="ER180" s="179">
        <v>0</v>
      </c>
    </row>
    <row r="181" spans="2:148" ht="14.1" customHeight="1" x14ac:dyDescent="0.2">
      <c r="B181" s="62" t="s">
        <v>1458</v>
      </c>
      <c r="C181" s="63" t="s">
        <v>383</v>
      </c>
      <c r="D181" s="63" t="s">
        <v>384</v>
      </c>
      <c r="E181" s="63" t="s">
        <v>385</v>
      </c>
      <c r="F181" s="63" t="s">
        <v>403</v>
      </c>
      <c r="G181" s="63"/>
      <c r="H181" s="63" t="s">
        <v>567</v>
      </c>
      <c r="I181" s="63" t="s">
        <v>1446</v>
      </c>
      <c r="J181" s="158" t="b">
        <v>0</v>
      </c>
      <c r="K181" s="132" t="s">
        <v>1459</v>
      </c>
      <c r="L181" s="63" t="s">
        <v>570</v>
      </c>
      <c r="M181" s="62"/>
      <c r="N181" s="63" t="s">
        <v>1460</v>
      </c>
      <c r="O181" s="63" t="s">
        <v>572</v>
      </c>
      <c r="P181" s="63" t="s">
        <v>393</v>
      </c>
      <c r="Q181" s="63">
        <v>10456</v>
      </c>
      <c r="R181" s="63" t="s">
        <v>1461</v>
      </c>
      <c r="S181" s="218" t="s">
        <v>574</v>
      </c>
      <c r="T181" s="132" t="s">
        <v>575</v>
      </c>
      <c r="U181" s="166" t="s">
        <v>397</v>
      </c>
      <c r="V181" s="219" t="s">
        <v>398</v>
      </c>
      <c r="W181" s="219" t="s">
        <v>399</v>
      </c>
      <c r="X181" s="219" t="s">
        <v>400</v>
      </c>
      <c r="Y181" s="132" t="s">
        <v>336</v>
      </c>
      <c r="Z181" s="166" t="s">
        <v>410</v>
      </c>
      <c r="AA181" s="166">
        <v>1</v>
      </c>
      <c r="AB181" s="166">
        <v>1</v>
      </c>
      <c r="AC181" s="166">
        <v>1</v>
      </c>
      <c r="AD181" s="166">
        <v>0</v>
      </c>
      <c r="AE181" s="213">
        <v>40522</v>
      </c>
      <c r="AF181" s="64">
        <v>3320</v>
      </c>
      <c r="AG181" s="64" t="s">
        <v>401</v>
      </c>
      <c r="AH181" s="64">
        <v>1</v>
      </c>
      <c r="AI181" s="64">
        <v>38</v>
      </c>
      <c r="AJ181" s="64">
        <v>90</v>
      </c>
      <c r="AK181" s="64">
        <v>92</v>
      </c>
      <c r="AL181" s="64">
        <v>47</v>
      </c>
      <c r="AM181" s="64">
        <v>59</v>
      </c>
      <c r="AN181" s="64">
        <v>127.20744573856007</v>
      </c>
      <c r="AO181" s="64">
        <v>89.207445738560068</v>
      </c>
      <c r="AP181" s="77">
        <v>2.1560584023484757</v>
      </c>
      <c r="AQ181" s="64">
        <v>68.207445738560068</v>
      </c>
      <c r="AR181" s="64">
        <v>98.666666000000006</v>
      </c>
      <c r="AS181" s="65">
        <v>0.3826896275930442</v>
      </c>
      <c r="AT181" s="65">
        <v>2.3475643615410546</v>
      </c>
      <c r="AU181" s="64">
        <v>38</v>
      </c>
      <c r="AV181" s="140">
        <v>127.20744573856007</v>
      </c>
      <c r="AW181" s="140">
        <v>6</v>
      </c>
      <c r="AX181" s="140">
        <v>47</v>
      </c>
      <c r="AY181" s="140">
        <v>0</v>
      </c>
      <c r="AZ181" s="140">
        <v>5</v>
      </c>
      <c r="BA181" s="140">
        <v>7</v>
      </c>
      <c r="BB181" s="140">
        <v>9</v>
      </c>
      <c r="BC181" s="140">
        <v>1</v>
      </c>
      <c r="BD181" s="140">
        <v>22</v>
      </c>
      <c r="BE181" s="140">
        <v>1</v>
      </c>
      <c r="BF181" s="65">
        <v>0.16669999999999999</v>
      </c>
      <c r="BG181" s="140">
        <v>1</v>
      </c>
      <c r="BH181" s="140">
        <v>1</v>
      </c>
      <c r="BI181" s="140">
        <v>0</v>
      </c>
      <c r="BJ181" s="140">
        <v>3</v>
      </c>
      <c r="BK181" s="140">
        <v>22</v>
      </c>
      <c r="BL181" s="140">
        <v>0</v>
      </c>
      <c r="BM181" s="65">
        <v>0.8085</v>
      </c>
      <c r="BN181" s="64">
        <v>27</v>
      </c>
      <c r="BO181" s="201">
        <v>0.11392405063291</v>
      </c>
      <c r="BP181" s="140">
        <v>36</v>
      </c>
      <c r="BQ181" s="147">
        <v>198</v>
      </c>
      <c r="BR181" s="147">
        <v>0</v>
      </c>
      <c r="BS181" s="147">
        <v>10</v>
      </c>
      <c r="BT181" s="147">
        <v>1</v>
      </c>
      <c r="BU181" s="147">
        <v>5</v>
      </c>
      <c r="BV181" s="154">
        <v>31</v>
      </c>
      <c r="BW181" s="159">
        <v>4.2127659574468002</v>
      </c>
      <c r="BX181" s="146">
        <v>0</v>
      </c>
      <c r="BY181" s="146">
        <v>0.21276595744679999</v>
      </c>
      <c r="BZ181" s="146">
        <v>2.1276595744680001E-2</v>
      </c>
      <c r="CA181" s="146">
        <v>0.1063829787234</v>
      </c>
      <c r="CB181" s="156">
        <v>0.65957446808510001</v>
      </c>
      <c r="CC181" s="155">
        <v>1</v>
      </c>
      <c r="CD181" s="77">
        <v>2.1276595744680001E-2</v>
      </c>
      <c r="CE181" s="64">
        <v>0</v>
      </c>
      <c r="CF181" s="77">
        <v>0</v>
      </c>
      <c r="CG181" s="64">
        <v>1</v>
      </c>
      <c r="CH181" s="77">
        <v>1.7241379310340001E-2</v>
      </c>
      <c r="CI181" s="124">
        <v>0</v>
      </c>
      <c r="CJ181" s="124">
        <v>47</v>
      </c>
      <c r="CK181" s="77">
        <v>0</v>
      </c>
      <c r="CL181" s="124">
        <v>0</v>
      </c>
      <c r="CM181" s="77">
        <v>0</v>
      </c>
      <c r="CN181" s="124">
        <v>0</v>
      </c>
      <c r="CO181" s="77">
        <v>0</v>
      </c>
      <c r="CP181" s="116">
        <v>3480</v>
      </c>
      <c r="CQ181" s="116">
        <v>74.042553191489361</v>
      </c>
      <c r="CR181" s="116">
        <v>0</v>
      </c>
      <c r="CS181" s="116">
        <v>0</v>
      </c>
      <c r="CT181" s="116">
        <v>7</v>
      </c>
      <c r="CU181" s="116">
        <v>0.14893617021276595</v>
      </c>
      <c r="CV181" s="116">
        <v>0</v>
      </c>
      <c r="CW181" s="116">
        <v>0</v>
      </c>
      <c r="CX181" s="116">
        <v>74.191489361702125</v>
      </c>
      <c r="CY181" s="64">
        <v>88</v>
      </c>
      <c r="CZ181" s="64">
        <v>72</v>
      </c>
      <c r="DA181" s="64">
        <v>58</v>
      </c>
      <c r="DB181" s="64">
        <v>43</v>
      </c>
      <c r="DC181" s="64">
        <v>109</v>
      </c>
      <c r="DD181" s="64">
        <v>74</v>
      </c>
      <c r="DE181" s="141">
        <v>0.81818181818181002</v>
      </c>
      <c r="DF181" s="141">
        <v>0.74137931034481996</v>
      </c>
      <c r="DG181" s="141">
        <v>0.67889908256880005</v>
      </c>
      <c r="DH181" s="64">
        <v>114</v>
      </c>
      <c r="DI181" s="176">
        <v>91</v>
      </c>
      <c r="DJ181" s="175">
        <v>0.964247032692645</v>
      </c>
      <c r="DK181" s="141">
        <v>0.79824561403508776</v>
      </c>
      <c r="DL181" s="141">
        <v>0.7697059646932517</v>
      </c>
      <c r="DM181" s="141">
        <v>0.88202393343717866</v>
      </c>
      <c r="DN181" s="141">
        <v>-9.0806882124451649E-2</v>
      </c>
      <c r="DO181" s="64">
        <v>11</v>
      </c>
      <c r="DP181" s="77">
        <v>0.18965517241379001</v>
      </c>
      <c r="DQ181" s="64">
        <v>39</v>
      </c>
      <c r="DR181" s="77">
        <v>0.82978723404254995</v>
      </c>
      <c r="DS181" s="64">
        <v>0</v>
      </c>
      <c r="DT181" s="77">
        <v>0</v>
      </c>
      <c r="DU181" s="64">
        <v>92</v>
      </c>
      <c r="DV181" s="64">
        <v>660</v>
      </c>
      <c r="DW181" s="77">
        <v>0.13939393939392999</v>
      </c>
      <c r="DX181" s="64">
        <v>47</v>
      </c>
      <c r="DY181" s="64">
        <v>237</v>
      </c>
      <c r="DZ181" s="201">
        <v>0.19831223628691</v>
      </c>
      <c r="EA181" s="64">
        <v>24.1000000000023</v>
      </c>
      <c r="EB181" s="64">
        <v>69</v>
      </c>
      <c r="EC181" s="64">
        <v>2</v>
      </c>
      <c r="ED181" s="77">
        <v>2.9000000000000001E-2</v>
      </c>
      <c r="EE181" s="64">
        <v>0</v>
      </c>
      <c r="EF181" s="64">
        <v>0</v>
      </c>
      <c r="EG181" s="64">
        <v>0</v>
      </c>
      <c r="EH181" s="77">
        <v>0</v>
      </c>
      <c r="EI181" s="64">
        <v>47</v>
      </c>
      <c r="EJ181" s="138">
        <v>0</v>
      </c>
      <c r="EK181" s="64">
        <v>45</v>
      </c>
      <c r="EL181" s="64">
        <v>10</v>
      </c>
      <c r="EM181" s="138">
        <v>0.22220000000000001</v>
      </c>
      <c r="EN181" s="178">
        <v>0</v>
      </c>
      <c r="EO181" s="178">
        <v>0</v>
      </c>
      <c r="EP181" s="178">
        <v>0</v>
      </c>
      <c r="EQ181" s="178">
        <v>0</v>
      </c>
      <c r="ER181" s="179">
        <v>0</v>
      </c>
    </row>
    <row r="182" spans="2:148" ht="14.1" customHeight="1" x14ac:dyDescent="0.2">
      <c r="B182" s="62" t="s">
        <v>1462</v>
      </c>
      <c r="C182" s="63" t="s">
        <v>383</v>
      </c>
      <c r="D182" s="63" t="s">
        <v>384</v>
      </c>
      <c r="E182" s="63" t="s">
        <v>385</v>
      </c>
      <c r="F182" s="63" t="s">
        <v>403</v>
      </c>
      <c r="G182" s="63"/>
      <c r="H182" s="63" t="s">
        <v>567</v>
      </c>
      <c r="I182" s="63" t="s">
        <v>1446</v>
      </c>
      <c r="J182" s="158" t="b">
        <v>0</v>
      </c>
      <c r="K182" s="132" t="s">
        <v>1463</v>
      </c>
      <c r="L182" s="63" t="s">
        <v>570</v>
      </c>
      <c r="M182" s="62"/>
      <c r="N182" s="63" t="s">
        <v>1464</v>
      </c>
      <c r="O182" s="63" t="s">
        <v>572</v>
      </c>
      <c r="P182" s="63" t="s">
        <v>393</v>
      </c>
      <c r="Q182" s="63">
        <v>10451</v>
      </c>
      <c r="R182" s="63" t="s">
        <v>1465</v>
      </c>
      <c r="S182" s="218" t="s">
        <v>574</v>
      </c>
      <c r="T182" s="132" t="s">
        <v>575</v>
      </c>
      <c r="U182" s="166" t="s">
        <v>397</v>
      </c>
      <c r="V182" s="219" t="s">
        <v>398</v>
      </c>
      <c r="W182" s="219" t="s">
        <v>399</v>
      </c>
      <c r="X182" s="219" t="s">
        <v>400</v>
      </c>
      <c r="Y182" s="132" t="s">
        <v>336</v>
      </c>
      <c r="Z182" s="166" t="s">
        <v>410</v>
      </c>
      <c r="AA182" s="166">
        <v>1</v>
      </c>
      <c r="AB182" s="166">
        <v>1</v>
      </c>
      <c r="AC182" s="166">
        <v>1</v>
      </c>
      <c r="AD182" s="166">
        <v>0</v>
      </c>
      <c r="AE182" s="213">
        <v>40522</v>
      </c>
      <c r="AF182" s="64">
        <v>3320</v>
      </c>
      <c r="AG182" s="64" t="s">
        <v>401</v>
      </c>
      <c r="AH182" s="64">
        <v>0</v>
      </c>
      <c r="AI182" s="64">
        <v>56</v>
      </c>
      <c r="AJ182" s="64">
        <v>143</v>
      </c>
      <c r="AK182" s="64">
        <v>117</v>
      </c>
      <c r="AL182" s="64">
        <v>46</v>
      </c>
      <c r="AM182" s="64">
        <v>111</v>
      </c>
      <c r="AN182" s="64">
        <v>124.5009043398673</v>
      </c>
      <c r="AO182" s="64">
        <v>68.500904339867304</v>
      </c>
      <c r="AP182" s="77">
        <v>1.1216297688276333</v>
      </c>
      <c r="AQ182" s="64">
        <v>13.500904339867304</v>
      </c>
      <c r="AR182" s="64">
        <v>130.33333300000001</v>
      </c>
      <c r="AS182" s="65">
        <v>6.4110293503139348E-2</v>
      </c>
      <c r="AT182" s="65">
        <v>1.2232304346404876</v>
      </c>
      <c r="AU182" s="64">
        <v>56</v>
      </c>
      <c r="AV182" s="140">
        <v>124.5009043398673</v>
      </c>
      <c r="AW182" s="140">
        <v>16</v>
      </c>
      <c r="AX182" s="140">
        <v>46</v>
      </c>
      <c r="AY182" s="140">
        <v>0</v>
      </c>
      <c r="AZ182" s="140">
        <v>13</v>
      </c>
      <c r="BA182" s="140">
        <v>11</v>
      </c>
      <c r="BB182" s="140">
        <v>12</v>
      </c>
      <c r="BC182" s="140">
        <v>0</v>
      </c>
      <c r="BD182" s="140">
        <v>36</v>
      </c>
      <c r="BE182" s="140">
        <v>2</v>
      </c>
      <c r="BF182" s="65">
        <v>0.125</v>
      </c>
      <c r="BG182" s="140">
        <v>0</v>
      </c>
      <c r="BH182" s="140">
        <v>0</v>
      </c>
      <c r="BI182" s="140">
        <v>0</v>
      </c>
      <c r="BJ182" s="140">
        <v>2</v>
      </c>
      <c r="BK182" s="140">
        <v>8</v>
      </c>
      <c r="BL182" s="140">
        <v>0</v>
      </c>
      <c r="BM182" s="65">
        <v>0.67390000000000005</v>
      </c>
      <c r="BN182" s="64">
        <v>17</v>
      </c>
      <c r="BO182" s="201">
        <v>5.3968253968250002E-2</v>
      </c>
      <c r="BP182" s="140">
        <v>24</v>
      </c>
      <c r="BQ182" s="147">
        <v>156</v>
      </c>
      <c r="BR182" s="147">
        <v>2</v>
      </c>
      <c r="BS182" s="147">
        <v>17</v>
      </c>
      <c r="BT182" s="147">
        <v>4</v>
      </c>
      <c r="BU182" s="147">
        <v>7</v>
      </c>
      <c r="BV182" s="154">
        <v>16</v>
      </c>
      <c r="BW182" s="159">
        <v>3.3913043478260798</v>
      </c>
      <c r="BX182" s="146">
        <v>4.3478260869559998E-2</v>
      </c>
      <c r="BY182" s="146">
        <v>0.36956521739129999</v>
      </c>
      <c r="BZ182" s="146">
        <v>8.6956521739130002E-2</v>
      </c>
      <c r="CA182" s="146">
        <v>0.15217391304347</v>
      </c>
      <c r="CB182" s="156">
        <v>0.34782608695652001</v>
      </c>
      <c r="CC182" s="155">
        <v>1</v>
      </c>
      <c r="CD182" s="77">
        <v>2.1739130434779999E-2</v>
      </c>
      <c r="CE182" s="64">
        <v>0</v>
      </c>
      <c r="CF182" s="77">
        <v>0</v>
      </c>
      <c r="CG182" s="64">
        <v>1</v>
      </c>
      <c r="CH182" s="77">
        <v>1.7543859649119999E-2</v>
      </c>
      <c r="CI182" s="124">
        <v>1</v>
      </c>
      <c r="CJ182" s="124">
        <v>46</v>
      </c>
      <c r="CK182" s="77">
        <v>2.1739130434779999E-2</v>
      </c>
      <c r="CL182" s="124">
        <v>0</v>
      </c>
      <c r="CM182" s="77">
        <v>0</v>
      </c>
      <c r="CN182" s="124">
        <v>0</v>
      </c>
      <c r="CO182" s="77">
        <v>0</v>
      </c>
      <c r="CP182" s="116">
        <v>2720</v>
      </c>
      <c r="CQ182" s="116">
        <v>59.130434782608695</v>
      </c>
      <c r="CR182" s="116">
        <v>0</v>
      </c>
      <c r="CS182" s="116">
        <v>0</v>
      </c>
      <c r="CT182" s="116">
        <v>7</v>
      </c>
      <c r="CU182" s="116">
        <v>0.15217391304347827</v>
      </c>
      <c r="CV182" s="116">
        <v>10</v>
      </c>
      <c r="CW182" s="116">
        <v>0.21739130434782608</v>
      </c>
      <c r="CX182" s="116">
        <v>59.5</v>
      </c>
      <c r="CY182" s="64">
        <v>142</v>
      </c>
      <c r="CZ182" s="64">
        <v>120</v>
      </c>
      <c r="DA182" s="64">
        <v>112</v>
      </c>
      <c r="DB182" s="64">
        <v>82</v>
      </c>
      <c r="DC182" s="64">
        <v>126</v>
      </c>
      <c r="DD182" s="64">
        <v>96</v>
      </c>
      <c r="DE182" s="141">
        <v>0.84507042253521003</v>
      </c>
      <c r="DF182" s="141">
        <v>0.73214285714284999</v>
      </c>
      <c r="DG182" s="141">
        <v>0.76190476190475998</v>
      </c>
      <c r="DH182" s="64">
        <v>131</v>
      </c>
      <c r="DI182" s="176">
        <v>104</v>
      </c>
      <c r="DJ182" s="175">
        <v>0.964247032692645</v>
      </c>
      <c r="DK182" s="141">
        <v>0.79389312977099236</v>
      </c>
      <c r="DL182" s="141">
        <v>0.76550909465675632</v>
      </c>
      <c r="DM182" s="141">
        <v>0.99529158728857103</v>
      </c>
      <c r="DN182" s="141">
        <v>-3.604332751996342E-3</v>
      </c>
      <c r="DO182" s="64">
        <v>11</v>
      </c>
      <c r="DP182" s="77">
        <v>0.19298245614035001</v>
      </c>
      <c r="DQ182" s="64">
        <v>32</v>
      </c>
      <c r="DR182" s="77">
        <v>0.69565217391304002</v>
      </c>
      <c r="DS182" s="64">
        <v>0</v>
      </c>
      <c r="DT182" s="77">
        <v>0</v>
      </c>
      <c r="DU182" s="64">
        <v>117</v>
      </c>
      <c r="DV182" s="64">
        <v>736</v>
      </c>
      <c r="DW182" s="77">
        <v>0.15896739130434001</v>
      </c>
      <c r="DX182" s="64">
        <v>42</v>
      </c>
      <c r="DY182" s="64">
        <v>315</v>
      </c>
      <c r="DZ182" s="201">
        <v>0.13333333333333</v>
      </c>
      <c r="EA182" s="64">
        <v>52.500000000001101</v>
      </c>
      <c r="EB182" s="64">
        <v>109</v>
      </c>
      <c r="EC182" s="64">
        <v>0</v>
      </c>
      <c r="ED182" s="77">
        <v>0</v>
      </c>
      <c r="EE182" s="64">
        <v>0</v>
      </c>
      <c r="EF182" s="64">
        <v>0</v>
      </c>
      <c r="EG182" s="64">
        <v>0</v>
      </c>
      <c r="EH182" s="77">
        <v>0</v>
      </c>
      <c r="EI182" s="64">
        <v>46</v>
      </c>
      <c r="EJ182" s="138">
        <v>0</v>
      </c>
      <c r="EK182" s="64">
        <v>67</v>
      </c>
      <c r="EL182" s="64">
        <v>23</v>
      </c>
      <c r="EM182" s="138">
        <v>0.34329999999999999</v>
      </c>
      <c r="EN182" s="178">
        <v>0</v>
      </c>
      <c r="EO182" s="178">
        <v>0</v>
      </c>
      <c r="EP182" s="178">
        <v>0</v>
      </c>
      <c r="EQ182" s="178">
        <v>0</v>
      </c>
      <c r="ER182" s="179">
        <v>0</v>
      </c>
    </row>
    <row r="183" spans="2:148" ht="14.1" customHeight="1" x14ac:dyDescent="0.2">
      <c r="B183" s="62" t="s">
        <v>1466</v>
      </c>
      <c r="C183" s="63" t="s">
        <v>383</v>
      </c>
      <c r="D183" s="63" t="s">
        <v>384</v>
      </c>
      <c r="E183" s="63" t="s">
        <v>385</v>
      </c>
      <c r="F183" s="63" t="s">
        <v>403</v>
      </c>
      <c r="G183" s="63"/>
      <c r="H183" s="63" t="s">
        <v>567</v>
      </c>
      <c r="I183" s="63" t="s">
        <v>1446</v>
      </c>
      <c r="J183" s="158" t="b">
        <v>0</v>
      </c>
      <c r="K183" s="132" t="s">
        <v>1467</v>
      </c>
      <c r="L183" s="63" t="s">
        <v>570</v>
      </c>
      <c r="M183" s="62"/>
      <c r="N183" s="63" t="s">
        <v>1468</v>
      </c>
      <c r="O183" s="63" t="s">
        <v>572</v>
      </c>
      <c r="P183" s="63" t="s">
        <v>393</v>
      </c>
      <c r="Q183" s="63">
        <v>10451</v>
      </c>
      <c r="R183" s="63" t="s">
        <v>1469</v>
      </c>
      <c r="S183" s="218" t="s">
        <v>574</v>
      </c>
      <c r="T183" s="132" t="s">
        <v>575</v>
      </c>
      <c r="U183" s="166" t="s">
        <v>397</v>
      </c>
      <c r="V183" s="219" t="s">
        <v>398</v>
      </c>
      <c r="W183" s="219" t="s">
        <v>399</v>
      </c>
      <c r="X183" s="219" t="s">
        <v>400</v>
      </c>
      <c r="Y183" s="132" t="s">
        <v>336</v>
      </c>
      <c r="Z183" s="166" t="s">
        <v>410</v>
      </c>
      <c r="AA183" s="166">
        <v>1</v>
      </c>
      <c r="AB183" s="166">
        <v>1</v>
      </c>
      <c r="AC183" s="166">
        <v>1</v>
      </c>
      <c r="AD183" s="166">
        <v>0</v>
      </c>
      <c r="AE183" s="213">
        <v>40673</v>
      </c>
      <c r="AF183" s="64">
        <v>3169</v>
      </c>
      <c r="AG183" s="64" t="s">
        <v>401</v>
      </c>
      <c r="AH183" s="64">
        <v>1</v>
      </c>
      <c r="AI183" s="64">
        <v>85</v>
      </c>
      <c r="AJ183" s="64">
        <v>246</v>
      </c>
      <c r="AK183" s="64">
        <v>248</v>
      </c>
      <c r="AL183" s="64">
        <v>91</v>
      </c>
      <c r="AM183" s="64">
        <v>159</v>
      </c>
      <c r="AN183" s="64">
        <v>246.29526728104179</v>
      </c>
      <c r="AO183" s="64">
        <v>161.29526728104179</v>
      </c>
      <c r="AP183" s="77">
        <v>1.5490268382455459</v>
      </c>
      <c r="AQ183" s="64">
        <v>87.295267281041788</v>
      </c>
      <c r="AR183" s="64">
        <v>233.33333300000001</v>
      </c>
      <c r="AS183" s="65">
        <v>-6.8739222538637583E-3</v>
      </c>
      <c r="AT183" s="65">
        <v>1.8975913797769621</v>
      </c>
      <c r="AU183" s="64">
        <v>85</v>
      </c>
      <c r="AV183" s="140">
        <v>246.29526728104179</v>
      </c>
      <c r="AW183" s="140">
        <v>60</v>
      </c>
      <c r="AX183" s="140">
        <v>91</v>
      </c>
      <c r="AY183" s="140">
        <v>2</v>
      </c>
      <c r="AZ183" s="140">
        <v>5</v>
      </c>
      <c r="BA183" s="140">
        <v>0</v>
      </c>
      <c r="BB183" s="140">
        <v>1</v>
      </c>
      <c r="BC183" s="140">
        <v>0</v>
      </c>
      <c r="BD183" s="140">
        <v>6</v>
      </c>
      <c r="BE183" s="140">
        <v>53</v>
      </c>
      <c r="BF183" s="65">
        <v>0.88329999999999997</v>
      </c>
      <c r="BG183" s="140">
        <v>6</v>
      </c>
      <c r="BH183" s="140">
        <v>11</v>
      </c>
      <c r="BI183" s="140">
        <v>4</v>
      </c>
      <c r="BJ183" s="140">
        <v>74</v>
      </c>
      <c r="BK183" s="140">
        <v>9</v>
      </c>
      <c r="BL183" s="140">
        <v>0</v>
      </c>
      <c r="BM183" s="65">
        <v>0.1099</v>
      </c>
      <c r="BN183" s="64">
        <v>19</v>
      </c>
      <c r="BO183" s="201">
        <v>4.1214750542289999E-2</v>
      </c>
      <c r="BP183" s="140">
        <v>39</v>
      </c>
      <c r="BQ183" s="147">
        <v>260</v>
      </c>
      <c r="BR183" s="147">
        <v>5</v>
      </c>
      <c r="BS183" s="147">
        <v>46</v>
      </c>
      <c r="BT183" s="147">
        <v>4</v>
      </c>
      <c r="BU183" s="147">
        <v>29</v>
      </c>
      <c r="BV183" s="154">
        <v>7</v>
      </c>
      <c r="BW183" s="159">
        <v>2.8571428571428501</v>
      </c>
      <c r="BX183" s="146">
        <v>5.4945054945049997E-2</v>
      </c>
      <c r="BY183" s="146">
        <v>0.50549450549450003</v>
      </c>
      <c r="BZ183" s="146">
        <v>4.3956043956039997E-2</v>
      </c>
      <c r="CA183" s="146">
        <v>0.31868131868131</v>
      </c>
      <c r="CB183" s="156">
        <v>7.6923076923070002E-2</v>
      </c>
      <c r="CC183" s="155">
        <v>71</v>
      </c>
      <c r="CD183" s="77">
        <v>0.78021978021978</v>
      </c>
      <c r="CE183" s="64">
        <v>0</v>
      </c>
      <c r="CF183" s="77">
        <v>0</v>
      </c>
      <c r="CG183" s="64">
        <v>71</v>
      </c>
      <c r="CH183" s="77">
        <v>0.61206896551723999</v>
      </c>
      <c r="CI183" s="124">
        <v>0</v>
      </c>
      <c r="CJ183" s="124">
        <v>91</v>
      </c>
      <c r="CK183" s="77">
        <v>0</v>
      </c>
      <c r="CL183" s="124">
        <v>0</v>
      </c>
      <c r="CM183" s="77">
        <v>0</v>
      </c>
      <c r="CN183" s="124">
        <v>0</v>
      </c>
      <c r="CO183" s="77">
        <v>0</v>
      </c>
      <c r="CP183" s="116">
        <v>5710</v>
      </c>
      <c r="CQ183" s="116">
        <v>62.747252747252745</v>
      </c>
      <c r="CR183" s="116">
        <v>0</v>
      </c>
      <c r="CS183" s="116">
        <v>0</v>
      </c>
      <c r="CT183" s="116">
        <v>497</v>
      </c>
      <c r="CU183" s="116">
        <v>5.4615384615384617</v>
      </c>
      <c r="CV183" s="116">
        <v>0</v>
      </c>
      <c r="CW183" s="116">
        <v>0</v>
      </c>
      <c r="CX183" s="116">
        <v>68.208791208791212</v>
      </c>
      <c r="CY183" s="64">
        <v>243</v>
      </c>
      <c r="CZ183" s="64">
        <v>178</v>
      </c>
      <c r="DA183" s="64">
        <v>229</v>
      </c>
      <c r="DB183" s="64">
        <v>172</v>
      </c>
      <c r="DC183" s="64">
        <v>205</v>
      </c>
      <c r="DD183" s="64">
        <v>108</v>
      </c>
      <c r="DE183" s="141">
        <v>0.73251028806583995</v>
      </c>
      <c r="DF183" s="141">
        <v>0.75109170305675999</v>
      </c>
      <c r="DG183" s="141">
        <v>0.52682926829267995</v>
      </c>
      <c r="DH183" s="64">
        <v>206</v>
      </c>
      <c r="DI183" s="176">
        <v>164</v>
      </c>
      <c r="DJ183" s="175">
        <v>0.964247032692645</v>
      </c>
      <c r="DK183" s="141">
        <v>0.79611650485436891</v>
      </c>
      <c r="DL183" s="141">
        <v>0.76765297748346495</v>
      </c>
      <c r="DM183" s="141">
        <v>0.68628570948782353</v>
      </c>
      <c r="DN183" s="141">
        <v>-0.240823709190785</v>
      </c>
      <c r="DO183" s="64">
        <v>25</v>
      </c>
      <c r="DP183" s="77">
        <v>0.21551724137931</v>
      </c>
      <c r="DQ183" s="64">
        <v>66</v>
      </c>
      <c r="DR183" s="77">
        <v>0.72527472527472003</v>
      </c>
      <c r="DS183" s="64">
        <v>0</v>
      </c>
      <c r="DT183" s="77">
        <v>0</v>
      </c>
      <c r="DU183" s="64">
        <v>248</v>
      </c>
      <c r="DV183" s="64">
        <v>1039</v>
      </c>
      <c r="DW183" s="77">
        <v>0.23869104908565</v>
      </c>
      <c r="DX183" s="64">
        <v>82</v>
      </c>
      <c r="DY183" s="64">
        <v>461</v>
      </c>
      <c r="DZ183" s="201">
        <v>0.17787418655097001</v>
      </c>
      <c r="EA183" s="64">
        <v>56.300000000002797</v>
      </c>
      <c r="EB183" s="64">
        <v>103</v>
      </c>
      <c r="EC183" s="64">
        <v>13</v>
      </c>
      <c r="ED183" s="77">
        <v>0.12620000000000001</v>
      </c>
      <c r="EE183" s="64">
        <v>0</v>
      </c>
      <c r="EF183" s="64">
        <v>0</v>
      </c>
      <c r="EG183" s="64">
        <v>0</v>
      </c>
      <c r="EH183" s="77">
        <v>0</v>
      </c>
      <c r="EI183" s="64">
        <v>91</v>
      </c>
      <c r="EJ183" s="138">
        <v>0</v>
      </c>
      <c r="EK183" s="64">
        <v>122</v>
      </c>
      <c r="EL183" s="64">
        <v>27</v>
      </c>
      <c r="EM183" s="138">
        <v>0.2213</v>
      </c>
      <c r="EN183" s="178">
        <v>0</v>
      </c>
      <c r="EO183" s="178">
        <v>0</v>
      </c>
      <c r="EP183" s="178">
        <v>0</v>
      </c>
      <c r="EQ183" s="178">
        <v>0</v>
      </c>
      <c r="ER183" s="179">
        <v>0</v>
      </c>
    </row>
    <row r="184" spans="2:148" ht="14.1" customHeight="1" x14ac:dyDescent="0.2">
      <c r="B184" s="62" t="s">
        <v>1470</v>
      </c>
      <c r="C184" s="63" t="s">
        <v>383</v>
      </c>
      <c r="D184" s="63" t="s">
        <v>384</v>
      </c>
      <c r="E184" s="63" t="s">
        <v>385</v>
      </c>
      <c r="F184" s="63" t="s">
        <v>403</v>
      </c>
      <c r="G184" s="63"/>
      <c r="H184" s="63" t="s">
        <v>567</v>
      </c>
      <c r="I184" s="63" t="s">
        <v>1446</v>
      </c>
      <c r="J184" s="158" t="b">
        <v>0</v>
      </c>
      <c r="K184" s="132" t="s">
        <v>1471</v>
      </c>
      <c r="L184" s="63" t="s">
        <v>570</v>
      </c>
      <c r="M184" s="62"/>
      <c r="N184" s="63" t="s">
        <v>1472</v>
      </c>
      <c r="O184" s="63" t="s">
        <v>572</v>
      </c>
      <c r="P184" s="63" t="s">
        <v>393</v>
      </c>
      <c r="Q184" s="63">
        <v>10456</v>
      </c>
      <c r="R184" s="63" t="s">
        <v>1473</v>
      </c>
      <c r="S184" s="218" t="s">
        <v>574</v>
      </c>
      <c r="T184" s="132" t="s">
        <v>575</v>
      </c>
      <c r="U184" s="166" t="s">
        <v>397</v>
      </c>
      <c r="V184" s="219" t="s">
        <v>398</v>
      </c>
      <c r="W184" s="219" t="s">
        <v>399</v>
      </c>
      <c r="X184" s="219" t="s">
        <v>400</v>
      </c>
      <c r="Y184" s="132" t="s">
        <v>336</v>
      </c>
      <c r="Z184" s="166" t="s">
        <v>410</v>
      </c>
      <c r="AA184" s="166">
        <v>1</v>
      </c>
      <c r="AB184" s="166">
        <v>1</v>
      </c>
      <c r="AC184" s="166">
        <v>0</v>
      </c>
      <c r="AD184" s="166">
        <v>0</v>
      </c>
      <c r="AE184" s="213">
        <v>40729</v>
      </c>
      <c r="AF184" s="64">
        <v>3113</v>
      </c>
      <c r="AG184" s="64" t="s">
        <v>401</v>
      </c>
      <c r="AH184" s="64">
        <v>1</v>
      </c>
      <c r="AI184" s="64">
        <v>47</v>
      </c>
      <c r="AJ184" s="64">
        <v>58</v>
      </c>
      <c r="AK184" s="64">
        <v>63</v>
      </c>
      <c r="AL184" s="64">
        <v>11</v>
      </c>
      <c r="AM184" s="64">
        <v>50</v>
      </c>
      <c r="AN184" s="64">
        <v>29.771955385620441</v>
      </c>
      <c r="AO184" s="64">
        <v>-17.228044614379559</v>
      </c>
      <c r="AP184" s="77">
        <v>0.59543910771240882</v>
      </c>
      <c r="AQ184" s="64">
        <v>-20.228044614379559</v>
      </c>
      <c r="AR184" s="64">
        <v>52.333333000000003</v>
      </c>
      <c r="AS184" s="65">
        <v>-0.52742927959332631</v>
      </c>
      <c r="AT184" s="65">
        <v>-0.36655414073147996</v>
      </c>
      <c r="AU184" s="64">
        <v>47</v>
      </c>
      <c r="AV184" s="140">
        <v>29.771955385620441</v>
      </c>
      <c r="AW184" s="140">
        <v>9</v>
      </c>
      <c r="AX184" s="140">
        <v>11</v>
      </c>
      <c r="AY184" s="140">
        <v>0</v>
      </c>
      <c r="AZ184" s="140">
        <v>3</v>
      </c>
      <c r="BA184" s="140">
        <v>0</v>
      </c>
      <c r="BB184" s="140">
        <v>2</v>
      </c>
      <c r="BC184" s="140">
        <v>0</v>
      </c>
      <c r="BD184" s="140">
        <v>5</v>
      </c>
      <c r="BE184" s="140">
        <v>6</v>
      </c>
      <c r="BF184" s="65">
        <v>0.66669999999999996</v>
      </c>
      <c r="BG184" s="140">
        <v>0</v>
      </c>
      <c r="BH184" s="140">
        <v>0</v>
      </c>
      <c r="BI184" s="140">
        <v>0</v>
      </c>
      <c r="BJ184" s="140">
        <v>6</v>
      </c>
      <c r="BK184" s="140">
        <v>0</v>
      </c>
      <c r="BL184" s="140">
        <v>0</v>
      </c>
      <c r="BM184" s="65">
        <v>0.18179999999999999</v>
      </c>
      <c r="BN184" s="64">
        <v>2</v>
      </c>
      <c r="BO184" s="201">
        <v>1.2578616352200001E-2</v>
      </c>
      <c r="BP184" s="140">
        <v>4</v>
      </c>
      <c r="BQ184" s="147">
        <v>30</v>
      </c>
      <c r="BR184" s="147">
        <v>1</v>
      </c>
      <c r="BS184" s="147">
        <v>5</v>
      </c>
      <c r="BT184" s="147">
        <v>1</v>
      </c>
      <c r="BU184" s="147">
        <v>4</v>
      </c>
      <c r="BV184" s="154">
        <v>0</v>
      </c>
      <c r="BW184" s="159">
        <v>2.72727272727272</v>
      </c>
      <c r="BX184" s="146">
        <v>9.0909090909089996E-2</v>
      </c>
      <c r="BY184" s="146">
        <v>0.45454545454544998</v>
      </c>
      <c r="BZ184" s="146">
        <v>9.0909090909089996E-2</v>
      </c>
      <c r="CA184" s="146">
        <v>0.36363636363635998</v>
      </c>
      <c r="CB184" s="156">
        <v>0</v>
      </c>
      <c r="CC184" s="155">
        <v>1</v>
      </c>
      <c r="CD184" s="77">
        <v>9.0909090909089996E-2</v>
      </c>
      <c r="CE184" s="64">
        <v>0</v>
      </c>
      <c r="CF184" s="77">
        <v>0</v>
      </c>
      <c r="CG184" s="64">
        <v>1</v>
      </c>
      <c r="CH184" s="77">
        <v>0.05</v>
      </c>
      <c r="CI184" s="124">
        <v>0</v>
      </c>
      <c r="CJ184" s="124">
        <v>11</v>
      </c>
      <c r="CK184" s="77">
        <v>0</v>
      </c>
      <c r="CL184" s="124">
        <v>0</v>
      </c>
      <c r="CM184" s="77">
        <v>0</v>
      </c>
      <c r="CN184" s="124">
        <v>0</v>
      </c>
      <c r="CO184" s="77">
        <v>0</v>
      </c>
      <c r="CP184" s="116">
        <v>610</v>
      </c>
      <c r="CQ184" s="116">
        <v>55.454545454545453</v>
      </c>
      <c r="CR184" s="116">
        <v>0</v>
      </c>
      <c r="CS184" s="116">
        <v>0</v>
      </c>
      <c r="CT184" s="116">
        <v>7</v>
      </c>
      <c r="CU184" s="116">
        <v>0.63636363636363635</v>
      </c>
      <c r="CV184" s="116">
        <v>0</v>
      </c>
      <c r="CW184" s="116">
        <v>0</v>
      </c>
      <c r="CX184" s="116">
        <v>56.090909090909086</v>
      </c>
      <c r="CY184" s="64">
        <v>57</v>
      </c>
      <c r="CZ184" s="64">
        <v>50</v>
      </c>
      <c r="DA184" s="64">
        <v>39</v>
      </c>
      <c r="DB184" s="64">
        <v>32</v>
      </c>
      <c r="DC184" s="64">
        <v>34</v>
      </c>
      <c r="DD184" s="64">
        <v>29</v>
      </c>
      <c r="DE184" s="141">
        <v>0.87719298245613997</v>
      </c>
      <c r="DF184" s="141">
        <v>0.82051282051282004</v>
      </c>
      <c r="DG184" s="141">
        <v>0.85294117647057999</v>
      </c>
      <c r="DH184" s="64">
        <v>36</v>
      </c>
      <c r="DI184" s="176">
        <v>26</v>
      </c>
      <c r="DJ184" s="175">
        <v>0.964247032692645</v>
      </c>
      <c r="DK184" s="141">
        <v>0.72222222222222221</v>
      </c>
      <c r="DL184" s="141">
        <v>0.69640063472246583</v>
      </c>
      <c r="DM184" s="141">
        <v>1.224785179597804</v>
      </c>
      <c r="DN184" s="141">
        <v>0.15654054174811416</v>
      </c>
      <c r="DO184" s="64">
        <v>9</v>
      </c>
      <c r="DP184" s="77">
        <v>0.45</v>
      </c>
      <c r="DQ184" s="64">
        <v>9</v>
      </c>
      <c r="DR184" s="77">
        <v>0.81818181818181002</v>
      </c>
      <c r="DS184" s="64">
        <v>0</v>
      </c>
      <c r="DT184" s="77">
        <v>0</v>
      </c>
      <c r="DU184" s="64">
        <v>63</v>
      </c>
      <c r="DV184" s="64">
        <v>512</v>
      </c>
      <c r="DW184" s="77">
        <v>0.123046875</v>
      </c>
      <c r="DX184" s="64">
        <v>10</v>
      </c>
      <c r="DY184" s="64">
        <v>159</v>
      </c>
      <c r="DZ184" s="201">
        <v>6.2893081761000003E-2</v>
      </c>
      <c r="EA184" s="64">
        <v>37.700000000000998</v>
      </c>
      <c r="EB184" s="64">
        <v>63</v>
      </c>
      <c r="EC184" s="64">
        <v>2</v>
      </c>
      <c r="ED184" s="77">
        <v>3.1699999999999999E-2</v>
      </c>
      <c r="EE184" s="64">
        <v>0</v>
      </c>
      <c r="EF184" s="64">
        <v>0</v>
      </c>
      <c r="EG184" s="64">
        <v>0</v>
      </c>
      <c r="EH184" s="77">
        <v>0</v>
      </c>
      <c r="EI184" s="64">
        <v>0</v>
      </c>
      <c r="EJ184" s="138">
        <v>0</v>
      </c>
      <c r="EK184" s="64">
        <v>31</v>
      </c>
      <c r="EL184" s="64">
        <v>30</v>
      </c>
      <c r="EM184" s="138">
        <v>0.9677</v>
      </c>
      <c r="EN184" s="178">
        <v>0</v>
      </c>
      <c r="EO184" s="178">
        <v>0</v>
      </c>
      <c r="EP184" s="178">
        <v>0</v>
      </c>
      <c r="EQ184" s="178">
        <v>0</v>
      </c>
      <c r="ER184" s="179">
        <v>0</v>
      </c>
    </row>
    <row r="185" spans="2:148" ht="14.1" customHeight="1" x14ac:dyDescent="0.2">
      <c r="B185" s="62" t="s">
        <v>1474</v>
      </c>
      <c r="C185" s="63" t="s">
        <v>383</v>
      </c>
      <c r="D185" s="63" t="s">
        <v>384</v>
      </c>
      <c r="E185" s="63" t="s">
        <v>385</v>
      </c>
      <c r="F185" s="63" t="s">
        <v>403</v>
      </c>
      <c r="G185" s="63"/>
      <c r="H185" s="63" t="s">
        <v>567</v>
      </c>
      <c r="I185" s="63" t="s">
        <v>1446</v>
      </c>
      <c r="J185" s="158" t="b">
        <v>0</v>
      </c>
      <c r="K185" s="132" t="s">
        <v>1475</v>
      </c>
      <c r="L185" s="63" t="s">
        <v>570</v>
      </c>
      <c r="M185" s="62"/>
      <c r="N185" s="63" t="s">
        <v>1476</v>
      </c>
      <c r="O185" s="63" t="s">
        <v>572</v>
      </c>
      <c r="P185" s="63" t="s">
        <v>393</v>
      </c>
      <c r="Q185" s="63">
        <v>10455</v>
      </c>
      <c r="R185" s="63" t="s">
        <v>1477</v>
      </c>
      <c r="S185" s="218" t="s">
        <v>574</v>
      </c>
      <c r="T185" s="132" t="s">
        <v>575</v>
      </c>
      <c r="U185" s="166" t="s">
        <v>397</v>
      </c>
      <c r="V185" s="219" t="s">
        <v>398</v>
      </c>
      <c r="W185" s="219" t="s">
        <v>399</v>
      </c>
      <c r="X185" s="219" t="s">
        <v>400</v>
      </c>
      <c r="Y185" s="132" t="s">
        <v>336</v>
      </c>
      <c r="Z185" s="166"/>
      <c r="AA185" s="166">
        <v>1</v>
      </c>
      <c r="AB185" s="166">
        <v>1</v>
      </c>
      <c r="AC185" s="166">
        <v>1</v>
      </c>
      <c r="AD185" s="166">
        <v>0</v>
      </c>
      <c r="AE185" s="213">
        <v>40757</v>
      </c>
      <c r="AF185" s="64">
        <v>3085</v>
      </c>
      <c r="AG185" s="64" t="s">
        <v>401</v>
      </c>
      <c r="AH185" s="64">
        <v>0</v>
      </c>
      <c r="AI185" s="64">
        <v>50</v>
      </c>
      <c r="AJ185" s="64">
        <v>52</v>
      </c>
      <c r="AK185" s="64">
        <v>52</v>
      </c>
      <c r="AL185" s="64">
        <v>25</v>
      </c>
      <c r="AM185" s="64">
        <v>50</v>
      </c>
      <c r="AN185" s="64">
        <v>67.66353496731918</v>
      </c>
      <c r="AO185" s="64">
        <v>17.66353496731918</v>
      </c>
      <c r="AP185" s="77">
        <v>1.3532706993463837</v>
      </c>
      <c r="AQ185" s="64">
        <v>17.66353496731918</v>
      </c>
      <c r="AR185" s="64">
        <v>52.666665999999999</v>
      </c>
      <c r="AS185" s="65">
        <v>0.30122182629459959</v>
      </c>
      <c r="AT185" s="65">
        <v>0.35327069934638361</v>
      </c>
      <c r="AU185" s="64">
        <v>50</v>
      </c>
      <c r="AV185" s="140">
        <v>67.66353496731918</v>
      </c>
      <c r="AW185" s="140">
        <v>13</v>
      </c>
      <c r="AX185" s="140">
        <v>25</v>
      </c>
      <c r="AY185" s="140">
        <v>3</v>
      </c>
      <c r="AZ185" s="140">
        <v>9</v>
      </c>
      <c r="BA185" s="140">
        <v>2</v>
      </c>
      <c r="BB185" s="140">
        <v>3</v>
      </c>
      <c r="BC185" s="140">
        <v>0</v>
      </c>
      <c r="BD185" s="140">
        <v>14</v>
      </c>
      <c r="BE185" s="140">
        <v>1</v>
      </c>
      <c r="BF185" s="65">
        <v>7.6899999999999996E-2</v>
      </c>
      <c r="BG185" s="140">
        <v>0</v>
      </c>
      <c r="BH185" s="140">
        <v>0</v>
      </c>
      <c r="BI185" s="140">
        <v>0</v>
      </c>
      <c r="BJ185" s="140">
        <v>1</v>
      </c>
      <c r="BK185" s="140">
        <v>7</v>
      </c>
      <c r="BL185" s="140">
        <v>0</v>
      </c>
      <c r="BM185" s="65">
        <v>0.48</v>
      </c>
      <c r="BN185" s="64">
        <v>8</v>
      </c>
      <c r="BO185" s="201">
        <v>3.3898305084740003E-2</v>
      </c>
      <c r="BP185" s="140">
        <v>9</v>
      </c>
      <c r="BQ185" s="147">
        <v>60</v>
      </c>
      <c r="BR185" s="147">
        <v>9</v>
      </c>
      <c r="BS185" s="147">
        <v>6</v>
      </c>
      <c r="BT185" s="147">
        <v>4</v>
      </c>
      <c r="BU185" s="147">
        <v>0</v>
      </c>
      <c r="BV185" s="154">
        <v>6</v>
      </c>
      <c r="BW185" s="159">
        <v>2.4</v>
      </c>
      <c r="BX185" s="146">
        <v>0.36</v>
      </c>
      <c r="BY185" s="146">
        <v>0.24</v>
      </c>
      <c r="BZ185" s="146">
        <v>0.16</v>
      </c>
      <c r="CA185" s="146">
        <v>0</v>
      </c>
      <c r="CB185" s="156">
        <v>0.24</v>
      </c>
      <c r="CC185" s="155">
        <v>1</v>
      </c>
      <c r="CD185" s="77">
        <v>0.04</v>
      </c>
      <c r="CE185" s="64">
        <v>0</v>
      </c>
      <c r="CF185" s="77">
        <v>0</v>
      </c>
      <c r="CG185" s="64">
        <v>1</v>
      </c>
      <c r="CH185" s="77">
        <v>2.0833333333330002E-2</v>
      </c>
      <c r="CI185" s="124">
        <v>1</v>
      </c>
      <c r="CJ185" s="124">
        <v>25</v>
      </c>
      <c r="CK185" s="77">
        <v>0.04</v>
      </c>
      <c r="CL185" s="124">
        <v>1</v>
      </c>
      <c r="CM185" s="77">
        <v>0.04</v>
      </c>
      <c r="CN185" s="124">
        <v>0</v>
      </c>
      <c r="CO185" s="77">
        <v>0</v>
      </c>
      <c r="CP185" s="116">
        <v>1565</v>
      </c>
      <c r="CQ185" s="116">
        <v>62.6</v>
      </c>
      <c r="CR185" s="116">
        <v>0</v>
      </c>
      <c r="CS185" s="116">
        <v>0</v>
      </c>
      <c r="CT185" s="116">
        <v>7</v>
      </c>
      <c r="CU185" s="116">
        <v>0.28000000000000003</v>
      </c>
      <c r="CV185" s="116">
        <v>5</v>
      </c>
      <c r="CW185" s="116">
        <v>0.2</v>
      </c>
      <c r="CX185" s="116">
        <v>63.080000000000005</v>
      </c>
      <c r="CY185" s="64">
        <v>50</v>
      </c>
      <c r="CZ185" s="64">
        <v>44</v>
      </c>
      <c r="DA185" s="64">
        <v>55</v>
      </c>
      <c r="DB185" s="64">
        <v>40</v>
      </c>
      <c r="DC185" s="64">
        <v>54</v>
      </c>
      <c r="DD185" s="64">
        <v>37</v>
      </c>
      <c r="DE185" s="141">
        <v>0.88</v>
      </c>
      <c r="DF185" s="141">
        <v>0.72727272727271997</v>
      </c>
      <c r="DG185" s="141">
        <v>0.68518518518518001</v>
      </c>
      <c r="DH185" s="64">
        <v>54</v>
      </c>
      <c r="DI185" s="176">
        <v>43</v>
      </c>
      <c r="DJ185" s="175">
        <v>0.964247032692645</v>
      </c>
      <c r="DK185" s="141">
        <v>0.79629629629629628</v>
      </c>
      <c r="DL185" s="141">
        <v>0.76782634084784696</v>
      </c>
      <c r="DM185" s="141">
        <v>0.89236999140793583</v>
      </c>
      <c r="DN185" s="141">
        <v>-8.2641155662666943E-2</v>
      </c>
      <c r="DO185" s="64">
        <v>23</v>
      </c>
      <c r="DP185" s="77">
        <v>0.47916666666666002</v>
      </c>
      <c r="DQ185" s="64">
        <v>8</v>
      </c>
      <c r="DR185" s="77">
        <v>0.32</v>
      </c>
      <c r="DS185" s="64">
        <v>0</v>
      </c>
      <c r="DT185" s="77">
        <v>0</v>
      </c>
      <c r="DU185" s="64">
        <v>52</v>
      </c>
      <c r="DV185" s="64">
        <v>567</v>
      </c>
      <c r="DW185" s="77">
        <v>9.1710758377420001E-2</v>
      </c>
      <c r="DX185" s="64">
        <v>24</v>
      </c>
      <c r="DY185" s="64">
        <v>236</v>
      </c>
      <c r="DZ185" s="201">
        <v>0.10169491525423</v>
      </c>
      <c r="EA185" s="64">
        <v>46.800000000001702</v>
      </c>
      <c r="EB185" s="64">
        <v>84</v>
      </c>
      <c r="EC185" s="64">
        <v>1</v>
      </c>
      <c r="ED185" s="77">
        <v>1.1900000000000001E-2</v>
      </c>
      <c r="EE185" s="64">
        <v>0</v>
      </c>
      <c r="EF185" s="64">
        <v>0</v>
      </c>
      <c r="EG185" s="64">
        <v>0</v>
      </c>
      <c r="EH185" s="77">
        <v>0</v>
      </c>
      <c r="EI185" s="64">
        <v>25</v>
      </c>
      <c r="EJ185" s="138">
        <v>0</v>
      </c>
      <c r="EK185" s="64">
        <v>34</v>
      </c>
      <c r="EL185" s="64">
        <v>0</v>
      </c>
      <c r="EM185" s="138">
        <v>0</v>
      </c>
      <c r="EN185" s="178">
        <v>0</v>
      </c>
      <c r="EO185" s="178">
        <v>0</v>
      </c>
      <c r="EP185" s="178">
        <v>0</v>
      </c>
      <c r="EQ185" s="178">
        <v>0</v>
      </c>
      <c r="ER185" s="179">
        <v>0</v>
      </c>
    </row>
    <row r="186" spans="2:148" ht="14.1" customHeight="1" x14ac:dyDescent="0.2">
      <c r="B186" s="62" t="s">
        <v>1478</v>
      </c>
      <c r="C186" s="63" t="s">
        <v>383</v>
      </c>
      <c r="D186" s="63" t="s">
        <v>384</v>
      </c>
      <c r="E186" s="63" t="s">
        <v>385</v>
      </c>
      <c r="F186" s="63" t="s">
        <v>403</v>
      </c>
      <c r="G186" s="63"/>
      <c r="H186" s="63" t="s">
        <v>567</v>
      </c>
      <c r="I186" s="63" t="s">
        <v>1446</v>
      </c>
      <c r="J186" s="158" t="b">
        <v>0</v>
      </c>
      <c r="K186" s="132" t="s">
        <v>1479</v>
      </c>
      <c r="L186" s="63" t="s">
        <v>570</v>
      </c>
      <c r="M186" s="62"/>
      <c r="N186" s="63" t="s">
        <v>1480</v>
      </c>
      <c r="O186" s="63" t="s">
        <v>572</v>
      </c>
      <c r="P186" s="63" t="s">
        <v>393</v>
      </c>
      <c r="Q186" s="63">
        <v>10452</v>
      </c>
      <c r="R186" s="63" t="s">
        <v>1481</v>
      </c>
      <c r="S186" s="218" t="s">
        <v>574</v>
      </c>
      <c r="T186" s="132" t="s">
        <v>575</v>
      </c>
      <c r="U186" s="166" t="s">
        <v>397</v>
      </c>
      <c r="V186" s="219" t="s">
        <v>398</v>
      </c>
      <c r="W186" s="219" t="s">
        <v>399</v>
      </c>
      <c r="X186" s="219" t="s">
        <v>400</v>
      </c>
      <c r="Y186" s="132" t="s">
        <v>336</v>
      </c>
      <c r="Z186" s="166"/>
      <c r="AA186" s="166">
        <v>1</v>
      </c>
      <c r="AB186" s="166">
        <v>1</v>
      </c>
      <c r="AC186" s="166">
        <v>1</v>
      </c>
      <c r="AD186" s="166">
        <v>0</v>
      </c>
      <c r="AE186" s="213">
        <v>40807</v>
      </c>
      <c r="AF186" s="64">
        <v>3035</v>
      </c>
      <c r="AG186" s="64" t="s">
        <v>401</v>
      </c>
      <c r="AH186" s="64">
        <v>0</v>
      </c>
      <c r="AI186" s="64">
        <v>57</v>
      </c>
      <c r="AJ186" s="64">
        <v>47</v>
      </c>
      <c r="AK186" s="64">
        <v>65</v>
      </c>
      <c r="AL186" s="64">
        <v>24</v>
      </c>
      <c r="AM186" s="64">
        <v>50</v>
      </c>
      <c r="AN186" s="64">
        <v>64.956993568626416</v>
      </c>
      <c r="AO186" s="64">
        <v>7.9569935686264159</v>
      </c>
      <c r="AP186" s="77">
        <v>1.2991398713725284</v>
      </c>
      <c r="AQ186" s="64">
        <v>14.956993568626416</v>
      </c>
      <c r="AR186" s="64">
        <v>49.666665999999999</v>
      </c>
      <c r="AS186" s="65">
        <v>-6.6163740574744711E-4</v>
      </c>
      <c r="AT186" s="65">
        <v>0.13959637839695466</v>
      </c>
      <c r="AU186" s="64">
        <v>57</v>
      </c>
      <c r="AV186" s="140">
        <v>64.956993568626416</v>
      </c>
      <c r="AW186" s="140">
        <v>15</v>
      </c>
      <c r="AX186" s="140">
        <v>24</v>
      </c>
      <c r="AY186" s="140">
        <v>0</v>
      </c>
      <c r="AZ186" s="140">
        <v>9</v>
      </c>
      <c r="BA186" s="140">
        <v>1</v>
      </c>
      <c r="BB186" s="140">
        <v>2</v>
      </c>
      <c r="BC186" s="140">
        <v>0</v>
      </c>
      <c r="BD186" s="140">
        <v>12</v>
      </c>
      <c r="BE186" s="140">
        <v>6</v>
      </c>
      <c r="BF186" s="65">
        <v>0.4</v>
      </c>
      <c r="BG186" s="140">
        <v>0</v>
      </c>
      <c r="BH186" s="140">
        <v>6</v>
      </c>
      <c r="BI186" s="140">
        <v>0</v>
      </c>
      <c r="BJ186" s="140">
        <v>12</v>
      </c>
      <c r="BK186" s="140">
        <v>0</v>
      </c>
      <c r="BL186" s="140">
        <v>0</v>
      </c>
      <c r="BM186" s="65">
        <v>0.125</v>
      </c>
      <c r="BN186" s="64">
        <v>8</v>
      </c>
      <c r="BO186" s="201">
        <v>3.2786885245899997E-2</v>
      </c>
      <c r="BP186" s="140">
        <v>8</v>
      </c>
      <c r="BQ186" s="147">
        <v>65</v>
      </c>
      <c r="BR186" s="147">
        <v>2</v>
      </c>
      <c r="BS186" s="147">
        <v>11</v>
      </c>
      <c r="BT186" s="147">
        <v>3</v>
      </c>
      <c r="BU186" s="147">
        <v>8</v>
      </c>
      <c r="BV186" s="154">
        <v>0</v>
      </c>
      <c r="BW186" s="159">
        <v>2.7083333333333299</v>
      </c>
      <c r="BX186" s="146">
        <v>8.3333333333329998E-2</v>
      </c>
      <c r="BY186" s="146">
        <v>0.45833333333332998</v>
      </c>
      <c r="BZ186" s="146">
        <v>0.125</v>
      </c>
      <c r="CA186" s="146">
        <v>0.33333333333332998</v>
      </c>
      <c r="CB186" s="156">
        <v>0</v>
      </c>
      <c r="CC186" s="155">
        <v>0</v>
      </c>
      <c r="CD186" s="77">
        <v>0</v>
      </c>
      <c r="CE186" s="64">
        <v>0</v>
      </c>
      <c r="CF186" s="77">
        <v>0</v>
      </c>
      <c r="CG186" s="64">
        <v>0</v>
      </c>
      <c r="CH186" s="77">
        <v>0</v>
      </c>
      <c r="CI186" s="124">
        <v>0</v>
      </c>
      <c r="CJ186" s="124">
        <v>24</v>
      </c>
      <c r="CK186" s="77">
        <v>0</v>
      </c>
      <c r="CL186" s="124">
        <v>0</v>
      </c>
      <c r="CM186" s="77">
        <v>0</v>
      </c>
      <c r="CN186" s="124">
        <v>0</v>
      </c>
      <c r="CO186" s="77">
        <v>0</v>
      </c>
      <c r="CP186" s="116">
        <v>1320</v>
      </c>
      <c r="CQ186" s="116">
        <v>55</v>
      </c>
      <c r="CR186" s="116">
        <v>0</v>
      </c>
      <c r="CS186" s="116">
        <v>0</v>
      </c>
      <c r="CT186" s="116">
        <v>0</v>
      </c>
      <c r="CU186" s="116">
        <v>0</v>
      </c>
      <c r="CV186" s="116">
        <v>0</v>
      </c>
      <c r="CW186" s="116">
        <v>0</v>
      </c>
      <c r="CX186" s="116">
        <v>55</v>
      </c>
      <c r="CY186" s="64">
        <v>44</v>
      </c>
      <c r="CZ186" s="64">
        <v>37</v>
      </c>
      <c r="DA186" s="64">
        <v>48</v>
      </c>
      <c r="DB186" s="64">
        <v>38</v>
      </c>
      <c r="DC186" s="64">
        <v>35</v>
      </c>
      <c r="DD186" s="64">
        <v>22</v>
      </c>
      <c r="DE186" s="141">
        <v>0.84090909090909005</v>
      </c>
      <c r="DF186" s="141">
        <v>0.79166666666665997</v>
      </c>
      <c r="DG186" s="141">
        <v>0.62857142857142001</v>
      </c>
      <c r="DH186" s="64">
        <v>37</v>
      </c>
      <c r="DI186" s="176">
        <v>28</v>
      </c>
      <c r="DJ186" s="175">
        <v>0.964247032692645</v>
      </c>
      <c r="DK186" s="141">
        <v>0.7567567567567568</v>
      </c>
      <c r="DL186" s="141">
        <v>0.72970045717281251</v>
      </c>
      <c r="DM186" s="141">
        <v>0.86141021619581848</v>
      </c>
      <c r="DN186" s="141">
        <v>-0.1011290286013925</v>
      </c>
      <c r="DO186" s="64">
        <v>8</v>
      </c>
      <c r="DP186" s="77">
        <v>0.25</v>
      </c>
      <c r="DQ186" s="64">
        <v>16</v>
      </c>
      <c r="DR186" s="77">
        <v>0.66666666666665997</v>
      </c>
      <c r="DS186" s="64">
        <v>0</v>
      </c>
      <c r="DT186" s="77">
        <v>0</v>
      </c>
      <c r="DU186" s="64">
        <v>65</v>
      </c>
      <c r="DV186" s="64">
        <v>586</v>
      </c>
      <c r="DW186" s="77">
        <v>0.11092150170648001</v>
      </c>
      <c r="DX186" s="64">
        <v>24</v>
      </c>
      <c r="DY186" s="64">
        <v>244</v>
      </c>
      <c r="DZ186" s="201">
        <v>9.8360655737700003E-2</v>
      </c>
      <c r="EA186" s="64">
        <v>49.200000000001197</v>
      </c>
      <c r="EB186" s="64">
        <v>77</v>
      </c>
      <c r="EC186" s="64">
        <v>0</v>
      </c>
      <c r="ED186" s="77">
        <v>0</v>
      </c>
      <c r="EE186" s="64">
        <v>0</v>
      </c>
      <c r="EF186" s="64">
        <v>0</v>
      </c>
      <c r="EG186" s="64">
        <v>0</v>
      </c>
      <c r="EH186" s="77">
        <v>0</v>
      </c>
      <c r="EI186" s="64">
        <v>24</v>
      </c>
      <c r="EJ186" s="138">
        <v>0</v>
      </c>
      <c r="EK186" s="64">
        <v>23</v>
      </c>
      <c r="EL186" s="64">
        <v>2</v>
      </c>
      <c r="EM186" s="138">
        <v>8.6999999999999994E-2</v>
      </c>
      <c r="EN186" s="178">
        <v>0</v>
      </c>
      <c r="EO186" s="178">
        <v>0</v>
      </c>
      <c r="EP186" s="178">
        <v>0</v>
      </c>
      <c r="EQ186" s="178">
        <v>0</v>
      </c>
      <c r="ER186" s="179">
        <v>0</v>
      </c>
    </row>
    <row r="187" spans="2:148" ht="14.1" customHeight="1" x14ac:dyDescent="0.2">
      <c r="B187" s="62" t="s">
        <v>1482</v>
      </c>
      <c r="C187" s="63" t="s">
        <v>383</v>
      </c>
      <c r="D187" s="63" t="s">
        <v>384</v>
      </c>
      <c r="E187" s="63" t="s">
        <v>385</v>
      </c>
      <c r="F187" s="63" t="s">
        <v>403</v>
      </c>
      <c r="G187" s="63"/>
      <c r="H187" s="63" t="s">
        <v>567</v>
      </c>
      <c r="I187" s="63" t="s">
        <v>1446</v>
      </c>
      <c r="J187" s="158" t="b">
        <v>0</v>
      </c>
      <c r="K187" s="132" t="s">
        <v>1483</v>
      </c>
      <c r="L187" s="63" t="s">
        <v>570</v>
      </c>
      <c r="M187" s="62"/>
      <c r="N187" s="63" t="s">
        <v>1484</v>
      </c>
      <c r="O187" s="63" t="s">
        <v>572</v>
      </c>
      <c r="P187" s="63" t="s">
        <v>393</v>
      </c>
      <c r="Q187" s="63">
        <v>10451</v>
      </c>
      <c r="R187" s="63" t="s">
        <v>1485</v>
      </c>
      <c r="S187" s="218" t="s">
        <v>574</v>
      </c>
      <c r="T187" s="132" t="s">
        <v>575</v>
      </c>
      <c r="U187" s="166" t="s">
        <v>397</v>
      </c>
      <c r="V187" s="219" t="s">
        <v>398</v>
      </c>
      <c r="W187" s="219" t="s">
        <v>399</v>
      </c>
      <c r="X187" s="219" t="s">
        <v>400</v>
      </c>
      <c r="Y187" s="132" t="s">
        <v>333</v>
      </c>
      <c r="Z187" s="166"/>
      <c r="AA187" s="166">
        <v>0</v>
      </c>
      <c r="AB187" s="166">
        <v>0</v>
      </c>
      <c r="AC187" s="166">
        <v>0</v>
      </c>
      <c r="AD187" s="166">
        <v>0</v>
      </c>
      <c r="AE187" s="213">
        <v>41481</v>
      </c>
      <c r="AF187" s="64">
        <v>2361</v>
      </c>
      <c r="AG187" s="64" t="s">
        <v>401</v>
      </c>
      <c r="AH187" s="64">
        <v>1</v>
      </c>
      <c r="AI187" s="64">
        <v>22</v>
      </c>
      <c r="AJ187" s="64">
        <v>52</v>
      </c>
      <c r="AK187" s="64">
        <v>49</v>
      </c>
      <c r="AL187" s="64">
        <v>16</v>
      </c>
      <c r="AM187" s="64">
        <v>50</v>
      </c>
      <c r="AN187" s="64">
        <v>43.30466237908427</v>
      </c>
      <c r="AO187" s="64">
        <v>21.30466237908427</v>
      </c>
      <c r="AP187" s="77">
        <v>0.86609324758168538</v>
      </c>
      <c r="AQ187" s="64">
        <v>-6.6953376209157298</v>
      </c>
      <c r="AR187" s="64">
        <v>47.333333000000003</v>
      </c>
      <c r="AS187" s="65">
        <v>-0.11623138001868837</v>
      </c>
      <c r="AT187" s="65">
        <v>0.96839374450383042</v>
      </c>
      <c r="AU187" s="64">
        <v>22</v>
      </c>
      <c r="AV187" s="140">
        <v>43.30466237908427</v>
      </c>
      <c r="AW187" s="140">
        <v>11</v>
      </c>
      <c r="AX187" s="140">
        <v>16</v>
      </c>
      <c r="AY187" s="140">
        <v>0</v>
      </c>
      <c r="AZ187" s="140">
        <v>11</v>
      </c>
      <c r="BA187" s="140">
        <v>0</v>
      </c>
      <c r="BB187" s="140">
        <v>5</v>
      </c>
      <c r="BC187" s="140">
        <v>0</v>
      </c>
      <c r="BD187" s="140">
        <v>16</v>
      </c>
      <c r="BE187" s="140">
        <v>0</v>
      </c>
      <c r="BF187" s="65">
        <v>0</v>
      </c>
      <c r="BG187" s="140">
        <v>0</v>
      </c>
      <c r="BH187" s="140">
        <v>0</v>
      </c>
      <c r="BI187" s="140">
        <v>0</v>
      </c>
      <c r="BJ187" s="140">
        <v>0</v>
      </c>
      <c r="BK187" s="140">
        <v>0</v>
      </c>
      <c r="BL187" s="140">
        <v>0</v>
      </c>
      <c r="BM187" s="65">
        <v>0.3125</v>
      </c>
      <c r="BN187" s="64">
        <v>5</v>
      </c>
      <c r="BO187" s="201">
        <v>4.9504950495040001E-2</v>
      </c>
      <c r="BP187" s="140">
        <v>11</v>
      </c>
      <c r="BQ187" s="147">
        <v>54</v>
      </c>
      <c r="BR187" s="147">
        <v>3</v>
      </c>
      <c r="BS187" s="147">
        <v>2</v>
      </c>
      <c r="BT187" s="147">
        <v>0</v>
      </c>
      <c r="BU187" s="147">
        <v>8</v>
      </c>
      <c r="BV187" s="154">
        <v>3</v>
      </c>
      <c r="BW187" s="159">
        <v>3.375</v>
      </c>
      <c r="BX187" s="146">
        <v>0.1875</v>
      </c>
      <c r="BY187" s="146">
        <v>0.125</v>
      </c>
      <c r="BZ187" s="146">
        <v>0</v>
      </c>
      <c r="CA187" s="146">
        <v>0.5</v>
      </c>
      <c r="CB187" s="156">
        <v>0.1875</v>
      </c>
      <c r="CC187" s="155">
        <v>2</v>
      </c>
      <c r="CD187" s="77">
        <v>0.125</v>
      </c>
      <c r="CE187" s="64">
        <v>2</v>
      </c>
      <c r="CF187" s="77">
        <v>0.28571428571427998</v>
      </c>
      <c r="CG187" s="64">
        <v>4</v>
      </c>
      <c r="CH187" s="77">
        <v>0.17391304347826</v>
      </c>
      <c r="CI187" s="124">
        <v>1</v>
      </c>
      <c r="CJ187" s="124">
        <v>16</v>
      </c>
      <c r="CK187" s="77">
        <v>6.25E-2</v>
      </c>
      <c r="CL187" s="124">
        <v>1</v>
      </c>
      <c r="CM187" s="77">
        <v>6.25E-2</v>
      </c>
      <c r="CN187" s="124">
        <v>0</v>
      </c>
      <c r="CO187" s="77">
        <v>0</v>
      </c>
      <c r="CP187" s="116">
        <v>800</v>
      </c>
      <c r="CQ187" s="116">
        <v>50</v>
      </c>
      <c r="CR187" s="116">
        <v>0</v>
      </c>
      <c r="CS187" s="116">
        <v>0</v>
      </c>
      <c r="CT187" s="116">
        <v>14</v>
      </c>
      <c r="CU187" s="116">
        <v>0.875</v>
      </c>
      <c r="CV187" s="116">
        <v>5</v>
      </c>
      <c r="CW187" s="116">
        <v>0.3125</v>
      </c>
      <c r="CX187" s="116">
        <v>51.1875</v>
      </c>
      <c r="CY187" s="64">
        <v>52</v>
      </c>
      <c r="CZ187" s="64">
        <v>39</v>
      </c>
      <c r="DA187" s="64">
        <v>34</v>
      </c>
      <c r="DB187" s="64">
        <v>24</v>
      </c>
      <c r="DC187" s="64">
        <v>41</v>
      </c>
      <c r="DD187" s="64">
        <v>18</v>
      </c>
      <c r="DE187" s="141">
        <v>0.75</v>
      </c>
      <c r="DF187" s="141">
        <v>0.70588235294116997</v>
      </c>
      <c r="DG187" s="141">
        <v>0.4390243902439</v>
      </c>
      <c r="DH187" s="64">
        <v>41</v>
      </c>
      <c r="DI187" s="176">
        <v>28.000000000000004</v>
      </c>
      <c r="DJ187" s="175">
        <v>0.964247032692645</v>
      </c>
      <c r="DK187" s="141">
        <v>0.68292682926829273</v>
      </c>
      <c r="DL187" s="141">
        <v>0.65851016866814782</v>
      </c>
      <c r="DM187" s="141">
        <v>0.66669341056925069</v>
      </c>
      <c r="DN187" s="141">
        <v>-0.21948577842424782</v>
      </c>
      <c r="DO187" s="64">
        <v>7</v>
      </c>
      <c r="DP187" s="77">
        <v>0.30434782608694999</v>
      </c>
      <c r="DQ187" s="64">
        <v>11</v>
      </c>
      <c r="DR187" s="77">
        <v>0.6875</v>
      </c>
      <c r="DS187" s="64">
        <v>0</v>
      </c>
      <c r="DT187" s="77">
        <v>0</v>
      </c>
      <c r="DU187" s="64">
        <v>49</v>
      </c>
      <c r="DV187" s="64">
        <v>265</v>
      </c>
      <c r="DW187" s="77">
        <v>0.18490566037735001</v>
      </c>
      <c r="DX187" s="64">
        <v>16</v>
      </c>
      <c r="DY187" s="64">
        <v>101</v>
      </c>
      <c r="DZ187" s="201">
        <v>0.15841584158415001</v>
      </c>
      <c r="EA187" s="64">
        <v>14.3000000000009</v>
      </c>
      <c r="EB187" s="64">
        <v>0</v>
      </c>
      <c r="EC187" s="64">
        <v>0</v>
      </c>
      <c r="ED187" s="77">
        <v>0</v>
      </c>
      <c r="EE187" s="64">
        <v>0</v>
      </c>
      <c r="EF187" s="64">
        <v>0</v>
      </c>
      <c r="EG187" s="64">
        <v>0</v>
      </c>
      <c r="EH187" s="77">
        <v>0</v>
      </c>
      <c r="EI187" s="64">
        <v>0</v>
      </c>
      <c r="EJ187" s="138">
        <v>0</v>
      </c>
      <c r="EK187" s="64">
        <v>0</v>
      </c>
      <c r="EL187" s="64">
        <v>0</v>
      </c>
      <c r="EM187" s="138"/>
      <c r="EN187" s="178">
        <v>0</v>
      </c>
      <c r="EO187" s="178">
        <v>0</v>
      </c>
      <c r="EP187" s="178">
        <v>0</v>
      </c>
      <c r="EQ187" s="178">
        <v>0</v>
      </c>
      <c r="ER187" s="179">
        <v>0</v>
      </c>
    </row>
    <row r="188" spans="2:148" ht="14.1" customHeight="1" x14ac:dyDescent="0.2">
      <c r="B188" s="62" t="s">
        <v>1486</v>
      </c>
      <c r="C188" s="63" t="s">
        <v>383</v>
      </c>
      <c r="D188" s="63" t="s">
        <v>384</v>
      </c>
      <c r="E188" s="63" t="s">
        <v>385</v>
      </c>
      <c r="F188" s="63" t="s">
        <v>403</v>
      </c>
      <c r="G188" s="63"/>
      <c r="H188" s="63" t="s">
        <v>567</v>
      </c>
      <c r="I188" s="63" t="s">
        <v>1446</v>
      </c>
      <c r="J188" s="158" t="b">
        <v>0</v>
      </c>
      <c r="K188" s="132" t="s">
        <v>1487</v>
      </c>
      <c r="L188" s="63" t="s">
        <v>570</v>
      </c>
      <c r="M188" s="62"/>
      <c r="N188" s="63" t="s">
        <v>1488</v>
      </c>
      <c r="O188" s="63" t="s">
        <v>572</v>
      </c>
      <c r="P188" s="63" t="s">
        <v>393</v>
      </c>
      <c r="Q188" s="63">
        <v>10456</v>
      </c>
      <c r="R188" s="63" t="s">
        <v>1489</v>
      </c>
      <c r="S188" s="218" t="s">
        <v>574</v>
      </c>
      <c r="T188" s="132" t="s">
        <v>575</v>
      </c>
      <c r="U188" s="166" t="s">
        <v>397</v>
      </c>
      <c r="V188" s="219" t="s">
        <v>398</v>
      </c>
      <c r="W188" s="219" t="s">
        <v>399</v>
      </c>
      <c r="X188" s="219" t="s">
        <v>400</v>
      </c>
      <c r="Y188" s="132" t="s">
        <v>333</v>
      </c>
      <c r="Z188" s="166"/>
      <c r="AA188" s="166">
        <v>0</v>
      </c>
      <c r="AB188" s="166">
        <v>0</v>
      </c>
      <c r="AC188" s="166">
        <v>0</v>
      </c>
      <c r="AD188" s="166">
        <v>0</v>
      </c>
      <c r="AE188" s="213">
        <v>41989</v>
      </c>
      <c r="AF188" s="64">
        <v>1853</v>
      </c>
      <c r="AG188" s="64" t="s">
        <v>401</v>
      </c>
      <c r="AH188" s="64">
        <v>1</v>
      </c>
      <c r="AI188" s="64">
        <v>23</v>
      </c>
      <c r="AJ188" s="64">
        <v>26</v>
      </c>
      <c r="AK188" s="64">
        <v>9</v>
      </c>
      <c r="AL188" s="64">
        <v>15</v>
      </c>
      <c r="AM188" s="64">
        <v>50</v>
      </c>
      <c r="AN188" s="64">
        <v>40.598120980391514</v>
      </c>
      <c r="AO188" s="64">
        <v>17.598120980391514</v>
      </c>
      <c r="AP188" s="77">
        <v>0.81196241960783022</v>
      </c>
      <c r="AQ188" s="64">
        <v>-9.4018790196084865</v>
      </c>
      <c r="AR188" s="64">
        <v>21</v>
      </c>
      <c r="AS188" s="65">
        <v>3.5109023311546128</v>
      </c>
      <c r="AT188" s="65">
        <v>0.76513569479963106</v>
      </c>
      <c r="AU188" s="64">
        <v>23</v>
      </c>
      <c r="AV188" s="140">
        <v>40.598120980391514</v>
      </c>
      <c r="AW188" s="140">
        <v>4</v>
      </c>
      <c r="AX188" s="140">
        <v>15</v>
      </c>
      <c r="AY188" s="140">
        <v>0</v>
      </c>
      <c r="AZ188" s="140">
        <v>4</v>
      </c>
      <c r="BA188" s="140">
        <v>2</v>
      </c>
      <c r="BB188" s="140">
        <v>5</v>
      </c>
      <c r="BC188" s="140">
        <v>0</v>
      </c>
      <c r="BD188" s="140">
        <v>11</v>
      </c>
      <c r="BE188" s="140">
        <v>0</v>
      </c>
      <c r="BF188" s="65">
        <v>0</v>
      </c>
      <c r="BG188" s="140">
        <v>0</v>
      </c>
      <c r="BH188" s="140">
        <v>0</v>
      </c>
      <c r="BI188" s="140">
        <v>0</v>
      </c>
      <c r="BJ188" s="140">
        <v>0</v>
      </c>
      <c r="BK188" s="140">
        <v>4</v>
      </c>
      <c r="BL188" s="140">
        <v>0</v>
      </c>
      <c r="BM188" s="65">
        <v>0.73329999999999995</v>
      </c>
      <c r="BN188" s="64">
        <v>7</v>
      </c>
      <c r="BO188" s="201">
        <v>6.7307692307690001E-2</v>
      </c>
      <c r="BP188" s="140">
        <v>5</v>
      </c>
      <c r="BQ188" s="147">
        <v>47</v>
      </c>
      <c r="BR188" s="147">
        <v>0</v>
      </c>
      <c r="BS188" s="147">
        <v>7</v>
      </c>
      <c r="BT188" s="147">
        <v>3</v>
      </c>
      <c r="BU188" s="147">
        <v>1</v>
      </c>
      <c r="BV188" s="154">
        <v>4</v>
      </c>
      <c r="BW188" s="159">
        <v>3.1333333333333302</v>
      </c>
      <c r="BX188" s="146">
        <v>0</v>
      </c>
      <c r="BY188" s="146">
        <v>0.46666666666666001</v>
      </c>
      <c r="BZ188" s="146">
        <v>0.2</v>
      </c>
      <c r="CA188" s="146">
        <v>6.6666666666660004E-2</v>
      </c>
      <c r="CB188" s="156">
        <v>0.26666666666666</v>
      </c>
      <c r="CC188" s="155">
        <v>0</v>
      </c>
      <c r="CD188" s="77">
        <v>0</v>
      </c>
      <c r="CE188" s="64">
        <v>0</v>
      </c>
      <c r="CF188" s="77">
        <v>0</v>
      </c>
      <c r="CG188" s="64">
        <v>0</v>
      </c>
      <c r="CH188" s="77">
        <v>0</v>
      </c>
      <c r="CI188" s="124">
        <v>0</v>
      </c>
      <c r="CJ188" s="124">
        <v>15</v>
      </c>
      <c r="CK188" s="77">
        <v>0</v>
      </c>
      <c r="CL188" s="124">
        <v>0</v>
      </c>
      <c r="CM188" s="77">
        <v>0</v>
      </c>
      <c r="CN188" s="124">
        <v>0</v>
      </c>
      <c r="CO188" s="77">
        <v>0</v>
      </c>
      <c r="CP188" s="116">
        <v>950</v>
      </c>
      <c r="CQ188" s="116">
        <v>63.333333333333336</v>
      </c>
      <c r="CR188" s="116">
        <v>0</v>
      </c>
      <c r="CS188" s="116">
        <v>0</v>
      </c>
      <c r="CT188" s="116">
        <v>0</v>
      </c>
      <c r="CU188" s="116">
        <v>0</v>
      </c>
      <c r="CV188" s="116">
        <v>0</v>
      </c>
      <c r="CW188" s="116">
        <v>0</v>
      </c>
      <c r="CX188" s="116">
        <v>63.333333333333336</v>
      </c>
      <c r="CY188" s="64">
        <v>26</v>
      </c>
      <c r="CZ188" s="64">
        <v>23</v>
      </c>
      <c r="DA188" s="64">
        <v>28</v>
      </c>
      <c r="DB188" s="64">
        <v>17</v>
      </c>
      <c r="DC188" s="64">
        <v>27</v>
      </c>
      <c r="DD188" s="64">
        <v>17</v>
      </c>
      <c r="DE188" s="141">
        <v>0.88461538461538003</v>
      </c>
      <c r="DF188" s="141">
        <v>0.60714285714284999</v>
      </c>
      <c r="DG188" s="141">
        <v>0.62962962962961999</v>
      </c>
      <c r="DH188" s="64">
        <v>28</v>
      </c>
      <c r="DI188" s="176">
        <v>21</v>
      </c>
      <c r="DJ188" s="175">
        <v>0.964247032692645</v>
      </c>
      <c r="DK188" s="141">
        <v>0.75</v>
      </c>
      <c r="DL188" s="141">
        <v>0.72318527451948378</v>
      </c>
      <c r="DM188" s="141">
        <v>0.87063391887780583</v>
      </c>
      <c r="DN188" s="141">
        <v>-9.3555644889863787E-2</v>
      </c>
      <c r="DO188" s="64">
        <v>3</v>
      </c>
      <c r="DP188" s="77">
        <v>0.16666666666666</v>
      </c>
      <c r="DQ188" s="64">
        <v>11</v>
      </c>
      <c r="DR188" s="77">
        <v>0.73333333333332995</v>
      </c>
      <c r="DS188" s="64">
        <v>0</v>
      </c>
      <c r="DT188" s="77">
        <v>0</v>
      </c>
      <c r="DU188" s="64">
        <v>9</v>
      </c>
      <c r="DV188" s="64">
        <v>236</v>
      </c>
      <c r="DW188" s="77">
        <v>3.813559322033E-2</v>
      </c>
      <c r="DX188" s="64">
        <v>13</v>
      </c>
      <c r="DY188" s="64">
        <v>104</v>
      </c>
      <c r="DZ188" s="201">
        <v>0.125</v>
      </c>
      <c r="EA188" s="64">
        <v>18.2</v>
      </c>
      <c r="EB188" s="64">
        <v>0</v>
      </c>
      <c r="EC188" s="64">
        <v>0</v>
      </c>
      <c r="ED188" s="77">
        <v>0</v>
      </c>
      <c r="EE188" s="64">
        <v>0</v>
      </c>
      <c r="EF188" s="64">
        <v>0</v>
      </c>
      <c r="EG188" s="64">
        <v>0</v>
      </c>
      <c r="EH188" s="77">
        <v>0</v>
      </c>
      <c r="EI188" s="64">
        <v>0</v>
      </c>
      <c r="EJ188" s="138">
        <v>0</v>
      </c>
      <c r="EK188" s="64">
        <v>0</v>
      </c>
      <c r="EL188" s="64">
        <v>0</v>
      </c>
      <c r="EM188" s="138"/>
      <c r="EN188" s="178">
        <v>0</v>
      </c>
      <c r="EO188" s="178">
        <v>0</v>
      </c>
      <c r="EP188" s="178">
        <v>0</v>
      </c>
      <c r="EQ188" s="178">
        <v>0</v>
      </c>
      <c r="ER188" s="179">
        <v>0</v>
      </c>
    </row>
    <row r="189" spans="2:148" ht="14.1" customHeight="1" x14ac:dyDescent="0.2">
      <c r="B189" s="62" t="s">
        <v>1490</v>
      </c>
      <c r="C189" s="63" t="s">
        <v>383</v>
      </c>
      <c r="D189" s="63" t="s">
        <v>384</v>
      </c>
      <c r="E189" s="63" t="s">
        <v>385</v>
      </c>
      <c r="F189" s="63" t="s">
        <v>403</v>
      </c>
      <c r="G189" s="63"/>
      <c r="H189" s="63" t="s">
        <v>567</v>
      </c>
      <c r="I189" s="63" t="s">
        <v>1446</v>
      </c>
      <c r="J189" s="158" t="b">
        <v>0</v>
      </c>
      <c r="K189" s="132" t="s">
        <v>1491</v>
      </c>
      <c r="L189" s="63" t="s">
        <v>449</v>
      </c>
      <c r="M189" s="62"/>
      <c r="N189" s="63" t="s">
        <v>1492</v>
      </c>
      <c r="O189" s="63" t="s">
        <v>615</v>
      </c>
      <c r="P189" s="63" t="s">
        <v>393</v>
      </c>
      <c r="Q189" s="63">
        <v>10473</v>
      </c>
      <c r="R189" s="63" t="s">
        <v>1493</v>
      </c>
      <c r="S189" s="218" t="s">
        <v>453</v>
      </c>
      <c r="T189" s="132" t="s">
        <v>454</v>
      </c>
      <c r="U189" s="166" t="s">
        <v>397</v>
      </c>
      <c r="V189" s="219" t="s">
        <v>398</v>
      </c>
      <c r="W189" s="219" t="s">
        <v>399</v>
      </c>
      <c r="X189" s="219" t="s">
        <v>400</v>
      </c>
      <c r="Y189" s="132" t="s">
        <v>336</v>
      </c>
      <c r="Z189" s="166" t="s">
        <v>410</v>
      </c>
      <c r="AA189" s="166">
        <v>1</v>
      </c>
      <c r="AB189" s="166">
        <v>1</v>
      </c>
      <c r="AC189" s="166">
        <v>1</v>
      </c>
      <c r="AD189" s="166">
        <v>0</v>
      </c>
      <c r="AE189" s="213">
        <v>42686</v>
      </c>
      <c r="AF189" s="64">
        <v>1156</v>
      </c>
      <c r="AG189" s="64" t="s">
        <v>401</v>
      </c>
      <c r="AH189" s="64">
        <v>1</v>
      </c>
      <c r="AI189" s="64">
        <v>76</v>
      </c>
      <c r="AJ189" s="64">
        <v>137</v>
      </c>
      <c r="AK189" s="64">
        <v>117</v>
      </c>
      <c r="AL189" s="64">
        <v>30</v>
      </c>
      <c r="AM189" s="64">
        <v>74</v>
      </c>
      <c r="AN189" s="64">
        <v>81.196241960783027</v>
      </c>
      <c r="AO189" s="64">
        <v>5.196241960783027</v>
      </c>
      <c r="AP189" s="77">
        <v>1.0972465129835545</v>
      </c>
      <c r="AQ189" s="64">
        <v>7.196241960783027</v>
      </c>
      <c r="AR189" s="64">
        <v>109.333333</v>
      </c>
      <c r="AS189" s="65">
        <v>-0.30601502597621344</v>
      </c>
      <c r="AT189" s="65">
        <v>6.8371604747145098E-2</v>
      </c>
      <c r="AU189" s="64">
        <v>76</v>
      </c>
      <c r="AV189" s="140">
        <v>81.196241960783027</v>
      </c>
      <c r="AW189" s="140">
        <v>14</v>
      </c>
      <c r="AX189" s="140">
        <v>30</v>
      </c>
      <c r="AY189" s="140">
        <v>0</v>
      </c>
      <c r="AZ189" s="140">
        <v>9</v>
      </c>
      <c r="BA189" s="140">
        <v>6</v>
      </c>
      <c r="BB189" s="140">
        <v>9</v>
      </c>
      <c r="BC189" s="140">
        <v>0</v>
      </c>
      <c r="BD189" s="140">
        <v>24</v>
      </c>
      <c r="BE189" s="140">
        <v>5</v>
      </c>
      <c r="BF189" s="65">
        <v>0.35709999999999997</v>
      </c>
      <c r="BG189" s="140">
        <v>0</v>
      </c>
      <c r="BH189" s="140">
        <v>0</v>
      </c>
      <c r="BI189" s="140">
        <v>0</v>
      </c>
      <c r="BJ189" s="140">
        <v>5</v>
      </c>
      <c r="BK189" s="140">
        <v>1</v>
      </c>
      <c r="BL189" s="140">
        <v>0</v>
      </c>
      <c r="BM189" s="65">
        <v>0.5333</v>
      </c>
      <c r="BN189" s="64">
        <v>8</v>
      </c>
      <c r="BO189" s="201">
        <v>3.5555555555549997E-2</v>
      </c>
      <c r="BP189" s="140">
        <v>21</v>
      </c>
      <c r="BQ189" s="147">
        <v>111</v>
      </c>
      <c r="BR189" s="147">
        <v>2</v>
      </c>
      <c r="BS189" s="147">
        <v>5</v>
      </c>
      <c r="BT189" s="147">
        <v>2</v>
      </c>
      <c r="BU189" s="147">
        <v>12</v>
      </c>
      <c r="BV189" s="154">
        <v>9</v>
      </c>
      <c r="BW189" s="159">
        <v>3.7</v>
      </c>
      <c r="BX189" s="146">
        <v>6.6666666666660004E-2</v>
      </c>
      <c r="BY189" s="146">
        <v>0.16666666666666</v>
      </c>
      <c r="BZ189" s="146">
        <v>6.6666666666660004E-2</v>
      </c>
      <c r="CA189" s="146">
        <v>0.4</v>
      </c>
      <c r="CB189" s="156">
        <v>0.3</v>
      </c>
      <c r="CC189" s="155">
        <v>8</v>
      </c>
      <c r="CD189" s="77">
        <v>0.26666666666666</v>
      </c>
      <c r="CE189" s="64">
        <v>0</v>
      </c>
      <c r="CF189" s="77">
        <v>0</v>
      </c>
      <c r="CG189" s="64">
        <v>8</v>
      </c>
      <c r="CH189" s="77">
        <v>0.25806451612902997</v>
      </c>
      <c r="CI189" s="124">
        <v>0</v>
      </c>
      <c r="CJ189" s="124">
        <v>30</v>
      </c>
      <c r="CK189" s="77">
        <v>0</v>
      </c>
      <c r="CL189" s="124">
        <v>0</v>
      </c>
      <c r="CM189" s="77">
        <v>0</v>
      </c>
      <c r="CN189" s="124">
        <v>0</v>
      </c>
      <c r="CO189" s="77">
        <v>0</v>
      </c>
      <c r="CP189" s="116">
        <v>1600</v>
      </c>
      <c r="CQ189" s="116">
        <v>53.333333333333336</v>
      </c>
      <c r="CR189" s="116">
        <v>0</v>
      </c>
      <c r="CS189" s="116">
        <v>0</v>
      </c>
      <c r="CT189" s="116">
        <v>56</v>
      </c>
      <c r="CU189" s="116">
        <v>1.8666666666666667</v>
      </c>
      <c r="CV189" s="116">
        <v>0</v>
      </c>
      <c r="CW189" s="116">
        <v>0</v>
      </c>
      <c r="CX189" s="116">
        <v>55.2</v>
      </c>
      <c r="CY189" s="64">
        <v>134</v>
      </c>
      <c r="CZ189" s="64">
        <v>94</v>
      </c>
      <c r="DA189" s="64">
        <v>67</v>
      </c>
      <c r="DB189" s="64">
        <v>55</v>
      </c>
      <c r="DC189" s="64">
        <v>74</v>
      </c>
      <c r="DD189" s="64">
        <v>57</v>
      </c>
      <c r="DE189" s="141">
        <v>0.70149253731342998</v>
      </c>
      <c r="DF189" s="141">
        <v>0.82089552238804997</v>
      </c>
      <c r="DG189" s="141">
        <v>0.77027027027026995</v>
      </c>
      <c r="DH189" s="64">
        <v>74</v>
      </c>
      <c r="DI189" s="176">
        <v>59</v>
      </c>
      <c r="DJ189" s="175">
        <v>0.964247032692645</v>
      </c>
      <c r="DK189" s="141">
        <v>0.79729729729729726</v>
      </c>
      <c r="DL189" s="141">
        <v>0.76879155309278446</v>
      </c>
      <c r="DM189" s="141">
        <v>1.0019234305730034</v>
      </c>
      <c r="DN189" s="141">
        <v>1.478717177485489E-3</v>
      </c>
      <c r="DO189" s="64">
        <v>1</v>
      </c>
      <c r="DP189" s="77">
        <v>3.2258064516119997E-2</v>
      </c>
      <c r="DQ189" s="64">
        <v>23</v>
      </c>
      <c r="DR189" s="77">
        <v>0.76666666666665995</v>
      </c>
      <c r="DS189" s="64">
        <v>0</v>
      </c>
      <c r="DT189" s="77">
        <v>0</v>
      </c>
      <c r="DU189" s="64">
        <v>117</v>
      </c>
      <c r="DV189" s="64">
        <v>566</v>
      </c>
      <c r="DW189" s="77">
        <v>0.20671378091872</v>
      </c>
      <c r="DX189" s="64">
        <v>27</v>
      </c>
      <c r="DY189" s="64">
        <v>225</v>
      </c>
      <c r="DZ189" s="201">
        <v>0.12</v>
      </c>
      <c r="EA189" s="64">
        <v>40.5</v>
      </c>
      <c r="EB189" s="64">
        <v>62</v>
      </c>
      <c r="EC189" s="64">
        <v>0</v>
      </c>
      <c r="ED189" s="77">
        <v>0</v>
      </c>
      <c r="EE189" s="64">
        <v>0</v>
      </c>
      <c r="EF189" s="64">
        <v>0</v>
      </c>
      <c r="EG189" s="64">
        <v>0</v>
      </c>
      <c r="EH189" s="77">
        <v>0</v>
      </c>
      <c r="EI189" s="64">
        <v>30</v>
      </c>
      <c r="EJ189" s="138">
        <v>0</v>
      </c>
      <c r="EK189" s="64">
        <v>15</v>
      </c>
      <c r="EL189" s="64">
        <v>15</v>
      </c>
      <c r="EM189" s="138">
        <v>1</v>
      </c>
      <c r="EN189" s="178">
        <v>0</v>
      </c>
      <c r="EO189" s="178">
        <v>0</v>
      </c>
      <c r="EP189" s="178">
        <v>0</v>
      </c>
      <c r="EQ189" s="178">
        <v>0</v>
      </c>
      <c r="ER189" s="179">
        <v>0</v>
      </c>
    </row>
    <row r="190" spans="2:148" ht="14.1" customHeight="1" x14ac:dyDescent="0.2">
      <c r="B190" s="62" t="s">
        <v>1494</v>
      </c>
      <c r="C190" s="63" t="s">
        <v>383</v>
      </c>
      <c r="D190" s="63" t="s">
        <v>384</v>
      </c>
      <c r="E190" s="63" t="s">
        <v>385</v>
      </c>
      <c r="F190" s="63" t="s">
        <v>403</v>
      </c>
      <c r="G190" s="63"/>
      <c r="H190" s="63" t="s">
        <v>567</v>
      </c>
      <c r="I190" s="63" t="s">
        <v>1446</v>
      </c>
      <c r="J190" s="158" t="b">
        <v>0</v>
      </c>
      <c r="K190" s="132" t="s">
        <v>1495</v>
      </c>
      <c r="L190" s="63" t="s">
        <v>449</v>
      </c>
      <c r="M190" s="62"/>
      <c r="N190" s="63" t="s">
        <v>1496</v>
      </c>
      <c r="O190" s="63" t="s">
        <v>572</v>
      </c>
      <c r="P190" s="63" t="s">
        <v>393</v>
      </c>
      <c r="Q190" s="63">
        <v>10459</v>
      </c>
      <c r="R190" s="63" t="s">
        <v>1497</v>
      </c>
      <c r="S190" s="218" t="s">
        <v>453</v>
      </c>
      <c r="T190" s="132" t="s">
        <v>454</v>
      </c>
      <c r="U190" s="166" t="s">
        <v>397</v>
      </c>
      <c r="V190" s="219" t="s">
        <v>398</v>
      </c>
      <c r="W190" s="219" t="s">
        <v>399</v>
      </c>
      <c r="X190" s="219" t="s">
        <v>400</v>
      </c>
      <c r="Y190" s="132" t="s">
        <v>336</v>
      </c>
      <c r="Z190" s="166" t="s">
        <v>401</v>
      </c>
      <c r="AA190" s="166">
        <v>1</v>
      </c>
      <c r="AB190" s="166">
        <v>1</v>
      </c>
      <c r="AC190" s="166">
        <v>1</v>
      </c>
      <c r="AD190" s="166">
        <v>0</v>
      </c>
      <c r="AE190" s="213">
        <v>43125</v>
      </c>
      <c r="AF190" s="64">
        <v>717</v>
      </c>
      <c r="AG190" s="64" t="s">
        <v>401</v>
      </c>
      <c r="AH190" s="64">
        <v>0</v>
      </c>
      <c r="AI190" s="64">
        <v>276</v>
      </c>
      <c r="AJ190" s="64">
        <v>515</v>
      </c>
      <c r="AK190" s="64">
        <v>445</v>
      </c>
      <c r="AL190" s="64">
        <v>124</v>
      </c>
      <c r="AM190" s="64">
        <v>284</v>
      </c>
      <c r="AN190" s="64">
        <v>335.61113343790316</v>
      </c>
      <c r="AO190" s="64">
        <v>59.611133437903163</v>
      </c>
      <c r="AP190" s="77">
        <v>1.1817293430912084</v>
      </c>
      <c r="AQ190" s="64">
        <v>51.611133437903163</v>
      </c>
      <c r="AR190" s="64">
        <v>435</v>
      </c>
      <c r="AS190" s="65">
        <v>-0.24581767766763335</v>
      </c>
      <c r="AT190" s="65">
        <v>0.21598236752863464</v>
      </c>
      <c r="AU190" s="64">
        <v>276</v>
      </c>
      <c r="AV190" s="140">
        <v>335.61113343790316</v>
      </c>
      <c r="AW190" s="140">
        <v>31</v>
      </c>
      <c r="AX190" s="140">
        <v>124</v>
      </c>
      <c r="AY190" s="140">
        <v>0</v>
      </c>
      <c r="AZ190" s="140">
        <v>26</v>
      </c>
      <c r="BA190" s="140">
        <v>27</v>
      </c>
      <c r="BB190" s="140">
        <v>34</v>
      </c>
      <c r="BC190" s="140">
        <v>0</v>
      </c>
      <c r="BD190" s="140">
        <v>87</v>
      </c>
      <c r="BE190" s="140">
        <v>5</v>
      </c>
      <c r="BF190" s="65">
        <v>0.1613</v>
      </c>
      <c r="BG190" s="140">
        <v>0</v>
      </c>
      <c r="BH190" s="140">
        <v>0</v>
      </c>
      <c r="BI190" s="140">
        <v>0</v>
      </c>
      <c r="BJ190" s="140">
        <v>5</v>
      </c>
      <c r="BK190" s="140">
        <v>30</v>
      </c>
      <c r="BL190" s="140">
        <v>2</v>
      </c>
      <c r="BM190" s="65">
        <v>0.7339</v>
      </c>
      <c r="BN190" s="64">
        <v>53</v>
      </c>
      <c r="BO190" s="201">
        <v>0.18466898954703001</v>
      </c>
      <c r="BP190" s="140">
        <v>53</v>
      </c>
      <c r="BQ190" s="147">
        <v>401</v>
      </c>
      <c r="BR190" s="147">
        <v>2</v>
      </c>
      <c r="BS190" s="147">
        <v>42</v>
      </c>
      <c r="BT190" s="147">
        <v>32</v>
      </c>
      <c r="BU190" s="147">
        <v>21</v>
      </c>
      <c r="BV190" s="154">
        <v>27</v>
      </c>
      <c r="BW190" s="159">
        <v>3.2338709677419302</v>
      </c>
      <c r="BX190" s="146">
        <v>1.6129032258059998E-2</v>
      </c>
      <c r="BY190" s="146">
        <v>0.33870967741934999</v>
      </c>
      <c r="BZ190" s="146">
        <v>0.25806451612902997</v>
      </c>
      <c r="CA190" s="146">
        <v>0.16935483870967</v>
      </c>
      <c r="CB190" s="156">
        <v>0.21774193548387</v>
      </c>
      <c r="CC190" s="155">
        <v>7</v>
      </c>
      <c r="CD190" s="77">
        <v>5.6451612903219997E-2</v>
      </c>
      <c r="CE190" s="64">
        <v>0</v>
      </c>
      <c r="CF190" s="77">
        <v>0</v>
      </c>
      <c r="CG190" s="64">
        <v>7</v>
      </c>
      <c r="CH190" s="77">
        <v>5.3435114503809999E-2</v>
      </c>
      <c r="CI190" s="124">
        <v>4</v>
      </c>
      <c r="CJ190" s="124">
        <v>124</v>
      </c>
      <c r="CK190" s="77">
        <v>3.2258064516119997E-2</v>
      </c>
      <c r="CL190" s="124">
        <v>3</v>
      </c>
      <c r="CM190" s="77">
        <v>2.4199999999999999E-2</v>
      </c>
      <c r="CN190" s="124">
        <v>0</v>
      </c>
      <c r="CO190" s="77">
        <v>0</v>
      </c>
      <c r="CP190" s="116">
        <v>7850</v>
      </c>
      <c r="CQ190" s="116">
        <v>63.306451612903224</v>
      </c>
      <c r="CR190" s="116">
        <v>0</v>
      </c>
      <c r="CS190" s="116">
        <v>0</v>
      </c>
      <c r="CT190" s="116">
        <v>49</v>
      </c>
      <c r="CU190" s="116">
        <v>0.39516129032258063</v>
      </c>
      <c r="CV190" s="116">
        <v>25</v>
      </c>
      <c r="CW190" s="116">
        <v>0.20161290322580644</v>
      </c>
      <c r="CX190" s="116">
        <v>63.903225806451616</v>
      </c>
      <c r="CY190" s="64">
        <v>500</v>
      </c>
      <c r="CZ190" s="64">
        <v>352</v>
      </c>
      <c r="DA190" s="64">
        <v>362</v>
      </c>
      <c r="DB190" s="64">
        <v>269</v>
      </c>
      <c r="DC190" s="64">
        <v>336</v>
      </c>
      <c r="DD190" s="64">
        <v>255</v>
      </c>
      <c r="DE190" s="141">
        <v>0.70399999999999996</v>
      </c>
      <c r="DF190" s="141">
        <v>0.74309392265192997</v>
      </c>
      <c r="DG190" s="141">
        <v>0.75892857142856995</v>
      </c>
      <c r="DH190" s="64">
        <v>345</v>
      </c>
      <c r="DI190" s="176">
        <v>269</v>
      </c>
      <c r="DJ190" s="175">
        <v>0.964247032692645</v>
      </c>
      <c r="DK190" s="141">
        <v>0.77971014492753621</v>
      </c>
      <c r="DL190" s="141">
        <v>0.75183319360672896</v>
      </c>
      <c r="DM190" s="141">
        <v>1.0094374362321019</v>
      </c>
      <c r="DN190" s="141">
        <v>7.095377821840998E-3</v>
      </c>
      <c r="DO190" s="64">
        <v>7</v>
      </c>
      <c r="DP190" s="77">
        <v>5.3435114503809999E-2</v>
      </c>
      <c r="DQ190" s="64">
        <v>80</v>
      </c>
      <c r="DR190" s="77">
        <v>0.64516129032257996</v>
      </c>
      <c r="DS190" s="64">
        <v>0</v>
      </c>
      <c r="DT190" s="77">
        <v>0</v>
      </c>
      <c r="DU190" s="64">
        <v>445</v>
      </c>
      <c r="DV190" s="64">
        <v>761</v>
      </c>
      <c r="DW190" s="77">
        <v>0.58475689881734005</v>
      </c>
      <c r="DX190" s="64">
        <v>115</v>
      </c>
      <c r="DY190" s="64">
        <v>287</v>
      </c>
      <c r="DZ190" s="201">
        <v>0.40069686411149003</v>
      </c>
      <c r="EA190" s="64"/>
      <c r="EB190" s="64">
        <v>56</v>
      </c>
      <c r="EC190" s="64">
        <v>1</v>
      </c>
      <c r="ED190" s="77">
        <v>1.7899999999999999E-2</v>
      </c>
      <c r="EE190" s="64">
        <v>0</v>
      </c>
      <c r="EF190" s="64">
        <v>0</v>
      </c>
      <c r="EG190" s="64">
        <v>0</v>
      </c>
      <c r="EH190" s="77">
        <v>0</v>
      </c>
      <c r="EI190" s="64">
        <v>124</v>
      </c>
      <c r="EJ190" s="138">
        <v>0</v>
      </c>
      <c r="EK190" s="64">
        <v>202</v>
      </c>
      <c r="EL190" s="64">
        <v>5</v>
      </c>
      <c r="EM190" s="138">
        <v>2.4799999999999999E-2</v>
      </c>
      <c r="EN190" s="178">
        <v>0</v>
      </c>
      <c r="EO190" s="178">
        <v>0</v>
      </c>
      <c r="EP190" s="178">
        <v>0</v>
      </c>
      <c r="EQ190" s="178">
        <v>0</v>
      </c>
      <c r="ER190" s="179">
        <v>0</v>
      </c>
    </row>
    <row r="191" spans="2:148" ht="14.1" customHeight="1" x14ac:dyDescent="0.2">
      <c r="B191" s="62" t="s">
        <v>1498</v>
      </c>
      <c r="C191" s="63" t="s">
        <v>383</v>
      </c>
      <c r="D191" s="63" t="s">
        <v>384</v>
      </c>
      <c r="E191" s="63" t="s">
        <v>385</v>
      </c>
      <c r="F191" s="63" t="s">
        <v>403</v>
      </c>
      <c r="G191" s="63"/>
      <c r="H191" s="63" t="s">
        <v>567</v>
      </c>
      <c r="I191" s="63" t="s">
        <v>1446</v>
      </c>
      <c r="J191" s="158" t="b">
        <v>0</v>
      </c>
      <c r="K191" s="132" t="s">
        <v>1499</v>
      </c>
      <c r="L191" s="63" t="s">
        <v>570</v>
      </c>
      <c r="M191" s="62"/>
      <c r="N191" s="63" t="s">
        <v>1500</v>
      </c>
      <c r="O191" s="63" t="s">
        <v>572</v>
      </c>
      <c r="P191" s="63" t="s">
        <v>393</v>
      </c>
      <c r="Q191" s="63">
        <v>10455</v>
      </c>
      <c r="R191" s="63" t="s">
        <v>1501</v>
      </c>
      <c r="S191" s="218" t="s">
        <v>574</v>
      </c>
      <c r="T191" s="132" t="s">
        <v>575</v>
      </c>
      <c r="U191" s="166" t="s">
        <v>397</v>
      </c>
      <c r="V191" s="219" t="s">
        <v>398</v>
      </c>
      <c r="W191" s="219" t="s">
        <v>399</v>
      </c>
      <c r="X191" s="219" t="s">
        <v>400</v>
      </c>
      <c r="Y191" s="132" t="s">
        <v>336</v>
      </c>
      <c r="Z191" s="166" t="s">
        <v>401</v>
      </c>
      <c r="AA191" s="166">
        <v>1</v>
      </c>
      <c r="AB191" s="166">
        <v>1</v>
      </c>
      <c r="AC191" s="166">
        <v>0</v>
      </c>
      <c r="AD191" s="166">
        <v>0</v>
      </c>
      <c r="AE191" s="213">
        <v>43339</v>
      </c>
      <c r="AF191" s="64">
        <v>503</v>
      </c>
      <c r="AG191" s="64" t="s">
        <v>401</v>
      </c>
      <c r="AH191" s="64">
        <v>0</v>
      </c>
      <c r="AI191" s="64">
        <v>100</v>
      </c>
      <c r="AJ191" s="64">
        <v>186</v>
      </c>
      <c r="AK191" s="64">
        <v>181</v>
      </c>
      <c r="AL191" s="64">
        <v>71</v>
      </c>
      <c r="AM191" s="64">
        <v>133</v>
      </c>
      <c r="AN191" s="64">
        <v>192.16443930718646</v>
      </c>
      <c r="AO191" s="64">
        <v>92.164439307186456</v>
      </c>
      <c r="AP191" s="77">
        <v>1.4448454083247102</v>
      </c>
      <c r="AQ191" s="64">
        <v>59.164439307186456</v>
      </c>
      <c r="AR191" s="64">
        <v>179.33333300000001</v>
      </c>
      <c r="AS191" s="65">
        <v>6.1681985122577103E-2</v>
      </c>
      <c r="AT191" s="65">
        <v>0.92164439307186452</v>
      </c>
      <c r="AU191" s="64">
        <v>100</v>
      </c>
      <c r="AV191" s="140">
        <v>192.16443930718646</v>
      </c>
      <c r="AW191" s="140">
        <v>25</v>
      </c>
      <c r="AX191" s="140">
        <v>71</v>
      </c>
      <c r="AY191" s="140">
        <v>0</v>
      </c>
      <c r="AZ191" s="140">
        <v>4</v>
      </c>
      <c r="BA191" s="140">
        <v>0</v>
      </c>
      <c r="BB191" s="140">
        <v>1</v>
      </c>
      <c r="BC191" s="140">
        <v>0</v>
      </c>
      <c r="BD191" s="140">
        <v>5</v>
      </c>
      <c r="BE191" s="140">
        <v>21</v>
      </c>
      <c r="BF191" s="65">
        <v>0.84</v>
      </c>
      <c r="BG191" s="140">
        <v>11</v>
      </c>
      <c r="BH191" s="140">
        <v>15</v>
      </c>
      <c r="BI191" s="140">
        <v>0</v>
      </c>
      <c r="BJ191" s="140">
        <v>47</v>
      </c>
      <c r="BK191" s="140">
        <v>19</v>
      </c>
      <c r="BL191" s="140">
        <v>0</v>
      </c>
      <c r="BM191" s="65">
        <v>0.28170000000000001</v>
      </c>
      <c r="BN191" s="64">
        <v>28</v>
      </c>
      <c r="BO191" s="201">
        <v>0.13084112149532001</v>
      </c>
      <c r="BP191" s="140">
        <v>29</v>
      </c>
      <c r="BQ191" s="147">
        <v>227</v>
      </c>
      <c r="BR191" s="147">
        <v>4</v>
      </c>
      <c r="BS191" s="147">
        <v>20</v>
      </c>
      <c r="BT191" s="147">
        <v>18</v>
      </c>
      <c r="BU191" s="147">
        <v>16</v>
      </c>
      <c r="BV191" s="154">
        <v>13</v>
      </c>
      <c r="BW191" s="159">
        <v>3.1971830985915402</v>
      </c>
      <c r="BX191" s="146">
        <v>5.6338028169009999E-2</v>
      </c>
      <c r="BY191" s="146">
        <v>0.28169014084506999</v>
      </c>
      <c r="BZ191" s="146">
        <v>0.25352112676055999</v>
      </c>
      <c r="CA191" s="146">
        <v>0.22535211267604999</v>
      </c>
      <c r="CB191" s="156">
        <v>0.18309859154929001</v>
      </c>
      <c r="CC191" s="155">
        <v>39</v>
      </c>
      <c r="CD191" s="77">
        <v>0.54929577464788004</v>
      </c>
      <c r="CE191" s="64">
        <v>0</v>
      </c>
      <c r="CF191" s="77">
        <v>0</v>
      </c>
      <c r="CG191" s="64">
        <v>39</v>
      </c>
      <c r="CH191" s="77">
        <v>0.52</v>
      </c>
      <c r="CI191" s="124">
        <v>3</v>
      </c>
      <c r="CJ191" s="124">
        <v>71</v>
      </c>
      <c r="CK191" s="77">
        <v>4.2253521126760001E-2</v>
      </c>
      <c r="CL191" s="124">
        <v>3</v>
      </c>
      <c r="CM191" s="77">
        <v>4.2299999999999997E-2</v>
      </c>
      <c r="CN191" s="124">
        <v>0</v>
      </c>
      <c r="CO191" s="77">
        <v>0</v>
      </c>
      <c r="CP191" s="116">
        <v>4970</v>
      </c>
      <c r="CQ191" s="116">
        <v>70</v>
      </c>
      <c r="CR191" s="116">
        <v>0</v>
      </c>
      <c r="CS191" s="116">
        <v>0</v>
      </c>
      <c r="CT191" s="116">
        <v>273</v>
      </c>
      <c r="CU191" s="116">
        <v>3.8450704225352115</v>
      </c>
      <c r="CV191" s="116">
        <v>15</v>
      </c>
      <c r="CW191" s="116">
        <v>0.21126760563380281</v>
      </c>
      <c r="CX191" s="116">
        <v>74.056338028169023</v>
      </c>
      <c r="CY191" s="64">
        <v>186</v>
      </c>
      <c r="CZ191" s="64">
        <v>138</v>
      </c>
      <c r="DA191" s="64">
        <v>164</v>
      </c>
      <c r="DB191" s="64">
        <v>122</v>
      </c>
      <c r="DC191" s="64">
        <v>171</v>
      </c>
      <c r="DD191" s="64">
        <v>112</v>
      </c>
      <c r="DE191" s="141">
        <v>0.74193548387095998</v>
      </c>
      <c r="DF191" s="141">
        <v>0.74390243902439002</v>
      </c>
      <c r="DG191" s="141">
        <v>0.65497076023390999</v>
      </c>
      <c r="DH191" s="64">
        <v>171</v>
      </c>
      <c r="DI191" s="176">
        <v>136</v>
      </c>
      <c r="DJ191" s="175">
        <v>0.964247032692645</v>
      </c>
      <c r="DK191" s="141">
        <v>0.79532163742690054</v>
      </c>
      <c r="DL191" s="141">
        <v>0.76688652892514453</v>
      </c>
      <c r="DM191" s="141">
        <v>0.85406476125210617</v>
      </c>
      <c r="DN191" s="141">
        <v>-0.11191576869123454</v>
      </c>
      <c r="DO191" s="64">
        <v>4</v>
      </c>
      <c r="DP191" s="77">
        <v>5.3333333333329999E-2</v>
      </c>
      <c r="DQ191" s="64">
        <v>52</v>
      </c>
      <c r="DR191" s="77">
        <v>0.73239436619718001</v>
      </c>
      <c r="DS191" s="64">
        <v>0</v>
      </c>
      <c r="DT191" s="77">
        <v>0</v>
      </c>
      <c r="DU191" s="64">
        <v>181</v>
      </c>
      <c r="DV191" s="64">
        <v>444</v>
      </c>
      <c r="DW191" s="77">
        <v>0.40765765765765</v>
      </c>
      <c r="DX191" s="64">
        <v>63</v>
      </c>
      <c r="DY191" s="64">
        <v>214</v>
      </c>
      <c r="DZ191" s="201">
        <v>0.29439252336448002</v>
      </c>
      <c r="EA191" s="64">
        <v>1.2000000000013</v>
      </c>
      <c r="EB191" s="64">
        <v>23</v>
      </c>
      <c r="EC191" s="64">
        <v>2</v>
      </c>
      <c r="ED191" s="77">
        <v>8.6999999999999994E-2</v>
      </c>
      <c r="EE191" s="64">
        <v>0</v>
      </c>
      <c r="EF191" s="64">
        <v>0</v>
      </c>
      <c r="EG191" s="64">
        <v>0</v>
      </c>
      <c r="EH191" s="77">
        <v>0</v>
      </c>
      <c r="EI191" s="64">
        <v>0</v>
      </c>
      <c r="EJ191" s="138">
        <v>0</v>
      </c>
      <c r="EK191" s="64">
        <v>114</v>
      </c>
      <c r="EL191" s="64">
        <v>88</v>
      </c>
      <c r="EM191" s="138">
        <v>0.77190000000000003</v>
      </c>
      <c r="EN191" s="178">
        <v>0</v>
      </c>
      <c r="EO191" s="178">
        <v>0</v>
      </c>
      <c r="EP191" s="178">
        <v>0</v>
      </c>
      <c r="EQ191" s="178">
        <v>0</v>
      </c>
      <c r="ER191" s="179">
        <v>0</v>
      </c>
    </row>
    <row r="192" spans="2:148" ht="14.1" customHeight="1" x14ac:dyDescent="0.2">
      <c r="B192" s="62" t="s">
        <v>1502</v>
      </c>
      <c r="C192" s="63" t="s">
        <v>383</v>
      </c>
      <c r="D192" s="63" t="s">
        <v>384</v>
      </c>
      <c r="E192" s="63" t="s">
        <v>385</v>
      </c>
      <c r="F192" s="63" t="s">
        <v>403</v>
      </c>
      <c r="G192" s="63"/>
      <c r="H192" s="63" t="s">
        <v>567</v>
      </c>
      <c r="I192" s="63" t="s">
        <v>1446</v>
      </c>
      <c r="J192" s="158" t="b">
        <v>0</v>
      </c>
      <c r="K192" s="132" t="s">
        <v>1503</v>
      </c>
      <c r="L192" s="63" t="s">
        <v>417</v>
      </c>
      <c r="M192" s="62"/>
      <c r="N192" s="63" t="s">
        <v>1504</v>
      </c>
      <c r="O192" s="63" t="s">
        <v>572</v>
      </c>
      <c r="P192" s="63" t="s">
        <v>393</v>
      </c>
      <c r="Q192" s="63">
        <v>10452</v>
      </c>
      <c r="R192" s="63" t="s">
        <v>1505</v>
      </c>
      <c r="S192" s="218" t="s">
        <v>420</v>
      </c>
      <c r="T192" s="132" t="s">
        <v>421</v>
      </c>
      <c r="U192" s="166" t="s">
        <v>397</v>
      </c>
      <c r="V192" s="219" t="s">
        <v>398</v>
      </c>
      <c r="W192" s="219" t="s">
        <v>399</v>
      </c>
      <c r="X192" s="219" t="s">
        <v>400</v>
      </c>
      <c r="Y192" s="132" t="s">
        <v>336</v>
      </c>
      <c r="Z192" s="166" t="s">
        <v>401</v>
      </c>
      <c r="AA192" s="166">
        <v>1</v>
      </c>
      <c r="AB192" s="166">
        <v>1</v>
      </c>
      <c r="AC192" s="166">
        <v>0</v>
      </c>
      <c r="AD192" s="166">
        <v>0</v>
      </c>
      <c r="AE192" s="213">
        <v>43789</v>
      </c>
      <c r="AF192" s="64">
        <v>53</v>
      </c>
      <c r="AG192" s="64" t="s">
        <v>401</v>
      </c>
      <c r="AH192" s="64">
        <v>0</v>
      </c>
      <c r="AI192" s="64">
        <v>0</v>
      </c>
      <c r="AJ192" s="64">
        <v>14</v>
      </c>
      <c r="AK192" s="64">
        <v>40</v>
      </c>
      <c r="AL192" s="64">
        <v>24</v>
      </c>
      <c r="AM192" s="64">
        <v>50</v>
      </c>
      <c r="AN192" s="64">
        <v>64.956993568626416</v>
      </c>
      <c r="AO192" s="64">
        <v>64.956993568626416</v>
      </c>
      <c r="AP192" s="77">
        <v>1.2991398713725284</v>
      </c>
      <c r="AQ192" s="64">
        <v>14.956993568626416</v>
      </c>
      <c r="AR192" s="64">
        <v>18</v>
      </c>
      <c r="AS192" s="65">
        <v>0.62392483921566044</v>
      </c>
      <c r="AT192" s="65">
        <v>0</v>
      </c>
      <c r="AU192" s="64">
        <v>0</v>
      </c>
      <c r="AV192" s="140">
        <v>64.956993568626416</v>
      </c>
      <c r="AW192" s="140">
        <v>18</v>
      </c>
      <c r="AX192" s="140">
        <v>24</v>
      </c>
      <c r="AY192" s="140">
        <v>0</v>
      </c>
      <c r="AZ192" s="140">
        <v>9</v>
      </c>
      <c r="BA192" s="140">
        <v>0</v>
      </c>
      <c r="BB192" s="140">
        <v>1</v>
      </c>
      <c r="BC192" s="140">
        <v>1</v>
      </c>
      <c r="BD192" s="140">
        <v>11</v>
      </c>
      <c r="BE192" s="140">
        <v>9</v>
      </c>
      <c r="BF192" s="65">
        <v>0.5</v>
      </c>
      <c r="BG192" s="140">
        <v>2</v>
      </c>
      <c r="BH192" s="140">
        <v>2</v>
      </c>
      <c r="BI192" s="140">
        <v>0</v>
      </c>
      <c r="BJ192" s="140">
        <v>13</v>
      </c>
      <c r="BK192" s="140">
        <v>0</v>
      </c>
      <c r="BL192" s="140">
        <v>0</v>
      </c>
      <c r="BM192" s="65">
        <v>4.1700000000000001E-2</v>
      </c>
      <c r="BN192" s="64">
        <v>3</v>
      </c>
      <c r="BO192" s="201">
        <v>3.9473684210519999E-2</v>
      </c>
      <c r="BP192" s="140">
        <v>11</v>
      </c>
      <c r="BQ192" s="147">
        <v>72</v>
      </c>
      <c r="BR192" s="147">
        <v>1</v>
      </c>
      <c r="BS192" s="147">
        <v>10</v>
      </c>
      <c r="BT192" s="147">
        <v>3</v>
      </c>
      <c r="BU192" s="147">
        <v>8</v>
      </c>
      <c r="BV192" s="154">
        <v>2</v>
      </c>
      <c r="BW192" s="159">
        <v>3</v>
      </c>
      <c r="BX192" s="146">
        <v>4.1666666666660003E-2</v>
      </c>
      <c r="BY192" s="146">
        <v>0.41666666666666002</v>
      </c>
      <c r="BZ192" s="146">
        <v>0.125</v>
      </c>
      <c r="CA192" s="146">
        <v>0.33333333333332998</v>
      </c>
      <c r="CB192" s="156">
        <v>8.3333333333329998E-2</v>
      </c>
      <c r="CC192" s="155">
        <v>0</v>
      </c>
      <c r="CD192" s="77">
        <v>0</v>
      </c>
      <c r="CE192" s="64">
        <v>2</v>
      </c>
      <c r="CF192" s="77">
        <v>0.4</v>
      </c>
      <c r="CG192" s="64">
        <v>2</v>
      </c>
      <c r="CH192" s="77">
        <v>6.8965517241369997E-2</v>
      </c>
      <c r="CI192" s="124">
        <v>3</v>
      </c>
      <c r="CJ192" s="124">
        <v>24</v>
      </c>
      <c r="CK192" s="77">
        <v>0.125</v>
      </c>
      <c r="CL192" s="124">
        <v>2</v>
      </c>
      <c r="CM192" s="77">
        <v>8.3299999999999999E-2</v>
      </c>
      <c r="CN192" s="124">
        <v>0</v>
      </c>
      <c r="CO192" s="77">
        <v>0</v>
      </c>
      <c r="CP192" s="116">
        <v>1330</v>
      </c>
      <c r="CQ192" s="116">
        <v>55.416666666666664</v>
      </c>
      <c r="CR192" s="116">
        <v>0</v>
      </c>
      <c r="CS192" s="116">
        <v>0</v>
      </c>
      <c r="CT192" s="116">
        <v>0</v>
      </c>
      <c r="CU192" s="116">
        <v>0</v>
      </c>
      <c r="CV192" s="116">
        <v>20</v>
      </c>
      <c r="CW192" s="116">
        <v>0.83333333333333337</v>
      </c>
      <c r="CX192" s="116">
        <v>56.25</v>
      </c>
      <c r="CY192" s="64">
        <v>12</v>
      </c>
      <c r="CZ192" s="64">
        <v>7</v>
      </c>
      <c r="DA192" s="64">
        <v>0</v>
      </c>
      <c r="DB192" s="64">
        <v>0</v>
      </c>
      <c r="DC192" s="64">
        <v>0</v>
      </c>
      <c r="DD192" s="64">
        <v>0</v>
      </c>
      <c r="DE192" s="141">
        <v>0.58333333333333004</v>
      </c>
      <c r="DF192" s="141">
        <v>0</v>
      </c>
      <c r="DG192" s="141">
        <v>0</v>
      </c>
      <c r="DH192" s="64">
        <v>0</v>
      </c>
      <c r="DI192" s="176">
        <v>0</v>
      </c>
      <c r="DJ192" s="175">
        <v>0.964247032692645</v>
      </c>
      <c r="DK192" s="141">
        <v>0</v>
      </c>
      <c r="DL192" s="141">
        <v>0</v>
      </c>
      <c r="DM192" s="141">
        <v>0</v>
      </c>
      <c r="DN192" s="141">
        <v>0</v>
      </c>
      <c r="DO192" s="64">
        <v>5</v>
      </c>
      <c r="DP192" s="77">
        <v>0.17241379310343999</v>
      </c>
      <c r="DQ192" s="64">
        <v>21</v>
      </c>
      <c r="DR192" s="77">
        <v>0.875</v>
      </c>
      <c r="DS192" s="64">
        <v>0</v>
      </c>
      <c r="DT192" s="77">
        <v>0</v>
      </c>
      <c r="DU192" s="64">
        <v>40</v>
      </c>
      <c r="DV192" s="64">
        <v>159</v>
      </c>
      <c r="DW192" s="77">
        <v>0.25157232704401999</v>
      </c>
      <c r="DX192" s="64">
        <v>20</v>
      </c>
      <c r="DY192" s="64">
        <v>76</v>
      </c>
      <c r="DZ192" s="201">
        <v>0.26315789473683998</v>
      </c>
      <c r="EA192" s="64">
        <v>2.8000000000002001</v>
      </c>
      <c r="EB192" s="64">
        <v>14</v>
      </c>
      <c r="EC192" s="64">
        <v>2</v>
      </c>
      <c r="ED192" s="77">
        <v>0.1429</v>
      </c>
      <c r="EE192" s="64">
        <v>0</v>
      </c>
      <c r="EF192" s="64">
        <v>0</v>
      </c>
      <c r="EG192" s="64">
        <v>0</v>
      </c>
      <c r="EH192" s="77">
        <v>0</v>
      </c>
      <c r="EI192" s="64">
        <v>0</v>
      </c>
      <c r="EJ192" s="138">
        <v>0</v>
      </c>
      <c r="EK192" s="64">
        <v>11</v>
      </c>
      <c r="EL192" s="64">
        <v>1</v>
      </c>
      <c r="EM192" s="138">
        <v>9.0899999999999995E-2</v>
      </c>
      <c r="EN192" s="178">
        <v>0</v>
      </c>
      <c r="EO192" s="178">
        <v>0</v>
      </c>
      <c r="EP192" s="178">
        <v>0</v>
      </c>
      <c r="EQ192" s="178">
        <v>0</v>
      </c>
      <c r="ER192" s="179">
        <v>0</v>
      </c>
    </row>
    <row r="193" spans="2:148" ht="14.1" customHeight="1" x14ac:dyDescent="0.2">
      <c r="B193" s="62" t="s">
        <v>1506</v>
      </c>
      <c r="C193" s="63" t="s">
        <v>383</v>
      </c>
      <c r="D193" s="63" t="s">
        <v>384</v>
      </c>
      <c r="E193" s="63" t="s">
        <v>385</v>
      </c>
      <c r="F193" s="63" t="s">
        <v>403</v>
      </c>
      <c r="G193" s="63"/>
      <c r="H193" s="63" t="s">
        <v>567</v>
      </c>
      <c r="I193" s="63" t="s">
        <v>1446</v>
      </c>
      <c r="J193" s="158" t="b">
        <v>0</v>
      </c>
      <c r="K193" s="132" t="s">
        <v>1507</v>
      </c>
      <c r="L193" s="63" t="s">
        <v>570</v>
      </c>
      <c r="M193" s="62"/>
      <c r="N193" s="63" t="s">
        <v>1508</v>
      </c>
      <c r="O193" s="63" t="s">
        <v>572</v>
      </c>
      <c r="P193" s="63" t="s">
        <v>393</v>
      </c>
      <c r="Q193" s="63">
        <v>10451</v>
      </c>
      <c r="R193" s="63" t="s">
        <v>1509</v>
      </c>
      <c r="S193" s="218" t="s">
        <v>574</v>
      </c>
      <c r="T193" s="132" t="s">
        <v>575</v>
      </c>
      <c r="U193" s="166" t="s">
        <v>397</v>
      </c>
      <c r="V193" s="219" t="s">
        <v>398</v>
      </c>
      <c r="W193" s="219" t="s">
        <v>399</v>
      </c>
      <c r="X193" s="219" t="s">
        <v>400</v>
      </c>
      <c r="Y193" s="132" t="s">
        <v>336</v>
      </c>
      <c r="Z193" s="166" t="s">
        <v>401</v>
      </c>
      <c r="AA193" s="166">
        <v>1</v>
      </c>
      <c r="AB193" s="166">
        <v>1</v>
      </c>
      <c r="AC193" s="166">
        <v>0</v>
      </c>
      <c r="AD193" s="166">
        <v>0</v>
      </c>
      <c r="AE193" s="213">
        <v>43794</v>
      </c>
      <c r="AF193" s="64">
        <v>48</v>
      </c>
      <c r="AG193" s="64" t="s">
        <v>401</v>
      </c>
      <c r="AH193" s="64">
        <v>1</v>
      </c>
      <c r="AI193" s="64">
        <v>0</v>
      </c>
      <c r="AJ193" s="64">
        <v>46</v>
      </c>
      <c r="AK193" s="64">
        <v>190</v>
      </c>
      <c r="AL193" s="64">
        <v>50</v>
      </c>
      <c r="AM193" s="64">
        <v>50</v>
      </c>
      <c r="AN193" s="64">
        <v>135.32706993463836</v>
      </c>
      <c r="AO193" s="64">
        <v>135.32706993463836</v>
      </c>
      <c r="AP193" s="77">
        <v>2.7065413986927673</v>
      </c>
      <c r="AQ193" s="64">
        <v>85.327069934638359</v>
      </c>
      <c r="AR193" s="64">
        <v>78.666666000000006</v>
      </c>
      <c r="AS193" s="65">
        <v>-0.28775226350190336</v>
      </c>
      <c r="AT193" s="65">
        <v>0</v>
      </c>
      <c r="AU193" s="64">
        <v>0</v>
      </c>
      <c r="AV193" s="140">
        <v>135.32706993463836</v>
      </c>
      <c r="AW193" s="140">
        <v>27</v>
      </c>
      <c r="AX193" s="140">
        <v>50</v>
      </c>
      <c r="AY193" s="140">
        <v>0</v>
      </c>
      <c r="AZ193" s="140">
        <v>4</v>
      </c>
      <c r="BA193" s="140">
        <v>2</v>
      </c>
      <c r="BB193" s="140">
        <v>3</v>
      </c>
      <c r="BC193" s="140">
        <v>0</v>
      </c>
      <c r="BD193" s="140">
        <v>9</v>
      </c>
      <c r="BE193" s="140">
        <v>23</v>
      </c>
      <c r="BF193" s="65">
        <v>0.85189999999999999</v>
      </c>
      <c r="BG193" s="140">
        <v>7</v>
      </c>
      <c r="BH193" s="140">
        <v>7</v>
      </c>
      <c r="BI193" s="140">
        <v>1</v>
      </c>
      <c r="BJ193" s="140">
        <v>38</v>
      </c>
      <c r="BK193" s="140">
        <v>3</v>
      </c>
      <c r="BL193" s="140">
        <v>0</v>
      </c>
      <c r="BM193" s="65">
        <v>0.16</v>
      </c>
      <c r="BN193" s="64">
        <v>10</v>
      </c>
      <c r="BO193" s="201">
        <v>6.7567567567559994E-2</v>
      </c>
      <c r="BP193" s="140">
        <v>31</v>
      </c>
      <c r="BQ193" s="147">
        <v>171</v>
      </c>
      <c r="BR193" s="147">
        <v>3</v>
      </c>
      <c r="BS193" s="147">
        <v>13</v>
      </c>
      <c r="BT193" s="147">
        <v>4</v>
      </c>
      <c r="BU193" s="147">
        <v>20</v>
      </c>
      <c r="BV193" s="154">
        <v>10</v>
      </c>
      <c r="BW193" s="159">
        <v>3.42</v>
      </c>
      <c r="BX193" s="146">
        <v>0.06</v>
      </c>
      <c r="BY193" s="146">
        <v>0.26</v>
      </c>
      <c r="BZ193" s="146">
        <v>0.08</v>
      </c>
      <c r="CA193" s="146">
        <v>0.4</v>
      </c>
      <c r="CB193" s="156">
        <v>0.2</v>
      </c>
      <c r="CC193" s="155">
        <v>35</v>
      </c>
      <c r="CD193" s="77">
        <v>0.7</v>
      </c>
      <c r="CE193" s="64">
        <v>0</v>
      </c>
      <c r="CF193" s="77">
        <v>0</v>
      </c>
      <c r="CG193" s="64">
        <v>35</v>
      </c>
      <c r="CH193" s="77">
        <v>0.58333333333333004</v>
      </c>
      <c r="CI193" s="124">
        <v>0</v>
      </c>
      <c r="CJ193" s="124">
        <v>50</v>
      </c>
      <c r="CK193" s="77">
        <v>0</v>
      </c>
      <c r="CL193" s="124">
        <v>0</v>
      </c>
      <c r="CM193" s="77">
        <v>0</v>
      </c>
      <c r="CN193" s="124">
        <v>0</v>
      </c>
      <c r="CO193" s="77">
        <v>0</v>
      </c>
      <c r="CP193" s="116">
        <v>3030</v>
      </c>
      <c r="CQ193" s="116">
        <v>60.6</v>
      </c>
      <c r="CR193" s="116">
        <v>0</v>
      </c>
      <c r="CS193" s="116">
        <v>0</v>
      </c>
      <c r="CT193" s="116">
        <v>245</v>
      </c>
      <c r="CU193" s="116">
        <v>4.9000000000000004</v>
      </c>
      <c r="CV193" s="116">
        <v>0</v>
      </c>
      <c r="CW193" s="116">
        <v>0</v>
      </c>
      <c r="CX193" s="116">
        <v>65.5</v>
      </c>
      <c r="CY193" s="64">
        <v>46</v>
      </c>
      <c r="CZ193" s="64">
        <v>32</v>
      </c>
      <c r="DA193" s="64">
        <v>0</v>
      </c>
      <c r="DB193" s="64">
        <v>0</v>
      </c>
      <c r="DC193" s="64">
        <v>0</v>
      </c>
      <c r="DD193" s="64">
        <v>0</v>
      </c>
      <c r="DE193" s="141">
        <v>0.69565217391304002</v>
      </c>
      <c r="DF193" s="141">
        <v>0</v>
      </c>
      <c r="DG193" s="141">
        <v>0</v>
      </c>
      <c r="DH193" s="64">
        <v>0</v>
      </c>
      <c r="DI193" s="176">
        <v>0</v>
      </c>
      <c r="DJ193" s="175">
        <v>0.964247032692645</v>
      </c>
      <c r="DK193" s="141">
        <v>0</v>
      </c>
      <c r="DL193" s="141">
        <v>0</v>
      </c>
      <c r="DM193" s="141">
        <v>0</v>
      </c>
      <c r="DN193" s="141">
        <v>0</v>
      </c>
      <c r="DO193" s="64">
        <v>10</v>
      </c>
      <c r="DP193" s="77">
        <v>0.16666666666666</v>
      </c>
      <c r="DQ193" s="64">
        <v>37</v>
      </c>
      <c r="DR193" s="77">
        <v>0.74</v>
      </c>
      <c r="DS193" s="64">
        <v>0</v>
      </c>
      <c r="DT193" s="77">
        <v>0</v>
      </c>
      <c r="DU193" s="64">
        <v>190</v>
      </c>
      <c r="DV193" s="64">
        <v>307</v>
      </c>
      <c r="DW193" s="77">
        <v>0.61889250814331997</v>
      </c>
      <c r="DX193" s="64">
        <v>46</v>
      </c>
      <c r="DY193" s="64">
        <v>148</v>
      </c>
      <c r="DZ193" s="201">
        <v>0.31081081081081002</v>
      </c>
      <c r="EA193" s="64"/>
      <c r="EB193" s="64">
        <v>22</v>
      </c>
      <c r="EC193" s="64">
        <v>5</v>
      </c>
      <c r="ED193" s="77">
        <v>0.2273</v>
      </c>
      <c r="EE193" s="64">
        <v>0</v>
      </c>
      <c r="EF193" s="64">
        <v>0</v>
      </c>
      <c r="EG193" s="64">
        <v>0</v>
      </c>
      <c r="EH193" s="77">
        <v>0</v>
      </c>
      <c r="EI193" s="64">
        <v>0</v>
      </c>
      <c r="EJ193" s="138">
        <v>0</v>
      </c>
      <c r="EK193" s="64">
        <v>0</v>
      </c>
      <c r="EL193" s="64">
        <v>0</v>
      </c>
      <c r="EM193" s="138"/>
      <c r="EN193" s="178">
        <v>0</v>
      </c>
      <c r="EO193" s="178">
        <v>0</v>
      </c>
      <c r="EP193" s="178">
        <v>0</v>
      </c>
      <c r="EQ193" s="178">
        <v>0</v>
      </c>
      <c r="ER193" s="179">
        <v>0</v>
      </c>
    </row>
    <row r="194" spans="2:148" ht="14.1" customHeight="1" x14ac:dyDescent="0.2">
      <c r="B194" s="62" t="s">
        <v>1510</v>
      </c>
      <c r="C194" s="63" t="s">
        <v>383</v>
      </c>
      <c r="D194" s="63" t="s">
        <v>384</v>
      </c>
      <c r="E194" s="63" t="s">
        <v>385</v>
      </c>
      <c r="F194" s="63" t="s">
        <v>403</v>
      </c>
      <c r="G194" s="63"/>
      <c r="H194" s="63" t="s">
        <v>567</v>
      </c>
      <c r="I194" s="63" t="s">
        <v>1511</v>
      </c>
      <c r="J194" s="158" t="b">
        <v>0</v>
      </c>
      <c r="K194" s="132" t="s">
        <v>1512</v>
      </c>
      <c r="L194" s="63" t="s">
        <v>405</v>
      </c>
      <c r="M194" s="62"/>
      <c r="N194" s="63" t="s">
        <v>1513</v>
      </c>
      <c r="O194" s="63" t="s">
        <v>1110</v>
      </c>
      <c r="P194" s="63" t="s">
        <v>393</v>
      </c>
      <c r="Q194" s="63">
        <v>10027</v>
      </c>
      <c r="R194" s="63" t="s">
        <v>1514</v>
      </c>
      <c r="S194" s="218" t="s">
        <v>408</v>
      </c>
      <c r="T194" s="132" t="s">
        <v>409</v>
      </c>
      <c r="U194" s="166" t="s">
        <v>397</v>
      </c>
      <c r="V194" s="219" t="s">
        <v>398</v>
      </c>
      <c r="W194" s="219" t="s">
        <v>399</v>
      </c>
      <c r="X194" s="219" t="s">
        <v>400</v>
      </c>
      <c r="Y194" s="132" t="s">
        <v>336</v>
      </c>
      <c r="Z194" s="166" t="s">
        <v>410</v>
      </c>
      <c r="AA194" s="166">
        <v>1</v>
      </c>
      <c r="AB194" s="166">
        <v>1</v>
      </c>
      <c r="AC194" s="166">
        <v>1</v>
      </c>
      <c r="AD194" s="166">
        <v>0</v>
      </c>
      <c r="AE194" s="213">
        <v>39253</v>
      </c>
      <c r="AF194" s="64">
        <v>4589</v>
      </c>
      <c r="AG194" s="64" t="s">
        <v>401</v>
      </c>
      <c r="AH194" s="64">
        <v>1</v>
      </c>
      <c r="AI194" s="64">
        <v>238</v>
      </c>
      <c r="AJ194" s="64">
        <v>513</v>
      </c>
      <c r="AK194" s="64">
        <v>540</v>
      </c>
      <c r="AL194" s="64">
        <v>158</v>
      </c>
      <c r="AM194" s="64">
        <v>321</v>
      </c>
      <c r="AN194" s="64">
        <v>427.63354099345719</v>
      </c>
      <c r="AO194" s="64">
        <v>189.63354099345719</v>
      </c>
      <c r="AP194" s="77">
        <v>1.3321917164905208</v>
      </c>
      <c r="AQ194" s="64">
        <v>106.63354099345719</v>
      </c>
      <c r="AR194" s="64">
        <v>473.33333299999998</v>
      </c>
      <c r="AS194" s="65">
        <v>-0.20808603519730151</v>
      </c>
      <c r="AT194" s="65">
        <v>0.79677958400612259</v>
      </c>
      <c r="AU194" s="64">
        <v>238</v>
      </c>
      <c r="AV194" s="140">
        <v>427.63354099345719</v>
      </c>
      <c r="AW194" s="140">
        <v>109</v>
      </c>
      <c r="AX194" s="140">
        <v>158</v>
      </c>
      <c r="AY194" s="140">
        <v>0</v>
      </c>
      <c r="AZ194" s="140">
        <v>38</v>
      </c>
      <c r="BA194" s="140">
        <v>6</v>
      </c>
      <c r="BB194" s="140">
        <v>10</v>
      </c>
      <c r="BC194" s="140">
        <v>1</v>
      </c>
      <c r="BD194" s="140">
        <v>55</v>
      </c>
      <c r="BE194" s="140">
        <v>66</v>
      </c>
      <c r="BF194" s="65">
        <v>0.60550000000000004</v>
      </c>
      <c r="BG194" s="140">
        <v>7</v>
      </c>
      <c r="BH194" s="140">
        <v>13</v>
      </c>
      <c r="BI194" s="140">
        <v>1</v>
      </c>
      <c r="BJ194" s="140">
        <v>87</v>
      </c>
      <c r="BK194" s="140">
        <v>16</v>
      </c>
      <c r="BL194" s="140">
        <v>0</v>
      </c>
      <c r="BM194" s="65">
        <v>0.20250000000000001</v>
      </c>
      <c r="BN194" s="64">
        <v>31</v>
      </c>
      <c r="BO194" s="201">
        <v>6.2248995983930001E-2</v>
      </c>
      <c r="BP194" s="140">
        <v>63</v>
      </c>
      <c r="BQ194" s="147">
        <v>472</v>
      </c>
      <c r="BR194" s="147">
        <v>6</v>
      </c>
      <c r="BS194" s="147">
        <v>69</v>
      </c>
      <c r="BT194" s="147">
        <v>22</v>
      </c>
      <c r="BU194" s="147">
        <v>43</v>
      </c>
      <c r="BV194" s="154">
        <v>18</v>
      </c>
      <c r="BW194" s="159">
        <v>2.9873417721518898</v>
      </c>
      <c r="BX194" s="146">
        <v>3.7974683544300003E-2</v>
      </c>
      <c r="BY194" s="146">
        <v>0.43670886075949</v>
      </c>
      <c r="BZ194" s="146">
        <v>0.13924050632911</v>
      </c>
      <c r="CA194" s="146">
        <v>0.27215189873417001</v>
      </c>
      <c r="CB194" s="156">
        <v>0.11392405063291</v>
      </c>
      <c r="CC194" s="155">
        <v>78</v>
      </c>
      <c r="CD194" s="77">
        <v>0.49367088607594001</v>
      </c>
      <c r="CE194" s="64">
        <v>10</v>
      </c>
      <c r="CF194" s="77">
        <v>0.15873015873015001</v>
      </c>
      <c r="CG194" s="64">
        <v>88</v>
      </c>
      <c r="CH194" s="77">
        <v>0.39819004524885998</v>
      </c>
      <c r="CI194" s="124">
        <v>0</v>
      </c>
      <c r="CJ194" s="124">
        <v>158</v>
      </c>
      <c r="CK194" s="77">
        <v>0</v>
      </c>
      <c r="CL194" s="124">
        <v>0</v>
      </c>
      <c r="CM194" s="77">
        <v>0</v>
      </c>
      <c r="CN194" s="124">
        <v>0</v>
      </c>
      <c r="CO194" s="77">
        <v>0</v>
      </c>
      <c r="CP194" s="116">
        <v>9650</v>
      </c>
      <c r="CQ194" s="116">
        <v>61.075949367088604</v>
      </c>
      <c r="CR194" s="116">
        <v>0</v>
      </c>
      <c r="CS194" s="116">
        <v>0</v>
      </c>
      <c r="CT194" s="116">
        <v>546</v>
      </c>
      <c r="CU194" s="116">
        <v>3.4556962025316458</v>
      </c>
      <c r="CV194" s="116">
        <v>0</v>
      </c>
      <c r="CW194" s="116">
        <v>0</v>
      </c>
      <c r="CX194" s="116">
        <v>64.531645569620252</v>
      </c>
      <c r="CY194" s="64">
        <v>507</v>
      </c>
      <c r="CZ194" s="64">
        <v>399</v>
      </c>
      <c r="DA194" s="64">
        <v>352</v>
      </c>
      <c r="DB194" s="64">
        <v>269</v>
      </c>
      <c r="DC194" s="64">
        <v>363</v>
      </c>
      <c r="DD194" s="64">
        <v>215</v>
      </c>
      <c r="DE194" s="141">
        <v>0.78698224852070997</v>
      </c>
      <c r="DF194" s="141">
        <v>0.76420454545453997</v>
      </c>
      <c r="DG194" s="141">
        <v>0.59228650137741001</v>
      </c>
      <c r="DH194" s="64">
        <v>367</v>
      </c>
      <c r="DI194" s="176">
        <v>287</v>
      </c>
      <c r="DJ194" s="175">
        <v>0.964247032692645</v>
      </c>
      <c r="DK194" s="141">
        <v>0.78201634877384196</v>
      </c>
      <c r="DL194" s="141">
        <v>0.7540569438223137</v>
      </c>
      <c r="DM194" s="141">
        <v>0.78546654364736768</v>
      </c>
      <c r="DN194" s="141">
        <v>-0.16177044244490368</v>
      </c>
      <c r="DO194" s="64">
        <v>63</v>
      </c>
      <c r="DP194" s="77">
        <v>0.28506787330316002</v>
      </c>
      <c r="DQ194" s="64">
        <v>141</v>
      </c>
      <c r="DR194" s="77">
        <v>0.89240506329113001</v>
      </c>
      <c r="DS194" s="64">
        <v>0</v>
      </c>
      <c r="DT194" s="77">
        <v>0</v>
      </c>
      <c r="DU194" s="64">
        <v>540</v>
      </c>
      <c r="DV194" s="64">
        <v>1276</v>
      </c>
      <c r="DW194" s="77">
        <v>0.42319749216300001</v>
      </c>
      <c r="DX194" s="64">
        <v>151</v>
      </c>
      <c r="DY194" s="64">
        <v>498</v>
      </c>
      <c r="DZ194" s="201">
        <v>0.30321285140561999</v>
      </c>
      <c r="EA194" s="64"/>
      <c r="EB194" s="64">
        <v>83</v>
      </c>
      <c r="EC194" s="64">
        <v>12</v>
      </c>
      <c r="ED194" s="77">
        <v>0.14460000000000001</v>
      </c>
      <c r="EE194" s="64">
        <v>0</v>
      </c>
      <c r="EF194" s="64">
        <v>0</v>
      </c>
      <c r="EG194" s="64">
        <v>0</v>
      </c>
      <c r="EH194" s="77">
        <v>0</v>
      </c>
      <c r="EI194" s="64">
        <v>158</v>
      </c>
      <c r="EJ194" s="138">
        <v>0</v>
      </c>
      <c r="EK194" s="64">
        <v>277</v>
      </c>
      <c r="EL194" s="64">
        <v>74</v>
      </c>
      <c r="EM194" s="138">
        <v>0.2671</v>
      </c>
      <c r="EN194" s="178">
        <v>0</v>
      </c>
      <c r="EO194" s="178">
        <v>0</v>
      </c>
      <c r="EP194" s="178">
        <v>0</v>
      </c>
      <c r="EQ194" s="178">
        <v>0</v>
      </c>
      <c r="ER194" s="179">
        <v>0</v>
      </c>
    </row>
    <row r="195" spans="2:148" ht="14.1" customHeight="1" x14ac:dyDescent="0.2">
      <c r="B195" s="62" t="s">
        <v>1515</v>
      </c>
      <c r="C195" s="63" t="s">
        <v>383</v>
      </c>
      <c r="D195" s="63" t="s">
        <v>384</v>
      </c>
      <c r="E195" s="63" t="s">
        <v>385</v>
      </c>
      <c r="F195" s="63" t="s">
        <v>403</v>
      </c>
      <c r="G195" s="63"/>
      <c r="H195" s="63" t="s">
        <v>567</v>
      </c>
      <c r="I195" s="63" t="s">
        <v>1511</v>
      </c>
      <c r="J195" s="158" t="b">
        <v>0</v>
      </c>
      <c r="K195" s="132" t="s">
        <v>1516</v>
      </c>
      <c r="L195" s="63" t="s">
        <v>570</v>
      </c>
      <c r="M195" s="62"/>
      <c r="N195" s="63" t="s">
        <v>1517</v>
      </c>
      <c r="O195" s="63" t="s">
        <v>1110</v>
      </c>
      <c r="P195" s="63" t="s">
        <v>393</v>
      </c>
      <c r="Q195" s="63">
        <v>10029</v>
      </c>
      <c r="R195" s="63" t="s">
        <v>1518</v>
      </c>
      <c r="S195" s="218" t="s">
        <v>574</v>
      </c>
      <c r="T195" s="132" t="s">
        <v>575</v>
      </c>
      <c r="U195" s="166" t="s">
        <v>397</v>
      </c>
      <c r="V195" s="219" t="s">
        <v>398</v>
      </c>
      <c r="W195" s="219" t="s">
        <v>399</v>
      </c>
      <c r="X195" s="219" t="s">
        <v>400</v>
      </c>
      <c r="Y195" s="132" t="s">
        <v>333</v>
      </c>
      <c r="Z195" s="166"/>
      <c r="AA195" s="166">
        <v>0</v>
      </c>
      <c r="AB195" s="166">
        <v>0</v>
      </c>
      <c r="AC195" s="166">
        <v>0</v>
      </c>
      <c r="AD195" s="166">
        <v>0</v>
      </c>
      <c r="AE195" s="213">
        <v>38724</v>
      </c>
      <c r="AF195" s="64">
        <v>5118</v>
      </c>
      <c r="AG195" s="64" t="s">
        <v>401</v>
      </c>
      <c r="AH195" s="64">
        <v>2</v>
      </c>
      <c r="AI195" s="64">
        <v>30</v>
      </c>
      <c r="AJ195" s="64">
        <v>15</v>
      </c>
      <c r="AK195" s="64">
        <v>17</v>
      </c>
      <c r="AL195" s="64">
        <v>5</v>
      </c>
      <c r="AM195" s="64">
        <v>50</v>
      </c>
      <c r="AN195" s="64">
        <v>13.532706993463837</v>
      </c>
      <c r="AO195" s="64">
        <v>-16.467293006536163</v>
      </c>
      <c r="AP195" s="77">
        <v>0.27065413986927672</v>
      </c>
      <c r="AQ195" s="64">
        <v>-36.467293006536167</v>
      </c>
      <c r="AR195" s="64">
        <v>15</v>
      </c>
      <c r="AS195" s="65">
        <v>-0.20395841214918609</v>
      </c>
      <c r="AT195" s="65">
        <v>-0.54890976688453874</v>
      </c>
      <c r="AU195" s="64">
        <v>30</v>
      </c>
      <c r="AV195" s="140">
        <v>13.532706993463837</v>
      </c>
      <c r="AW195" s="140">
        <v>4</v>
      </c>
      <c r="AX195" s="140">
        <v>5</v>
      </c>
      <c r="AY195" s="140">
        <v>0</v>
      </c>
      <c r="AZ195" s="140">
        <v>3</v>
      </c>
      <c r="BA195" s="140">
        <v>0</v>
      </c>
      <c r="BB195" s="140">
        <v>1</v>
      </c>
      <c r="BC195" s="140">
        <v>0</v>
      </c>
      <c r="BD195" s="140">
        <v>4</v>
      </c>
      <c r="BE195" s="140">
        <v>1</v>
      </c>
      <c r="BF195" s="65">
        <v>0.25</v>
      </c>
      <c r="BG195" s="140">
        <v>0</v>
      </c>
      <c r="BH195" s="140">
        <v>0</v>
      </c>
      <c r="BI195" s="140">
        <v>0</v>
      </c>
      <c r="BJ195" s="140">
        <v>1</v>
      </c>
      <c r="BK195" s="140">
        <v>0</v>
      </c>
      <c r="BL195" s="140">
        <v>0</v>
      </c>
      <c r="BM195" s="65">
        <v>0.2</v>
      </c>
      <c r="BN195" s="64">
        <v>1</v>
      </c>
      <c r="BO195" s="201">
        <v>1.0526315789469999E-2</v>
      </c>
      <c r="BP195" s="140">
        <v>2</v>
      </c>
      <c r="BQ195" s="147">
        <v>12</v>
      </c>
      <c r="BR195" s="147">
        <v>2</v>
      </c>
      <c r="BS195" s="147">
        <v>0</v>
      </c>
      <c r="BT195" s="147">
        <v>2</v>
      </c>
      <c r="BU195" s="147">
        <v>1</v>
      </c>
      <c r="BV195" s="154">
        <v>0</v>
      </c>
      <c r="BW195" s="159">
        <v>2.4</v>
      </c>
      <c r="BX195" s="146">
        <v>0.4</v>
      </c>
      <c r="BY195" s="146">
        <v>0</v>
      </c>
      <c r="BZ195" s="146">
        <v>0.4</v>
      </c>
      <c r="CA195" s="146">
        <v>0.2</v>
      </c>
      <c r="CB195" s="156">
        <v>0</v>
      </c>
      <c r="CC195" s="155">
        <v>0</v>
      </c>
      <c r="CD195" s="77">
        <v>0</v>
      </c>
      <c r="CE195" s="64">
        <v>1</v>
      </c>
      <c r="CF195" s="77">
        <v>0.16666666666666</v>
      </c>
      <c r="CG195" s="64">
        <v>1</v>
      </c>
      <c r="CH195" s="77">
        <v>9.0909090909089996E-2</v>
      </c>
      <c r="CI195" s="124">
        <v>0</v>
      </c>
      <c r="CJ195" s="124">
        <v>5</v>
      </c>
      <c r="CK195" s="77">
        <v>0</v>
      </c>
      <c r="CL195" s="124">
        <v>0</v>
      </c>
      <c r="CM195" s="77">
        <v>0</v>
      </c>
      <c r="CN195" s="124">
        <v>0</v>
      </c>
      <c r="CO195" s="77">
        <v>0</v>
      </c>
      <c r="CP195" s="116">
        <v>260</v>
      </c>
      <c r="CQ195" s="116">
        <v>52</v>
      </c>
      <c r="CR195" s="116">
        <v>0</v>
      </c>
      <c r="CS195" s="116">
        <v>0</v>
      </c>
      <c r="CT195" s="116">
        <v>0</v>
      </c>
      <c r="CU195" s="116">
        <v>0</v>
      </c>
      <c r="CV195" s="116">
        <v>0</v>
      </c>
      <c r="CW195" s="116">
        <v>0</v>
      </c>
      <c r="CX195" s="116">
        <v>52</v>
      </c>
      <c r="CY195" s="64">
        <v>14</v>
      </c>
      <c r="CZ195" s="64">
        <v>10</v>
      </c>
      <c r="DA195" s="64">
        <v>8</v>
      </c>
      <c r="DB195" s="64">
        <v>4</v>
      </c>
      <c r="DC195" s="64">
        <v>11</v>
      </c>
      <c r="DD195" s="64">
        <v>9</v>
      </c>
      <c r="DE195" s="141">
        <v>0.71428571428570997</v>
      </c>
      <c r="DF195" s="141">
        <v>0.5</v>
      </c>
      <c r="DG195" s="141">
        <v>0.81818181818181002</v>
      </c>
      <c r="DH195" s="64">
        <v>13</v>
      </c>
      <c r="DI195" s="176">
        <v>9</v>
      </c>
      <c r="DJ195" s="175">
        <v>0.964247032692645</v>
      </c>
      <c r="DK195" s="141">
        <v>0.69230769230769229</v>
      </c>
      <c r="DL195" s="141">
        <v>0.66755563801798501</v>
      </c>
      <c r="DM195" s="141">
        <v>1.2256383911475059</v>
      </c>
      <c r="DN195" s="141">
        <v>0.15062618016382501</v>
      </c>
      <c r="DO195" s="64">
        <v>6</v>
      </c>
      <c r="DP195" s="77">
        <v>0.54545454545453997</v>
      </c>
      <c r="DQ195" s="64">
        <v>2</v>
      </c>
      <c r="DR195" s="77">
        <v>0.4</v>
      </c>
      <c r="DS195" s="64">
        <v>0</v>
      </c>
      <c r="DT195" s="77">
        <v>0</v>
      </c>
      <c r="DU195" s="64">
        <v>17</v>
      </c>
      <c r="DV195" s="64">
        <v>249</v>
      </c>
      <c r="DW195" s="77">
        <v>6.8273092369470004E-2</v>
      </c>
      <c r="DX195" s="64">
        <v>5</v>
      </c>
      <c r="DY195" s="64">
        <v>95</v>
      </c>
      <c r="DZ195" s="201">
        <v>5.2631578947360001E-2</v>
      </c>
      <c r="EA195" s="64">
        <v>23.500000000000799</v>
      </c>
      <c r="EB195" s="64">
        <v>0</v>
      </c>
      <c r="EC195" s="64">
        <v>0</v>
      </c>
      <c r="ED195" s="77">
        <v>0</v>
      </c>
      <c r="EE195" s="64">
        <v>0</v>
      </c>
      <c r="EF195" s="64">
        <v>0</v>
      </c>
      <c r="EG195" s="64">
        <v>0</v>
      </c>
      <c r="EH195" s="77">
        <v>0</v>
      </c>
      <c r="EI195" s="64">
        <v>0</v>
      </c>
      <c r="EJ195" s="138">
        <v>0</v>
      </c>
      <c r="EK195" s="64">
        <v>0</v>
      </c>
      <c r="EL195" s="64">
        <v>0</v>
      </c>
      <c r="EM195" s="138"/>
      <c r="EN195" s="178">
        <v>0</v>
      </c>
      <c r="EO195" s="178">
        <v>0</v>
      </c>
      <c r="EP195" s="178">
        <v>0</v>
      </c>
      <c r="EQ195" s="178">
        <v>0</v>
      </c>
      <c r="ER195" s="179">
        <v>0</v>
      </c>
    </row>
    <row r="196" spans="2:148" ht="14.1" customHeight="1" x14ac:dyDescent="0.2">
      <c r="B196" s="62" t="s">
        <v>1519</v>
      </c>
      <c r="C196" s="63" t="s">
        <v>383</v>
      </c>
      <c r="D196" s="63" t="s">
        <v>384</v>
      </c>
      <c r="E196" s="63" t="s">
        <v>385</v>
      </c>
      <c r="F196" s="63" t="s">
        <v>403</v>
      </c>
      <c r="G196" s="63"/>
      <c r="H196" s="63" t="s">
        <v>567</v>
      </c>
      <c r="I196" s="63" t="s">
        <v>1511</v>
      </c>
      <c r="J196" s="158" t="b">
        <v>0</v>
      </c>
      <c r="K196" s="132" t="s">
        <v>1520</v>
      </c>
      <c r="L196" s="63" t="s">
        <v>570</v>
      </c>
      <c r="M196" s="62"/>
      <c r="N196" s="63" t="s">
        <v>1521</v>
      </c>
      <c r="O196" s="63" t="s">
        <v>1110</v>
      </c>
      <c r="P196" s="63" t="s">
        <v>393</v>
      </c>
      <c r="Q196" s="63">
        <v>10029</v>
      </c>
      <c r="R196" s="63" t="s">
        <v>1522</v>
      </c>
      <c r="S196" s="218" t="s">
        <v>574</v>
      </c>
      <c r="T196" s="132" t="s">
        <v>575</v>
      </c>
      <c r="U196" s="166" t="s">
        <v>397</v>
      </c>
      <c r="V196" s="219" t="s">
        <v>398</v>
      </c>
      <c r="W196" s="219" t="s">
        <v>399</v>
      </c>
      <c r="X196" s="219" t="s">
        <v>400</v>
      </c>
      <c r="Y196" s="132" t="s">
        <v>336</v>
      </c>
      <c r="Z196" s="166" t="s">
        <v>410</v>
      </c>
      <c r="AA196" s="166">
        <v>1</v>
      </c>
      <c r="AB196" s="166">
        <v>1</v>
      </c>
      <c r="AC196" s="166">
        <v>1</v>
      </c>
      <c r="AD196" s="166">
        <v>0</v>
      </c>
      <c r="AE196" s="213">
        <v>40385</v>
      </c>
      <c r="AF196" s="64">
        <v>3457</v>
      </c>
      <c r="AG196" s="64" t="s">
        <v>401</v>
      </c>
      <c r="AH196" s="64">
        <v>0</v>
      </c>
      <c r="AI196" s="64">
        <v>36</v>
      </c>
      <c r="AJ196" s="64">
        <v>70</v>
      </c>
      <c r="AK196" s="64">
        <v>75</v>
      </c>
      <c r="AL196" s="64">
        <v>26</v>
      </c>
      <c r="AM196" s="64">
        <v>69</v>
      </c>
      <c r="AN196" s="64">
        <v>70.370076366011943</v>
      </c>
      <c r="AO196" s="64">
        <v>34.370076366011943</v>
      </c>
      <c r="AP196" s="77">
        <v>1.0198561792175644</v>
      </c>
      <c r="AQ196" s="64">
        <v>1.3700763660119435</v>
      </c>
      <c r="AR196" s="64">
        <v>71.333332999999996</v>
      </c>
      <c r="AS196" s="65">
        <v>-6.1732315119840751E-2</v>
      </c>
      <c r="AT196" s="65">
        <v>0.95472434350033175</v>
      </c>
      <c r="AU196" s="64">
        <v>36</v>
      </c>
      <c r="AV196" s="140">
        <v>70.370076366011943</v>
      </c>
      <c r="AW196" s="140">
        <v>15</v>
      </c>
      <c r="AX196" s="140">
        <v>26</v>
      </c>
      <c r="AY196" s="140">
        <v>0</v>
      </c>
      <c r="AZ196" s="140">
        <v>5</v>
      </c>
      <c r="BA196" s="140">
        <v>1</v>
      </c>
      <c r="BB196" s="140">
        <v>1</v>
      </c>
      <c r="BC196" s="140">
        <v>0</v>
      </c>
      <c r="BD196" s="140">
        <v>7</v>
      </c>
      <c r="BE196" s="140">
        <v>10</v>
      </c>
      <c r="BF196" s="65">
        <v>0.66669999999999996</v>
      </c>
      <c r="BG196" s="140">
        <v>1</v>
      </c>
      <c r="BH196" s="140">
        <v>2</v>
      </c>
      <c r="BI196" s="140">
        <v>1</v>
      </c>
      <c r="BJ196" s="140">
        <v>14</v>
      </c>
      <c r="BK196" s="140">
        <v>5</v>
      </c>
      <c r="BL196" s="140">
        <v>0</v>
      </c>
      <c r="BM196" s="65">
        <v>0.26919999999999999</v>
      </c>
      <c r="BN196" s="64">
        <v>7</v>
      </c>
      <c r="BO196" s="201">
        <v>4.7619047619039997E-2</v>
      </c>
      <c r="BP196" s="140">
        <v>17</v>
      </c>
      <c r="BQ196" s="147">
        <v>87</v>
      </c>
      <c r="BR196" s="147">
        <v>3</v>
      </c>
      <c r="BS196" s="147">
        <v>5</v>
      </c>
      <c r="BT196" s="147">
        <v>3</v>
      </c>
      <c r="BU196" s="147">
        <v>10</v>
      </c>
      <c r="BV196" s="154">
        <v>5</v>
      </c>
      <c r="BW196" s="159">
        <v>3.34615384615384</v>
      </c>
      <c r="BX196" s="146">
        <v>0.11538461538461001</v>
      </c>
      <c r="BY196" s="146">
        <v>0.19230769230768999</v>
      </c>
      <c r="BZ196" s="146">
        <v>0.11538461538461001</v>
      </c>
      <c r="CA196" s="146">
        <v>0.38461538461537997</v>
      </c>
      <c r="CB196" s="156">
        <v>0.19230769230768999</v>
      </c>
      <c r="CC196" s="155">
        <v>7</v>
      </c>
      <c r="CD196" s="77">
        <v>0.26923076923076</v>
      </c>
      <c r="CE196" s="64">
        <v>1</v>
      </c>
      <c r="CF196" s="77">
        <v>0.125</v>
      </c>
      <c r="CG196" s="64">
        <v>8</v>
      </c>
      <c r="CH196" s="77">
        <v>0.23529411764704999</v>
      </c>
      <c r="CI196" s="124">
        <v>4</v>
      </c>
      <c r="CJ196" s="124">
        <v>26</v>
      </c>
      <c r="CK196" s="77">
        <v>0.15384615384615</v>
      </c>
      <c r="CL196" s="124">
        <v>4</v>
      </c>
      <c r="CM196" s="77">
        <v>0.15379999999999999</v>
      </c>
      <c r="CN196" s="124">
        <v>0</v>
      </c>
      <c r="CO196" s="77">
        <v>0</v>
      </c>
      <c r="CP196" s="116">
        <v>1690</v>
      </c>
      <c r="CQ196" s="116">
        <v>65</v>
      </c>
      <c r="CR196" s="116">
        <v>0</v>
      </c>
      <c r="CS196" s="116">
        <v>0</v>
      </c>
      <c r="CT196" s="116">
        <v>49</v>
      </c>
      <c r="CU196" s="116">
        <v>1.8846153846153846</v>
      </c>
      <c r="CV196" s="116">
        <v>20</v>
      </c>
      <c r="CW196" s="116">
        <v>0.76923076923076927</v>
      </c>
      <c r="CX196" s="116">
        <v>67.65384615384616</v>
      </c>
      <c r="CY196" s="64">
        <v>70</v>
      </c>
      <c r="CZ196" s="64">
        <v>50</v>
      </c>
      <c r="DA196" s="64">
        <v>80</v>
      </c>
      <c r="DB196" s="64">
        <v>62</v>
      </c>
      <c r="DC196" s="64">
        <v>69</v>
      </c>
      <c r="DD196" s="64">
        <v>50</v>
      </c>
      <c r="DE196" s="141">
        <v>0.71428571428570997</v>
      </c>
      <c r="DF196" s="141">
        <v>0.77500000000000002</v>
      </c>
      <c r="DG196" s="141">
        <v>0.72463768115941996</v>
      </c>
      <c r="DH196" s="64">
        <v>69</v>
      </c>
      <c r="DI196" s="176">
        <v>55</v>
      </c>
      <c r="DJ196" s="175">
        <v>0.964247032692645</v>
      </c>
      <c r="DK196" s="141">
        <v>0.79710144927536231</v>
      </c>
      <c r="DL196" s="141">
        <v>0.76860270721877499</v>
      </c>
      <c r="DM196" s="141">
        <v>0.94279876242116745</v>
      </c>
      <c r="DN196" s="141">
        <v>-4.3965026059355039E-2</v>
      </c>
      <c r="DO196" s="64">
        <v>8</v>
      </c>
      <c r="DP196" s="77">
        <v>0.23529411764704999</v>
      </c>
      <c r="DQ196" s="64">
        <v>17</v>
      </c>
      <c r="DR196" s="77">
        <v>0.65384615384614997</v>
      </c>
      <c r="DS196" s="64">
        <v>0</v>
      </c>
      <c r="DT196" s="77">
        <v>0</v>
      </c>
      <c r="DU196" s="64">
        <v>75</v>
      </c>
      <c r="DV196" s="64">
        <v>372</v>
      </c>
      <c r="DW196" s="77">
        <v>0.2016129032258</v>
      </c>
      <c r="DX196" s="64">
        <v>25</v>
      </c>
      <c r="DY196" s="64">
        <v>147</v>
      </c>
      <c r="DZ196" s="201">
        <v>0.17006802721087999</v>
      </c>
      <c r="EA196" s="64">
        <v>19.100000000000598</v>
      </c>
      <c r="EB196" s="64">
        <v>37</v>
      </c>
      <c r="EC196" s="64">
        <v>0</v>
      </c>
      <c r="ED196" s="77">
        <v>0</v>
      </c>
      <c r="EE196" s="64">
        <v>1</v>
      </c>
      <c r="EF196" s="64">
        <v>0</v>
      </c>
      <c r="EG196" s="64">
        <v>0</v>
      </c>
      <c r="EH196" s="77">
        <v>0</v>
      </c>
      <c r="EI196" s="64">
        <v>26</v>
      </c>
      <c r="EJ196" s="138">
        <v>0</v>
      </c>
      <c r="EK196" s="64">
        <v>19</v>
      </c>
      <c r="EL196" s="64">
        <v>0</v>
      </c>
      <c r="EM196" s="138">
        <v>0</v>
      </c>
      <c r="EN196" s="178">
        <v>0</v>
      </c>
      <c r="EO196" s="178">
        <v>0</v>
      </c>
      <c r="EP196" s="178">
        <v>0</v>
      </c>
      <c r="EQ196" s="178">
        <v>0</v>
      </c>
      <c r="ER196" s="179">
        <v>0</v>
      </c>
    </row>
    <row r="197" spans="2:148" ht="14.1" customHeight="1" x14ac:dyDescent="0.2">
      <c r="B197" s="62" t="s">
        <v>1523</v>
      </c>
      <c r="C197" s="63" t="s">
        <v>383</v>
      </c>
      <c r="D197" s="63" t="s">
        <v>384</v>
      </c>
      <c r="E197" s="63" t="s">
        <v>385</v>
      </c>
      <c r="F197" s="63" t="s">
        <v>403</v>
      </c>
      <c r="G197" s="63"/>
      <c r="H197" s="63" t="s">
        <v>567</v>
      </c>
      <c r="I197" s="63" t="s">
        <v>1511</v>
      </c>
      <c r="J197" s="158" t="b">
        <v>0</v>
      </c>
      <c r="K197" s="132" t="s">
        <v>1524</v>
      </c>
      <c r="L197" s="63" t="s">
        <v>417</v>
      </c>
      <c r="M197" s="62"/>
      <c r="N197" s="63" t="s">
        <v>1525</v>
      </c>
      <c r="O197" s="63" t="s">
        <v>1110</v>
      </c>
      <c r="P197" s="63" t="s">
        <v>393</v>
      </c>
      <c r="Q197" s="63">
        <v>10027</v>
      </c>
      <c r="R197" s="63" t="s">
        <v>1526</v>
      </c>
      <c r="S197" s="218" t="s">
        <v>420</v>
      </c>
      <c r="T197" s="132" t="s">
        <v>421</v>
      </c>
      <c r="U197" s="166" t="s">
        <v>397</v>
      </c>
      <c r="V197" s="219" t="s">
        <v>398</v>
      </c>
      <c r="W197" s="219" t="s">
        <v>399</v>
      </c>
      <c r="X197" s="219" t="s">
        <v>400</v>
      </c>
      <c r="Y197" s="132" t="s">
        <v>336</v>
      </c>
      <c r="Z197" s="166" t="s">
        <v>410</v>
      </c>
      <c r="AA197" s="166">
        <v>1</v>
      </c>
      <c r="AB197" s="166">
        <v>1</v>
      </c>
      <c r="AC197" s="166">
        <v>1</v>
      </c>
      <c r="AD197" s="166">
        <v>0</v>
      </c>
      <c r="AE197" s="213">
        <v>41464</v>
      </c>
      <c r="AF197" s="64">
        <v>2378</v>
      </c>
      <c r="AG197" s="64" t="s">
        <v>401</v>
      </c>
      <c r="AH197" s="64">
        <v>1</v>
      </c>
      <c r="AI197" s="64">
        <v>71</v>
      </c>
      <c r="AJ197" s="64">
        <v>85</v>
      </c>
      <c r="AK197" s="64">
        <v>83</v>
      </c>
      <c r="AL197" s="64">
        <v>39</v>
      </c>
      <c r="AM197" s="64">
        <v>80</v>
      </c>
      <c r="AN197" s="64">
        <v>105.55511454901793</v>
      </c>
      <c r="AO197" s="64">
        <v>34.555114549017929</v>
      </c>
      <c r="AP197" s="77">
        <v>1.3194389318627242</v>
      </c>
      <c r="AQ197" s="64">
        <v>25.555114549017929</v>
      </c>
      <c r="AR197" s="64">
        <v>81.666666000000006</v>
      </c>
      <c r="AS197" s="65">
        <v>0.27174836806045699</v>
      </c>
      <c r="AT197" s="65">
        <v>0.48669175421152011</v>
      </c>
      <c r="AU197" s="64">
        <v>71</v>
      </c>
      <c r="AV197" s="140">
        <v>105.55511454901793</v>
      </c>
      <c r="AW197" s="140">
        <v>20</v>
      </c>
      <c r="AX197" s="140">
        <v>39</v>
      </c>
      <c r="AY197" s="140">
        <v>0</v>
      </c>
      <c r="AZ197" s="140">
        <v>12</v>
      </c>
      <c r="BA197" s="140">
        <v>2</v>
      </c>
      <c r="BB197" s="140">
        <v>7</v>
      </c>
      <c r="BC197" s="140">
        <v>1</v>
      </c>
      <c r="BD197" s="140">
        <v>22</v>
      </c>
      <c r="BE197" s="140">
        <v>8</v>
      </c>
      <c r="BF197" s="65">
        <v>0.4</v>
      </c>
      <c r="BG197" s="140">
        <v>0</v>
      </c>
      <c r="BH197" s="140">
        <v>1</v>
      </c>
      <c r="BI197" s="140">
        <v>0</v>
      </c>
      <c r="BJ197" s="140">
        <v>9</v>
      </c>
      <c r="BK197" s="140">
        <v>8</v>
      </c>
      <c r="BL197" s="140">
        <v>0</v>
      </c>
      <c r="BM197" s="65">
        <v>0.43590000000000001</v>
      </c>
      <c r="BN197" s="64">
        <v>11</v>
      </c>
      <c r="BO197" s="201">
        <v>4.2801556420230001E-2</v>
      </c>
      <c r="BP197" s="140">
        <v>12</v>
      </c>
      <c r="BQ197" s="147">
        <v>111</v>
      </c>
      <c r="BR197" s="147">
        <v>1</v>
      </c>
      <c r="BS197" s="147">
        <v>17</v>
      </c>
      <c r="BT197" s="147">
        <v>10</v>
      </c>
      <c r="BU197" s="147">
        <v>9</v>
      </c>
      <c r="BV197" s="154">
        <v>2</v>
      </c>
      <c r="BW197" s="159">
        <v>2.84615384615384</v>
      </c>
      <c r="BX197" s="146">
        <v>2.5641025641019999E-2</v>
      </c>
      <c r="BY197" s="146">
        <v>0.43589743589743002</v>
      </c>
      <c r="BZ197" s="146">
        <v>0.25641025641025</v>
      </c>
      <c r="CA197" s="146">
        <v>0.23076923076923</v>
      </c>
      <c r="CB197" s="156">
        <v>5.1282051282049997E-2</v>
      </c>
      <c r="CC197" s="155">
        <v>2</v>
      </c>
      <c r="CD197" s="77">
        <v>5.1282051282049997E-2</v>
      </c>
      <c r="CE197" s="64">
        <v>2</v>
      </c>
      <c r="CF197" s="77">
        <v>0.22222222222221999</v>
      </c>
      <c r="CG197" s="64">
        <v>4</v>
      </c>
      <c r="CH197" s="77">
        <v>8.3333333333329998E-2</v>
      </c>
      <c r="CI197" s="124">
        <v>0</v>
      </c>
      <c r="CJ197" s="124">
        <v>39</v>
      </c>
      <c r="CK197" s="77">
        <v>0</v>
      </c>
      <c r="CL197" s="124">
        <v>0</v>
      </c>
      <c r="CM197" s="77">
        <v>0</v>
      </c>
      <c r="CN197" s="124">
        <v>0</v>
      </c>
      <c r="CO197" s="77">
        <v>0</v>
      </c>
      <c r="CP197" s="116">
        <v>2440</v>
      </c>
      <c r="CQ197" s="116">
        <v>62.564102564102562</v>
      </c>
      <c r="CR197" s="116">
        <v>0</v>
      </c>
      <c r="CS197" s="116">
        <v>0</v>
      </c>
      <c r="CT197" s="116">
        <v>14</v>
      </c>
      <c r="CU197" s="116">
        <v>0.35897435897435898</v>
      </c>
      <c r="CV197" s="116">
        <v>0</v>
      </c>
      <c r="CW197" s="116">
        <v>0</v>
      </c>
      <c r="CX197" s="116">
        <v>62.92307692307692</v>
      </c>
      <c r="CY197" s="64">
        <v>82</v>
      </c>
      <c r="CZ197" s="64">
        <v>66</v>
      </c>
      <c r="DA197" s="64">
        <v>83</v>
      </c>
      <c r="DB197" s="64">
        <v>67</v>
      </c>
      <c r="DC197" s="64">
        <v>73</v>
      </c>
      <c r="DD197" s="64">
        <v>34</v>
      </c>
      <c r="DE197" s="141">
        <v>0.80487804878047997</v>
      </c>
      <c r="DF197" s="141">
        <v>0.80722891566264998</v>
      </c>
      <c r="DG197" s="141">
        <v>0.46575342465753</v>
      </c>
      <c r="DH197" s="64">
        <v>77</v>
      </c>
      <c r="DI197" s="176">
        <v>61</v>
      </c>
      <c r="DJ197" s="175">
        <v>0.964247032692645</v>
      </c>
      <c r="DK197" s="141">
        <v>0.79220779220779225</v>
      </c>
      <c r="DL197" s="141">
        <v>0.76388401291235519</v>
      </c>
      <c r="DM197" s="141">
        <v>0.60971746598258569</v>
      </c>
      <c r="DN197" s="141">
        <v>-0.29813058825482519</v>
      </c>
      <c r="DO197" s="64">
        <v>9</v>
      </c>
      <c r="DP197" s="77">
        <v>0.1875</v>
      </c>
      <c r="DQ197" s="64">
        <v>30</v>
      </c>
      <c r="DR197" s="77">
        <v>0.76923076923075995</v>
      </c>
      <c r="DS197" s="64">
        <v>0</v>
      </c>
      <c r="DT197" s="77">
        <v>0</v>
      </c>
      <c r="DU197" s="64">
        <v>83</v>
      </c>
      <c r="DV197" s="64">
        <v>593</v>
      </c>
      <c r="DW197" s="77">
        <v>0.13996627318718</v>
      </c>
      <c r="DX197" s="64">
        <v>35</v>
      </c>
      <c r="DY197" s="64">
        <v>257</v>
      </c>
      <c r="DZ197" s="201">
        <v>0.13618677042801</v>
      </c>
      <c r="EA197" s="64">
        <v>42.100000000001401</v>
      </c>
      <c r="EB197" s="64">
        <v>59</v>
      </c>
      <c r="EC197" s="64">
        <v>1</v>
      </c>
      <c r="ED197" s="77">
        <v>1.6899999999999998E-2</v>
      </c>
      <c r="EE197" s="64">
        <v>0</v>
      </c>
      <c r="EF197" s="64">
        <v>0</v>
      </c>
      <c r="EG197" s="64">
        <v>0</v>
      </c>
      <c r="EH197" s="77">
        <v>0</v>
      </c>
      <c r="EI197" s="64">
        <v>39</v>
      </c>
      <c r="EJ197" s="138">
        <v>0</v>
      </c>
      <c r="EK197" s="64">
        <v>40</v>
      </c>
      <c r="EL197" s="64">
        <v>0</v>
      </c>
      <c r="EM197" s="138">
        <v>0</v>
      </c>
      <c r="EN197" s="178">
        <v>0</v>
      </c>
      <c r="EO197" s="178">
        <v>0</v>
      </c>
      <c r="EP197" s="178">
        <v>0</v>
      </c>
      <c r="EQ197" s="178">
        <v>0</v>
      </c>
      <c r="ER197" s="179">
        <v>0</v>
      </c>
    </row>
    <row r="198" spans="2:148" ht="14.1" customHeight="1" x14ac:dyDescent="0.2">
      <c r="B198" s="62" t="s">
        <v>1527</v>
      </c>
      <c r="C198" s="63" t="s">
        <v>383</v>
      </c>
      <c r="D198" s="63" t="s">
        <v>384</v>
      </c>
      <c r="E198" s="63" t="s">
        <v>385</v>
      </c>
      <c r="F198" s="63" t="s">
        <v>403</v>
      </c>
      <c r="G198" s="63"/>
      <c r="H198" s="63" t="s">
        <v>567</v>
      </c>
      <c r="I198" s="63" t="s">
        <v>1511</v>
      </c>
      <c r="J198" s="158" t="b">
        <v>0</v>
      </c>
      <c r="K198" s="132" t="s">
        <v>1528</v>
      </c>
      <c r="L198" s="63" t="s">
        <v>405</v>
      </c>
      <c r="M198" s="62"/>
      <c r="N198" s="63" t="s">
        <v>1529</v>
      </c>
      <c r="O198" s="63" t="s">
        <v>1110</v>
      </c>
      <c r="P198" s="63" t="s">
        <v>393</v>
      </c>
      <c r="Q198" s="63">
        <v>10035</v>
      </c>
      <c r="R198" s="63" t="s">
        <v>1530</v>
      </c>
      <c r="S198" s="218" t="s">
        <v>408</v>
      </c>
      <c r="T198" s="132" t="s">
        <v>409</v>
      </c>
      <c r="U198" s="166" t="s">
        <v>397</v>
      </c>
      <c r="V198" s="219" t="s">
        <v>398</v>
      </c>
      <c r="W198" s="219" t="s">
        <v>399</v>
      </c>
      <c r="X198" s="219" t="s">
        <v>400</v>
      </c>
      <c r="Y198" s="132" t="s">
        <v>336</v>
      </c>
      <c r="Z198" s="166"/>
      <c r="AA198" s="166">
        <v>1</v>
      </c>
      <c r="AB198" s="166">
        <v>1</v>
      </c>
      <c r="AC198" s="166">
        <v>1</v>
      </c>
      <c r="AD198" s="166">
        <v>0</v>
      </c>
      <c r="AE198" s="213">
        <v>41558</v>
      </c>
      <c r="AF198" s="64">
        <v>2284</v>
      </c>
      <c r="AG198" s="64" t="s">
        <v>401</v>
      </c>
      <c r="AH198" s="64">
        <v>1</v>
      </c>
      <c r="AI198" s="64">
        <v>92</v>
      </c>
      <c r="AJ198" s="64">
        <v>72</v>
      </c>
      <c r="AK198" s="64">
        <v>64</v>
      </c>
      <c r="AL198" s="64">
        <v>15</v>
      </c>
      <c r="AM198" s="64">
        <v>61</v>
      </c>
      <c r="AN198" s="64">
        <v>40.598120980391506</v>
      </c>
      <c r="AO198" s="64">
        <v>-51.401879019608494</v>
      </c>
      <c r="AP198" s="77">
        <v>0.66554296689166403</v>
      </c>
      <c r="AQ198" s="64">
        <v>-20.401879019608494</v>
      </c>
      <c r="AR198" s="64">
        <v>60.333333000000003</v>
      </c>
      <c r="AS198" s="65">
        <v>-0.36565435968138271</v>
      </c>
      <c r="AT198" s="65">
        <v>-0.55871607630009235</v>
      </c>
      <c r="AU198" s="64">
        <v>92</v>
      </c>
      <c r="AV198" s="140">
        <v>40.598120980391506</v>
      </c>
      <c r="AW198" s="140">
        <v>11</v>
      </c>
      <c r="AX198" s="140">
        <v>15</v>
      </c>
      <c r="AY198" s="140">
        <v>0</v>
      </c>
      <c r="AZ198" s="140">
        <v>0</v>
      </c>
      <c r="BA198" s="140">
        <v>0</v>
      </c>
      <c r="BB198" s="140">
        <v>0</v>
      </c>
      <c r="BC198" s="140">
        <v>0</v>
      </c>
      <c r="BD198" s="140">
        <v>0</v>
      </c>
      <c r="BE198" s="140">
        <v>11</v>
      </c>
      <c r="BF198" s="65">
        <v>1</v>
      </c>
      <c r="BG198" s="140">
        <v>0</v>
      </c>
      <c r="BH198" s="140">
        <v>0</v>
      </c>
      <c r="BI198" s="140">
        <v>0</v>
      </c>
      <c r="BJ198" s="140">
        <v>11</v>
      </c>
      <c r="BK198" s="140">
        <v>4</v>
      </c>
      <c r="BL198" s="140">
        <v>0</v>
      </c>
      <c r="BM198" s="65">
        <v>0.26669999999999999</v>
      </c>
      <c r="BN198" s="64">
        <v>3</v>
      </c>
      <c r="BO198" s="201">
        <v>3.1914893617019997E-2</v>
      </c>
      <c r="BP198" s="140">
        <v>10</v>
      </c>
      <c r="BQ198" s="147">
        <v>52</v>
      </c>
      <c r="BR198" s="147">
        <v>0</v>
      </c>
      <c r="BS198" s="147">
        <v>4</v>
      </c>
      <c r="BT198" s="147">
        <v>1</v>
      </c>
      <c r="BU198" s="147">
        <v>9</v>
      </c>
      <c r="BV198" s="154">
        <v>1</v>
      </c>
      <c r="BW198" s="159">
        <v>3.4666666666666601</v>
      </c>
      <c r="BX198" s="146">
        <v>0</v>
      </c>
      <c r="BY198" s="146">
        <v>0.26666666666666</v>
      </c>
      <c r="BZ198" s="146">
        <v>6.6666666666660004E-2</v>
      </c>
      <c r="CA198" s="146">
        <v>0.6</v>
      </c>
      <c r="CB198" s="156">
        <v>6.6666666666660004E-2</v>
      </c>
      <c r="CC198" s="155">
        <v>2</v>
      </c>
      <c r="CD198" s="77">
        <v>0.13333333333333</v>
      </c>
      <c r="CE198" s="64">
        <v>0</v>
      </c>
      <c r="CF198" s="77">
        <v>0</v>
      </c>
      <c r="CG198" s="64">
        <v>2</v>
      </c>
      <c r="CH198" s="77">
        <v>0.125</v>
      </c>
      <c r="CI198" s="124">
        <v>0</v>
      </c>
      <c r="CJ198" s="124">
        <v>15</v>
      </c>
      <c r="CK198" s="77">
        <v>0</v>
      </c>
      <c r="CL198" s="124">
        <v>0</v>
      </c>
      <c r="CM198" s="77">
        <v>0</v>
      </c>
      <c r="CN198" s="124">
        <v>0</v>
      </c>
      <c r="CO198" s="77">
        <v>0</v>
      </c>
      <c r="CP198" s="116">
        <v>1140</v>
      </c>
      <c r="CQ198" s="116">
        <v>76</v>
      </c>
      <c r="CR198" s="116">
        <v>0</v>
      </c>
      <c r="CS198" s="116">
        <v>0</v>
      </c>
      <c r="CT198" s="116">
        <v>14</v>
      </c>
      <c r="CU198" s="116">
        <v>0.93333333333333335</v>
      </c>
      <c r="CV198" s="116">
        <v>0</v>
      </c>
      <c r="CW198" s="116">
        <v>0</v>
      </c>
      <c r="CX198" s="116">
        <v>76.933333333333337</v>
      </c>
      <c r="CY198" s="64">
        <v>72</v>
      </c>
      <c r="CZ198" s="64">
        <v>47</v>
      </c>
      <c r="DA198" s="64">
        <v>77</v>
      </c>
      <c r="DB198" s="64">
        <v>60</v>
      </c>
      <c r="DC198" s="64">
        <v>45</v>
      </c>
      <c r="DD198" s="64">
        <v>21</v>
      </c>
      <c r="DE198" s="141">
        <v>0.65277777777777002</v>
      </c>
      <c r="DF198" s="141">
        <v>0.77922077922077004</v>
      </c>
      <c r="DG198" s="141">
        <v>0.46666666666666001</v>
      </c>
      <c r="DH198" s="64">
        <v>45</v>
      </c>
      <c r="DI198" s="176">
        <v>36</v>
      </c>
      <c r="DJ198" s="175">
        <v>0.964247032692645</v>
      </c>
      <c r="DK198" s="141">
        <v>0.8</v>
      </c>
      <c r="DL198" s="141">
        <v>0.771397626154116</v>
      </c>
      <c r="DM198" s="141">
        <v>0.60496253922024079</v>
      </c>
      <c r="DN198" s="141">
        <v>-0.30473095948745599</v>
      </c>
      <c r="DO198" s="64">
        <v>1</v>
      </c>
      <c r="DP198" s="77">
        <v>6.25E-2</v>
      </c>
      <c r="DQ198" s="64">
        <v>13</v>
      </c>
      <c r="DR198" s="77">
        <v>0.86666666666666003</v>
      </c>
      <c r="DS198" s="64">
        <v>0</v>
      </c>
      <c r="DT198" s="77">
        <v>0</v>
      </c>
      <c r="DU198" s="64">
        <v>64</v>
      </c>
      <c r="DV198" s="64">
        <v>271</v>
      </c>
      <c r="DW198" s="77">
        <v>0.23616236162361001</v>
      </c>
      <c r="DX198" s="64">
        <v>14</v>
      </c>
      <c r="DY198" s="64">
        <v>94</v>
      </c>
      <c r="DZ198" s="201">
        <v>0.14893617021276001</v>
      </c>
      <c r="EA198" s="64">
        <v>14.2000000000006</v>
      </c>
      <c r="EB198" s="64">
        <v>32</v>
      </c>
      <c r="EC198" s="64">
        <v>0</v>
      </c>
      <c r="ED198" s="77">
        <v>0</v>
      </c>
      <c r="EE198" s="64">
        <v>0</v>
      </c>
      <c r="EF198" s="64">
        <v>0</v>
      </c>
      <c r="EG198" s="64">
        <v>0</v>
      </c>
      <c r="EH198" s="77">
        <v>0</v>
      </c>
      <c r="EI198" s="64">
        <v>15</v>
      </c>
      <c r="EJ198" s="138">
        <v>0</v>
      </c>
      <c r="EK198" s="64">
        <v>16</v>
      </c>
      <c r="EL198" s="64">
        <v>18</v>
      </c>
      <c r="EM198" s="138">
        <v>1.125</v>
      </c>
      <c r="EN198" s="178">
        <v>0</v>
      </c>
      <c r="EO198" s="178">
        <v>0</v>
      </c>
      <c r="EP198" s="178">
        <v>0</v>
      </c>
      <c r="EQ198" s="178">
        <v>0</v>
      </c>
      <c r="ER198" s="179">
        <v>0</v>
      </c>
    </row>
    <row r="199" spans="2:148" ht="14.1" customHeight="1" x14ac:dyDescent="0.2">
      <c r="B199" s="62" t="s">
        <v>1531</v>
      </c>
      <c r="C199" s="63" t="s">
        <v>383</v>
      </c>
      <c r="D199" s="63" t="s">
        <v>384</v>
      </c>
      <c r="E199" s="63" t="s">
        <v>385</v>
      </c>
      <c r="F199" s="63" t="s">
        <v>403</v>
      </c>
      <c r="G199" s="63"/>
      <c r="H199" s="63" t="s">
        <v>567</v>
      </c>
      <c r="I199" s="63" t="s">
        <v>1511</v>
      </c>
      <c r="J199" s="158" t="b">
        <v>0</v>
      </c>
      <c r="K199" s="132" t="s">
        <v>1532</v>
      </c>
      <c r="L199" s="63" t="s">
        <v>417</v>
      </c>
      <c r="M199" s="62"/>
      <c r="N199" s="63" t="s">
        <v>1533</v>
      </c>
      <c r="O199" s="63" t="s">
        <v>1110</v>
      </c>
      <c r="P199" s="63" t="s">
        <v>393</v>
      </c>
      <c r="Q199" s="63">
        <v>10035</v>
      </c>
      <c r="R199" s="63" t="s">
        <v>1534</v>
      </c>
      <c r="S199" s="218" t="s">
        <v>420</v>
      </c>
      <c r="T199" s="132" t="s">
        <v>421</v>
      </c>
      <c r="U199" s="166" t="s">
        <v>397</v>
      </c>
      <c r="V199" s="219" t="s">
        <v>398</v>
      </c>
      <c r="W199" s="219" t="s">
        <v>399</v>
      </c>
      <c r="X199" s="219" t="s">
        <v>400</v>
      </c>
      <c r="Y199" s="132" t="s">
        <v>333</v>
      </c>
      <c r="Z199" s="166"/>
      <c r="AA199" s="166">
        <v>0</v>
      </c>
      <c r="AB199" s="166">
        <v>0</v>
      </c>
      <c r="AC199" s="166">
        <v>0</v>
      </c>
      <c r="AD199" s="166">
        <v>0</v>
      </c>
      <c r="AE199" s="213">
        <v>41785</v>
      </c>
      <c r="AF199" s="64">
        <v>2057</v>
      </c>
      <c r="AG199" s="64" t="s">
        <v>401</v>
      </c>
      <c r="AH199" s="64">
        <v>2</v>
      </c>
      <c r="AI199" s="64">
        <v>25</v>
      </c>
      <c r="AJ199" s="64">
        <v>18</v>
      </c>
      <c r="AK199" s="64">
        <v>25</v>
      </c>
      <c r="AL199" s="64">
        <v>7</v>
      </c>
      <c r="AM199" s="64">
        <v>50</v>
      </c>
      <c r="AN199" s="64">
        <v>18.945789790849371</v>
      </c>
      <c r="AO199" s="64">
        <v>-6.0542102091506287</v>
      </c>
      <c r="AP199" s="77">
        <v>0.37891579581698742</v>
      </c>
      <c r="AQ199" s="64">
        <v>-31.054210209150629</v>
      </c>
      <c r="AR199" s="64">
        <v>18</v>
      </c>
      <c r="AS199" s="65">
        <v>-0.24216840836602516</v>
      </c>
      <c r="AT199" s="65">
        <v>-0.24216840836602516</v>
      </c>
      <c r="AU199" s="64">
        <v>25</v>
      </c>
      <c r="AV199" s="140">
        <v>18.945789790849371</v>
      </c>
      <c r="AW199" s="140">
        <v>7</v>
      </c>
      <c r="AX199" s="140">
        <v>7</v>
      </c>
      <c r="AY199" s="140">
        <v>0</v>
      </c>
      <c r="AZ199" s="140">
        <v>6</v>
      </c>
      <c r="BA199" s="140">
        <v>0</v>
      </c>
      <c r="BB199" s="140">
        <v>0</v>
      </c>
      <c r="BC199" s="140">
        <v>0</v>
      </c>
      <c r="BD199" s="140">
        <v>6</v>
      </c>
      <c r="BE199" s="140">
        <v>1</v>
      </c>
      <c r="BF199" s="65">
        <v>0.1429</v>
      </c>
      <c r="BG199" s="140">
        <v>0</v>
      </c>
      <c r="BH199" s="140">
        <v>0</v>
      </c>
      <c r="BI199" s="140">
        <v>0</v>
      </c>
      <c r="BJ199" s="140">
        <v>1</v>
      </c>
      <c r="BK199" s="140">
        <v>0</v>
      </c>
      <c r="BL199" s="140">
        <v>0</v>
      </c>
      <c r="BM199" s="65">
        <v>0</v>
      </c>
      <c r="BN199" s="64">
        <v>0</v>
      </c>
      <c r="BO199" s="201">
        <v>0</v>
      </c>
      <c r="BP199" s="140">
        <v>3</v>
      </c>
      <c r="BQ199" s="147">
        <v>20</v>
      </c>
      <c r="BR199" s="147">
        <v>0</v>
      </c>
      <c r="BS199" s="147">
        <v>4</v>
      </c>
      <c r="BT199" s="147">
        <v>0</v>
      </c>
      <c r="BU199" s="147">
        <v>3</v>
      </c>
      <c r="BV199" s="154">
        <v>0</v>
      </c>
      <c r="BW199" s="159">
        <v>2.8571428571428501</v>
      </c>
      <c r="BX199" s="146">
        <v>0</v>
      </c>
      <c r="BY199" s="146">
        <v>0.57142857142856995</v>
      </c>
      <c r="BZ199" s="146">
        <v>0</v>
      </c>
      <c r="CA199" s="146">
        <v>0.42857142857142</v>
      </c>
      <c r="CB199" s="156">
        <v>0</v>
      </c>
      <c r="CC199" s="155">
        <v>0</v>
      </c>
      <c r="CD199" s="77">
        <v>0</v>
      </c>
      <c r="CE199" s="64">
        <v>1</v>
      </c>
      <c r="CF199" s="77">
        <v>0.33333333333332998</v>
      </c>
      <c r="CG199" s="64">
        <v>1</v>
      </c>
      <c r="CH199" s="77">
        <v>0.1</v>
      </c>
      <c r="CI199" s="124">
        <v>0</v>
      </c>
      <c r="CJ199" s="124">
        <v>7</v>
      </c>
      <c r="CK199" s="77">
        <v>0</v>
      </c>
      <c r="CL199" s="124">
        <v>0</v>
      </c>
      <c r="CM199" s="77">
        <v>0</v>
      </c>
      <c r="CN199" s="124">
        <v>0</v>
      </c>
      <c r="CO199" s="77">
        <v>0</v>
      </c>
      <c r="CP199" s="116">
        <v>360</v>
      </c>
      <c r="CQ199" s="116">
        <v>51.428571428571431</v>
      </c>
      <c r="CR199" s="116">
        <v>0</v>
      </c>
      <c r="CS199" s="116">
        <v>0</v>
      </c>
      <c r="CT199" s="116">
        <v>0</v>
      </c>
      <c r="CU199" s="116">
        <v>0</v>
      </c>
      <c r="CV199" s="116">
        <v>0</v>
      </c>
      <c r="CW199" s="116">
        <v>0</v>
      </c>
      <c r="CX199" s="116">
        <v>51.428571428571431</v>
      </c>
      <c r="CY199" s="64">
        <v>18</v>
      </c>
      <c r="CZ199" s="64">
        <v>14</v>
      </c>
      <c r="DA199" s="64">
        <v>14</v>
      </c>
      <c r="DB199" s="64">
        <v>12</v>
      </c>
      <c r="DC199" s="64">
        <v>11</v>
      </c>
      <c r="DD199" s="64">
        <v>3</v>
      </c>
      <c r="DE199" s="141">
        <v>0.77777777777777002</v>
      </c>
      <c r="DF199" s="141">
        <v>0.85714285714284999</v>
      </c>
      <c r="DG199" s="141">
        <v>0.27272727272726999</v>
      </c>
      <c r="DH199" s="64">
        <v>11</v>
      </c>
      <c r="DI199" s="176">
        <v>7</v>
      </c>
      <c r="DJ199" s="175">
        <v>0.964247032692645</v>
      </c>
      <c r="DK199" s="141">
        <v>0.63636363636363635</v>
      </c>
      <c r="DL199" s="141">
        <v>0.6136117480771377</v>
      </c>
      <c r="DM199" s="141">
        <v>0.44446227371283181</v>
      </c>
      <c r="DN199" s="141">
        <v>-0.34088447534986771</v>
      </c>
      <c r="DO199" s="64">
        <v>3</v>
      </c>
      <c r="DP199" s="77">
        <v>0.3</v>
      </c>
      <c r="DQ199" s="64">
        <v>7</v>
      </c>
      <c r="DR199" s="77">
        <v>1</v>
      </c>
      <c r="DS199" s="64">
        <v>0</v>
      </c>
      <c r="DT199" s="77">
        <v>0</v>
      </c>
      <c r="DU199" s="64">
        <v>25</v>
      </c>
      <c r="DV199" s="64">
        <v>287</v>
      </c>
      <c r="DW199" s="77">
        <v>8.7108013937280002E-2</v>
      </c>
      <c r="DX199" s="64">
        <v>7</v>
      </c>
      <c r="DY199" s="64">
        <v>123</v>
      </c>
      <c r="DZ199" s="201">
        <v>5.691056910569E-2</v>
      </c>
      <c r="EA199" s="64">
        <v>29.900000000000102</v>
      </c>
      <c r="EB199" s="64">
        <v>0</v>
      </c>
      <c r="EC199" s="64">
        <v>0</v>
      </c>
      <c r="ED199" s="77">
        <v>0</v>
      </c>
      <c r="EE199" s="64">
        <v>0</v>
      </c>
      <c r="EF199" s="64">
        <v>0</v>
      </c>
      <c r="EG199" s="64">
        <v>0</v>
      </c>
      <c r="EH199" s="77">
        <v>0</v>
      </c>
      <c r="EI199" s="64">
        <v>0</v>
      </c>
      <c r="EJ199" s="138">
        <v>0</v>
      </c>
      <c r="EK199" s="64">
        <v>0</v>
      </c>
      <c r="EL199" s="64">
        <v>0</v>
      </c>
      <c r="EM199" s="138"/>
      <c r="EN199" s="178">
        <v>0</v>
      </c>
      <c r="EO199" s="178">
        <v>0</v>
      </c>
      <c r="EP199" s="178">
        <v>0</v>
      </c>
      <c r="EQ199" s="178">
        <v>0</v>
      </c>
      <c r="ER199" s="179">
        <v>0</v>
      </c>
    </row>
    <row r="200" spans="2:148" ht="14.1" customHeight="1" x14ac:dyDescent="0.2">
      <c r="B200" s="62" t="s">
        <v>1535</v>
      </c>
      <c r="C200" s="63" t="s">
        <v>383</v>
      </c>
      <c r="D200" s="63" t="s">
        <v>384</v>
      </c>
      <c r="E200" s="63" t="s">
        <v>385</v>
      </c>
      <c r="F200" s="63" t="s">
        <v>403</v>
      </c>
      <c r="G200" s="63"/>
      <c r="H200" s="63" t="s">
        <v>567</v>
      </c>
      <c r="I200" s="63" t="s">
        <v>1511</v>
      </c>
      <c r="J200" s="158" t="b">
        <v>0</v>
      </c>
      <c r="K200" s="132" t="s">
        <v>1536</v>
      </c>
      <c r="L200" s="63" t="s">
        <v>449</v>
      </c>
      <c r="M200" s="62">
        <v>5</v>
      </c>
      <c r="N200" s="63" t="s">
        <v>1537</v>
      </c>
      <c r="O200" s="63" t="s">
        <v>1110</v>
      </c>
      <c r="P200" s="63" t="s">
        <v>393</v>
      </c>
      <c r="Q200" s="63">
        <v>10002</v>
      </c>
      <c r="R200" s="63" t="s">
        <v>1538</v>
      </c>
      <c r="S200" s="218" t="s">
        <v>453</v>
      </c>
      <c r="T200" s="132" t="s">
        <v>454</v>
      </c>
      <c r="U200" s="166" t="s">
        <v>397</v>
      </c>
      <c r="V200" s="219" t="s">
        <v>398</v>
      </c>
      <c r="W200" s="219" t="s">
        <v>399</v>
      </c>
      <c r="X200" s="219" t="s">
        <v>400</v>
      </c>
      <c r="Y200" s="132" t="s">
        <v>336</v>
      </c>
      <c r="Z200" s="166"/>
      <c r="AA200" s="166">
        <v>1</v>
      </c>
      <c r="AB200" s="166">
        <v>1</v>
      </c>
      <c r="AC200" s="166">
        <v>1</v>
      </c>
      <c r="AD200" s="166">
        <v>0</v>
      </c>
      <c r="AE200" s="213">
        <v>41964</v>
      </c>
      <c r="AF200" s="64">
        <v>1878</v>
      </c>
      <c r="AG200" s="64" t="s">
        <v>401</v>
      </c>
      <c r="AH200" s="64">
        <v>1</v>
      </c>
      <c r="AI200" s="64">
        <v>119</v>
      </c>
      <c r="AJ200" s="64">
        <v>158</v>
      </c>
      <c r="AK200" s="64">
        <v>142</v>
      </c>
      <c r="AL200" s="64">
        <v>61</v>
      </c>
      <c r="AM200" s="64">
        <v>122</v>
      </c>
      <c r="AN200" s="64">
        <v>165.09902532025882</v>
      </c>
      <c r="AO200" s="64">
        <v>46.099025320258818</v>
      </c>
      <c r="AP200" s="77">
        <v>1.3532706993463837</v>
      </c>
      <c r="AQ200" s="64">
        <v>43.099025320258818</v>
      </c>
      <c r="AR200" s="64">
        <v>143.66666599999999</v>
      </c>
      <c r="AS200" s="65">
        <v>0.16266919239618885</v>
      </c>
      <c r="AT200" s="65">
        <v>0.3873867673971329</v>
      </c>
      <c r="AU200" s="64">
        <v>119</v>
      </c>
      <c r="AV200" s="140">
        <v>165.09902532025882</v>
      </c>
      <c r="AW200" s="140">
        <v>40</v>
      </c>
      <c r="AX200" s="140">
        <v>61</v>
      </c>
      <c r="AY200" s="140">
        <v>0</v>
      </c>
      <c r="AZ200" s="140">
        <v>34</v>
      </c>
      <c r="BA200" s="140">
        <v>8</v>
      </c>
      <c r="BB200" s="140">
        <v>12</v>
      </c>
      <c r="BC200" s="140">
        <v>0</v>
      </c>
      <c r="BD200" s="140">
        <v>54</v>
      </c>
      <c r="BE200" s="140">
        <v>6</v>
      </c>
      <c r="BF200" s="65">
        <v>0.15</v>
      </c>
      <c r="BG200" s="140">
        <v>0</v>
      </c>
      <c r="BH200" s="140">
        <v>0</v>
      </c>
      <c r="BI200" s="140">
        <v>1</v>
      </c>
      <c r="BJ200" s="140">
        <v>7</v>
      </c>
      <c r="BK200" s="140">
        <v>0</v>
      </c>
      <c r="BL200" s="140">
        <v>0</v>
      </c>
      <c r="BM200" s="65">
        <v>0.32790000000000002</v>
      </c>
      <c r="BN200" s="64">
        <v>12</v>
      </c>
      <c r="BO200" s="201">
        <v>4.5454545454540002E-2</v>
      </c>
      <c r="BP200" s="140">
        <v>23</v>
      </c>
      <c r="BQ200" s="147">
        <v>174</v>
      </c>
      <c r="BR200" s="147">
        <v>3</v>
      </c>
      <c r="BS200" s="147">
        <v>27</v>
      </c>
      <c r="BT200" s="147">
        <v>10</v>
      </c>
      <c r="BU200" s="147">
        <v>18</v>
      </c>
      <c r="BV200" s="154">
        <v>3</v>
      </c>
      <c r="BW200" s="159">
        <v>2.85245901639344</v>
      </c>
      <c r="BX200" s="146">
        <v>4.9180327868850002E-2</v>
      </c>
      <c r="BY200" s="146">
        <v>0.44262295081967001</v>
      </c>
      <c r="BZ200" s="146">
        <v>0.1639344262295</v>
      </c>
      <c r="CA200" s="146">
        <v>0.29508196721310997</v>
      </c>
      <c r="CB200" s="156">
        <v>4.9180327868850002E-2</v>
      </c>
      <c r="CC200" s="155">
        <v>15</v>
      </c>
      <c r="CD200" s="77">
        <v>0.24590163934425999</v>
      </c>
      <c r="CE200" s="64">
        <v>0</v>
      </c>
      <c r="CF200" s="77">
        <v>0</v>
      </c>
      <c r="CG200" s="64">
        <v>15</v>
      </c>
      <c r="CH200" s="77">
        <v>0.234375</v>
      </c>
      <c r="CI200" s="124">
        <v>2</v>
      </c>
      <c r="CJ200" s="124">
        <v>61</v>
      </c>
      <c r="CK200" s="77">
        <v>3.2786885245899997E-2</v>
      </c>
      <c r="CL200" s="124">
        <v>1</v>
      </c>
      <c r="CM200" s="77">
        <v>1.6400000000000001E-2</v>
      </c>
      <c r="CN200" s="124">
        <v>0</v>
      </c>
      <c r="CO200" s="77">
        <v>0</v>
      </c>
      <c r="CP200" s="116">
        <v>3120</v>
      </c>
      <c r="CQ200" s="116">
        <v>51.147540983606561</v>
      </c>
      <c r="CR200" s="116">
        <v>0</v>
      </c>
      <c r="CS200" s="116">
        <v>0</v>
      </c>
      <c r="CT200" s="116">
        <v>105</v>
      </c>
      <c r="CU200" s="116">
        <v>1.721311475409836</v>
      </c>
      <c r="CV200" s="116">
        <v>15</v>
      </c>
      <c r="CW200" s="116">
        <v>0.24590163934426229</v>
      </c>
      <c r="CX200" s="116">
        <v>53.114754098360656</v>
      </c>
      <c r="CY200" s="64">
        <v>157</v>
      </c>
      <c r="CZ200" s="64">
        <v>92</v>
      </c>
      <c r="DA200" s="64">
        <v>152</v>
      </c>
      <c r="DB200" s="64">
        <v>116</v>
      </c>
      <c r="DC200" s="64">
        <v>129</v>
      </c>
      <c r="DD200" s="64">
        <v>103</v>
      </c>
      <c r="DE200" s="141">
        <v>0.58598726114649002</v>
      </c>
      <c r="DF200" s="141">
        <v>0.76315789473684004</v>
      </c>
      <c r="DG200" s="141">
        <v>0.79844961240309997</v>
      </c>
      <c r="DH200" s="64">
        <v>131</v>
      </c>
      <c r="DI200" s="176">
        <v>103</v>
      </c>
      <c r="DJ200" s="175">
        <v>0.964247032692645</v>
      </c>
      <c r="DK200" s="141">
        <v>0.7862595419847328</v>
      </c>
      <c r="DL200" s="141">
        <v>0.75814843028505674</v>
      </c>
      <c r="DM200" s="141">
        <v>1.0531573772472105</v>
      </c>
      <c r="DN200" s="141">
        <v>4.0301182118043233E-2</v>
      </c>
      <c r="DO200" s="64">
        <v>3</v>
      </c>
      <c r="DP200" s="77">
        <v>4.6875E-2</v>
      </c>
      <c r="DQ200" s="64">
        <v>47</v>
      </c>
      <c r="DR200" s="77">
        <v>0.77049180327868005</v>
      </c>
      <c r="DS200" s="64">
        <v>0</v>
      </c>
      <c r="DT200" s="77">
        <v>0</v>
      </c>
      <c r="DU200" s="64">
        <v>142</v>
      </c>
      <c r="DV200" s="64">
        <v>496</v>
      </c>
      <c r="DW200" s="77">
        <v>0.28629032258064002</v>
      </c>
      <c r="DX200" s="64">
        <v>59</v>
      </c>
      <c r="DY200" s="64">
        <v>264</v>
      </c>
      <c r="DZ200" s="201">
        <v>0.22348484848483999</v>
      </c>
      <c r="EA200" s="64">
        <v>20.200000000002198</v>
      </c>
      <c r="EB200" s="64">
        <v>52</v>
      </c>
      <c r="EC200" s="64">
        <v>1</v>
      </c>
      <c r="ED200" s="77">
        <v>1.9199999999999998E-2</v>
      </c>
      <c r="EE200" s="64">
        <v>0</v>
      </c>
      <c r="EF200" s="64">
        <v>0</v>
      </c>
      <c r="EG200" s="64">
        <v>0</v>
      </c>
      <c r="EH200" s="77">
        <v>0</v>
      </c>
      <c r="EI200" s="64">
        <v>61</v>
      </c>
      <c r="EJ200" s="138">
        <v>0</v>
      </c>
      <c r="EK200" s="64">
        <v>81</v>
      </c>
      <c r="EL200" s="64">
        <v>23</v>
      </c>
      <c r="EM200" s="138">
        <v>0.28399999999999997</v>
      </c>
      <c r="EN200" s="178">
        <v>0</v>
      </c>
      <c r="EO200" s="178">
        <v>0</v>
      </c>
      <c r="EP200" s="178">
        <v>0</v>
      </c>
      <c r="EQ200" s="178">
        <v>0</v>
      </c>
      <c r="ER200" s="179">
        <v>0</v>
      </c>
    </row>
    <row r="201" spans="2:148" ht="14.1" customHeight="1" x14ac:dyDescent="0.2">
      <c r="B201" s="62" t="s">
        <v>1539</v>
      </c>
      <c r="C201" s="63" t="s">
        <v>383</v>
      </c>
      <c r="D201" s="63" t="s">
        <v>384</v>
      </c>
      <c r="E201" s="63" t="s">
        <v>385</v>
      </c>
      <c r="F201" s="63" t="s">
        <v>403</v>
      </c>
      <c r="G201" s="63"/>
      <c r="H201" s="63" t="s">
        <v>567</v>
      </c>
      <c r="I201" s="63" t="s">
        <v>1511</v>
      </c>
      <c r="J201" s="158" t="b">
        <v>0</v>
      </c>
      <c r="K201" s="132" t="s">
        <v>1540</v>
      </c>
      <c r="L201" s="63" t="s">
        <v>449</v>
      </c>
      <c r="M201" s="62">
        <v>6</v>
      </c>
      <c r="N201" s="63" t="s">
        <v>1541</v>
      </c>
      <c r="O201" s="63" t="s">
        <v>1110</v>
      </c>
      <c r="P201" s="63" t="s">
        <v>393</v>
      </c>
      <c r="Q201" s="63">
        <v>10029</v>
      </c>
      <c r="R201" s="63" t="s">
        <v>1542</v>
      </c>
      <c r="S201" s="218" t="s">
        <v>453</v>
      </c>
      <c r="T201" s="132" t="s">
        <v>454</v>
      </c>
      <c r="U201" s="166" t="s">
        <v>397</v>
      </c>
      <c r="V201" s="219" t="s">
        <v>398</v>
      </c>
      <c r="W201" s="219" t="s">
        <v>399</v>
      </c>
      <c r="X201" s="219" t="s">
        <v>400</v>
      </c>
      <c r="Y201" s="132" t="s">
        <v>336</v>
      </c>
      <c r="Z201" s="166" t="s">
        <v>410</v>
      </c>
      <c r="AA201" s="166">
        <v>1</v>
      </c>
      <c r="AB201" s="166">
        <v>1</v>
      </c>
      <c r="AC201" s="166">
        <v>1</v>
      </c>
      <c r="AD201" s="166">
        <v>0</v>
      </c>
      <c r="AE201" s="213">
        <v>42065</v>
      </c>
      <c r="AF201" s="64">
        <v>1777</v>
      </c>
      <c r="AG201" s="64" t="s">
        <v>401</v>
      </c>
      <c r="AH201" s="64">
        <v>1</v>
      </c>
      <c r="AI201" s="64">
        <v>73</v>
      </c>
      <c r="AJ201" s="64">
        <v>169</v>
      </c>
      <c r="AK201" s="64">
        <v>161</v>
      </c>
      <c r="AL201" s="64">
        <v>68</v>
      </c>
      <c r="AM201" s="64">
        <v>99</v>
      </c>
      <c r="AN201" s="64">
        <v>184.04481511110814</v>
      </c>
      <c r="AO201" s="64">
        <v>111.04481511110814</v>
      </c>
      <c r="AP201" s="77">
        <v>1.8590385364758397</v>
      </c>
      <c r="AQ201" s="64">
        <v>85.044815111108136</v>
      </c>
      <c r="AR201" s="64">
        <v>151.33333300000001</v>
      </c>
      <c r="AS201" s="65">
        <v>0.14313549758452257</v>
      </c>
      <c r="AT201" s="65">
        <v>1.5211618508370977</v>
      </c>
      <c r="AU201" s="64">
        <v>73</v>
      </c>
      <c r="AV201" s="140">
        <v>184.04481511110814</v>
      </c>
      <c r="AW201" s="140">
        <v>37</v>
      </c>
      <c r="AX201" s="140">
        <v>68</v>
      </c>
      <c r="AY201" s="140">
        <v>0</v>
      </c>
      <c r="AZ201" s="140">
        <v>31</v>
      </c>
      <c r="BA201" s="140">
        <v>5</v>
      </c>
      <c r="BB201" s="140">
        <v>12</v>
      </c>
      <c r="BC201" s="140">
        <v>2</v>
      </c>
      <c r="BD201" s="140">
        <v>50</v>
      </c>
      <c r="BE201" s="140">
        <v>4</v>
      </c>
      <c r="BF201" s="65">
        <v>0.1081</v>
      </c>
      <c r="BG201" s="140">
        <v>0</v>
      </c>
      <c r="BH201" s="140">
        <v>0</v>
      </c>
      <c r="BI201" s="140">
        <v>0</v>
      </c>
      <c r="BJ201" s="140">
        <v>4</v>
      </c>
      <c r="BK201" s="140">
        <v>12</v>
      </c>
      <c r="BL201" s="140">
        <v>2</v>
      </c>
      <c r="BM201" s="65">
        <v>0.42649999999999999</v>
      </c>
      <c r="BN201" s="64">
        <v>22</v>
      </c>
      <c r="BO201" s="201">
        <v>0.10138248847926</v>
      </c>
      <c r="BP201" s="140">
        <v>35</v>
      </c>
      <c r="BQ201" s="147">
        <v>217</v>
      </c>
      <c r="BR201" s="147">
        <v>4</v>
      </c>
      <c r="BS201" s="147">
        <v>25</v>
      </c>
      <c r="BT201" s="147">
        <v>4</v>
      </c>
      <c r="BU201" s="147">
        <v>23</v>
      </c>
      <c r="BV201" s="154">
        <v>12</v>
      </c>
      <c r="BW201" s="159">
        <v>3.1911764705882302</v>
      </c>
      <c r="BX201" s="146">
        <v>5.882352941176E-2</v>
      </c>
      <c r="BY201" s="146">
        <v>0.36764705882352</v>
      </c>
      <c r="BZ201" s="146">
        <v>5.882352941176E-2</v>
      </c>
      <c r="CA201" s="146">
        <v>0.33823529411763997</v>
      </c>
      <c r="CB201" s="156">
        <v>0.17647058823528999</v>
      </c>
      <c r="CC201" s="155">
        <v>8</v>
      </c>
      <c r="CD201" s="77">
        <v>0.11764705882352</v>
      </c>
      <c r="CE201" s="64">
        <v>0</v>
      </c>
      <c r="CF201" s="77">
        <v>0</v>
      </c>
      <c r="CG201" s="64">
        <v>8</v>
      </c>
      <c r="CH201" s="77">
        <v>0.11428571428570999</v>
      </c>
      <c r="CI201" s="124">
        <v>1</v>
      </c>
      <c r="CJ201" s="124">
        <v>68</v>
      </c>
      <c r="CK201" s="77">
        <v>1.470588235294E-2</v>
      </c>
      <c r="CL201" s="124">
        <v>0</v>
      </c>
      <c r="CM201" s="77">
        <v>0</v>
      </c>
      <c r="CN201" s="124">
        <v>0</v>
      </c>
      <c r="CO201" s="77">
        <v>0</v>
      </c>
      <c r="CP201" s="116">
        <v>4105</v>
      </c>
      <c r="CQ201" s="116">
        <v>60.367647058823529</v>
      </c>
      <c r="CR201" s="116">
        <v>0</v>
      </c>
      <c r="CS201" s="116">
        <v>0</v>
      </c>
      <c r="CT201" s="116">
        <v>56</v>
      </c>
      <c r="CU201" s="116">
        <v>0.82352941176470584</v>
      </c>
      <c r="CV201" s="116">
        <v>10</v>
      </c>
      <c r="CW201" s="116">
        <v>0.14705882352941177</v>
      </c>
      <c r="CX201" s="116">
        <v>61.338235294117645</v>
      </c>
      <c r="CY201" s="64">
        <v>162</v>
      </c>
      <c r="CZ201" s="64">
        <v>101</v>
      </c>
      <c r="DA201" s="64">
        <v>117</v>
      </c>
      <c r="DB201" s="64">
        <v>92</v>
      </c>
      <c r="DC201" s="64">
        <v>120</v>
      </c>
      <c r="DD201" s="64">
        <v>89</v>
      </c>
      <c r="DE201" s="141">
        <v>0.62345679012345001</v>
      </c>
      <c r="DF201" s="141">
        <v>0.78632478632477998</v>
      </c>
      <c r="DG201" s="141">
        <v>0.74166666666666003</v>
      </c>
      <c r="DH201" s="64">
        <v>124</v>
      </c>
      <c r="DI201" s="176">
        <v>99</v>
      </c>
      <c r="DJ201" s="175">
        <v>0.964247032692645</v>
      </c>
      <c r="DK201" s="141">
        <v>0.79838709677419351</v>
      </c>
      <c r="DL201" s="141">
        <v>0.76984238900461166</v>
      </c>
      <c r="DM201" s="141">
        <v>0.96340066130369595</v>
      </c>
      <c r="DN201" s="141">
        <v>-2.8175722337951625E-2</v>
      </c>
      <c r="DO201" s="64">
        <v>2</v>
      </c>
      <c r="DP201" s="77">
        <v>2.8571428571420001E-2</v>
      </c>
      <c r="DQ201" s="64">
        <v>51</v>
      </c>
      <c r="DR201" s="77">
        <v>0.75</v>
      </c>
      <c r="DS201" s="64">
        <v>0</v>
      </c>
      <c r="DT201" s="77">
        <v>0</v>
      </c>
      <c r="DU201" s="64">
        <v>161</v>
      </c>
      <c r="DV201" s="64">
        <v>469</v>
      </c>
      <c r="DW201" s="77">
        <v>0.34328358208955001</v>
      </c>
      <c r="DX201" s="64">
        <v>68</v>
      </c>
      <c r="DY201" s="64">
        <v>217</v>
      </c>
      <c r="DZ201" s="201">
        <v>0.31336405529952999</v>
      </c>
      <c r="EA201" s="64"/>
      <c r="EB201" s="64">
        <v>41</v>
      </c>
      <c r="EC201" s="64">
        <v>0</v>
      </c>
      <c r="ED201" s="77">
        <v>0</v>
      </c>
      <c r="EE201" s="64">
        <v>0</v>
      </c>
      <c r="EF201" s="64">
        <v>0</v>
      </c>
      <c r="EG201" s="64">
        <v>0</v>
      </c>
      <c r="EH201" s="77">
        <v>0</v>
      </c>
      <c r="EI201" s="64">
        <v>68</v>
      </c>
      <c r="EJ201" s="138">
        <v>0</v>
      </c>
      <c r="EK201" s="64">
        <v>74</v>
      </c>
      <c r="EL201" s="64">
        <v>59</v>
      </c>
      <c r="EM201" s="138">
        <v>0.79730000000000001</v>
      </c>
      <c r="EN201" s="178">
        <v>0</v>
      </c>
      <c r="EO201" s="178">
        <v>0</v>
      </c>
      <c r="EP201" s="178">
        <v>0</v>
      </c>
      <c r="EQ201" s="178">
        <v>0</v>
      </c>
      <c r="ER201" s="179">
        <v>0</v>
      </c>
    </row>
    <row r="202" spans="2:148" ht="14.1" customHeight="1" x14ac:dyDescent="0.2">
      <c r="B202" s="62" t="s">
        <v>1543</v>
      </c>
      <c r="C202" s="63" t="s">
        <v>383</v>
      </c>
      <c r="D202" s="63" t="s">
        <v>384</v>
      </c>
      <c r="E202" s="63" t="s">
        <v>385</v>
      </c>
      <c r="F202" s="63" t="s">
        <v>403</v>
      </c>
      <c r="G202" s="63"/>
      <c r="H202" s="63" t="s">
        <v>567</v>
      </c>
      <c r="I202" s="63" t="s">
        <v>1511</v>
      </c>
      <c r="J202" s="158" t="b">
        <v>0</v>
      </c>
      <c r="K202" s="132" t="s">
        <v>1544</v>
      </c>
      <c r="L202" s="63" t="s">
        <v>449</v>
      </c>
      <c r="M202" s="62">
        <v>8</v>
      </c>
      <c r="N202" s="63" t="s">
        <v>1545</v>
      </c>
      <c r="O202" s="63" t="s">
        <v>1110</v>
      </c>
      <c r="P202" s="63" t="s">
        <v>393</v>
      </c>
      <c r="Q202" s="63">
        <v>10025</v>
      </c>
      <c r="R202" s="63" t="s">
        <v>1546</v>
      </c>
      <c r="S202" s="218" t="s">
        <v>453</v>
      </c>
      <c r="T202" s="132" t="s">
        <v>454</v>
      </c>
      <c r="U202" s="166" t="s">
        <v>397</v>
      </c>
      <c r="V202" s="219" t="s">
        <v>398</v>
      </c>
      <c r="W202" s="219" t="s">
        <v>399</v>
      </c>
      <c r="X202" s="219" t="s">
        <v>400</v>
      </c>
      <c r="Y202" s="132" t="s">
        <v>336</v>
      </c>
      <c r="Z202" s="166" t="s">
        <v>410</v>
      </c>
      <c r="AA202" s="166">
        <v>1</v>
      </c>
      <c r="AB202" s="166">
        <v>1</v>
      </c>
      <c r="AC202" s="166">
        <v>1</v>
      </c>
      <c r="AD202" s="166">
        <v>0</v>
      </c>
      <c r="AE202" s="213">
        <v>42135</v>
      </c>
      <c r="AF202" s="64">
        <v>1707</v>
      </c>
      <c r="AG202" s="64" t="s">
        <v>401</v>
      </c>
      <c r="AH202" s="64">
        <v>2</v>
      </c>
      <c r="AI202" s="64">
        <v>130</v>
      </c>
      <c r="AJ202" s="64">
        <v>167</v>
      </c>
      <c r="AK202" s="64">
        <v>171</v>
      </c>
      <c r="AL202" s="64">
        <v>61</v>
      </c>
      <c r="AM202" s="64">
        <v>110</v>
      </c>
      <c r="AN202" s="64">
        <v>165.09902532025879</v>
      </c>
      <c r="AO202" s="64">
        <v>35.099025320258789</v>
      </c>
      <c r="AP202" s="77">
        <v>1.5009002301841707</v>
      </c>
      <c r="AQ202" s="64">
        <v>55.099025320258789</v>
      </c>
      <c r="AR202" s="64">
        <v>145.66666599999999</v>
      </c>
      <c r="AS202" s="65">
        <v>-3.4508623858135731E-2</v>
      </c>
      <c r="AT202" s="65">
        <v>0.26999250246352913</v>
      </c>
      <c r="AU202" s="64">
        <v>130</v>
      </c>
      <c r="AV202" s="140">
        <v>165.09902532025879</v>
      </c>
      <c r="AW202" s="140">
        <v>30</v>
      </c>
      <c r="AX202" s="140">
        <v>61</v>
      </c>
      <c r="AY202" s="140">
        <v>0</v>
      </c>
      <c r="AZ202" s="140">
        <v>27</v>
      </c>
      <c r="BA202" s="140">
        <v>9</v>
      </c>
      <c r="BB202" s="140">
        <v>11</v>
      </c>
      <c r="BC202" s="140">
        <v>1</v>
      </c>
      <c r="BD202" s="140">
        <v>48</v>
      </c>
      <c r="BE202" s="140">
        <v>3</v>
      </c>
      <c r="BF202" s="65">
        <v>0.1</v>
      </c>
      <c r="BG202" s="140">
        <v>1</v>
      </c>
      <c r="BH202" s="140">
        <v>0</v>
      </c>
      <c r="BI202" s="140">
        <v>0</v>
      </c>
      <c r="BJ202" s="140">
        <v>4</v>
      </c>
      <c r="BK202" s="140">
        <v>9</v>
      </c>
      <c r="BL202" s="140">
        <v>0</v>
      </c>
      <c r="BM202" s="65">
        <v>0.47539999999999999</v>
      </c>
      <c r="BN202" s="64">
        <v>19</v>
      </c>
      <c r="BO202" s="201">
        <v>8.4444444444440006E-2</v>
      </c>
      <c r="BP202" s="140">
        <v>31</v>
      </c>
      <c r="BQ202" s="147">
        <v>193</v>
      </c>
      <c r="BR202" s="147">
        <v>2</v>
      </c>
      <c r="BS202" s="147">
        <v>24</v>
      </c>
      <c r="BT202" s="147">
        <v>7</v>
      </c>
      <c r="BU202" s="147">
        <v>18</v>
      </c>
      <c r="BV202" s="154">
        <v>10</v>
      </c>
      <c r="BW202" s="159">
        <v>3.1639344262294999</v>
      </c>
      <c r="BX202" s="146">
        <v>3.2786885245899997E-2</v>
      </c>
      <c r="BY202" s="146">
        <v>0.39344262295081001</v>
      </c>
      <c r="BZ202" s="146">
        <v>0.11475409836064999</v>
      </c>
      <c r="CA202" s="146">
        <v>0.29508196721310997</v>
      </c>
      <c r="CB202" s="156">
        <v>0.1639344262295</v>
      </c>
      <c r="CC202" s="155">
        <v>9</v>
      </c>
      <c r="CD202" s="77">
        <v>0.14754098360654999</v>
      </c>
      <c r="CE202" s="64">
        <v>0</v>
      </c>
      <c r="CF202" s="77">
        <v>0</v>
      </c>
      <c r="CG202" s="64">
        <v>9</v>
      </c>
      <c r="CH202" s="77">
        <v>0.13846153846153</v>
      </c>
      <c r="CI202" s="124">
        <v>3</v>
      </c>
      <c r="CJ202" s="124">
        <v>61</v>
      </c>
      <c r="CK202" s="77">
        <v>4.9180327868850002E-2</v>
      </c>
      <c r="CL202" s="124">
        <v>2</v>
      </c>
      <c r="CM202" s="77">
        <v>3.2800000000000003E-2</v>
      </c>
      <c r="CN202" s="124">
        <v>0</v>
      </c>
      <c r="CO202" s="77">
        <v>0</v>
      </c>
      <c r="CP202" s="116">
        <v>3600</v>
      </c>
      <c r="CQ202" s="116">
        <v>59.016393442622949</v>
      </c>
      <c r="CR202" s="116">
        <v>0</v>
      </c>
      <c r="CS202" s="116">
        <v>0</v>
      </c>
      <c r="CT202" s="116">
        <v>63</v>
      </c>
      <c r="CU202" s="116">
        <v>1.0327868852459017</v>
      </c>
      <c r="CV202" s="116">
        <v>20</v>
      </c>
      <c r="CW202" s="116">
        <v>0.32786885245901637</v>
      </c>
      <c r="CX202" s="116">
        <v>60.377049180327873</v>
      </c>
      <c r="CY202" s="64">
        <v>163</v>
      </c>
      <c r="CZ202" s="64">
        <v>98</v>
      </c>
      <c r="DA202" s="64">
        <v>124</v>
      </c>
      <c r="DB202" s="64">
        <v>96</v>
      </c>
      <c r="DC202" s="64">
        <v>97</v>
      </c>
      <c r="DD202" s="64">
        <v>74</v>
      </c>
      <c r="DE202" s="141">
        <v>0.60122699386502998</v>
      </c>
      <c r="DF202" s="141">
        <v>0.77419354838708998</v>
      </c>
      <c r="DG202" s="141">
        <v>0.76288659793813995</v>
      </c>
      <c r="DH202" s="64">
        <v>99</v>
      </c>
      <c r="DI202" s="176">
        <v>79</v>
      </c>
      <c r="DJ202" s="175">
        <v>0.964247032692645</v>
      </c>
      <c r="DK202" s="141">
        <v>0.79797979797979801</v>
      </c>
      <c r="DL202" s="141">
        <v>0.76944965235069651</v>
      </c>
      <c r="DM202" s="141">
        <v>0.99147045632874586</v>
      </c>
      <c r="DN202" s="141">
        <v>-6.5630544125565571E-3</v>
      </c>
      <c r="DO202" s="64">
        <v>4</v>
      </c>
      <c r="DP202" s="77">
        <v>6.1538461538460001E-2</v>
      </c>
      <c r="DQ202" s="64">
        <v>40</v>
      </c>
      <c r="DR202" s="77">
        <v>0.65573770491802996</v>
      </c>
      <c r="DS202" s="64">
        <v>0</v>
      </c>
      <c r="DT202" s="77">
        <v>0</v>
      </c>
      <c r="DU202" s="64">
        <v>171</v>
      </c>
      <c r="DV202" s="64">
        <v>545</v>
      </c>
      <c r="DW202" s="77">
        <v>0.3137614678899</v>
      </c>
      <c r="DX202" s="64">
        <v>59</v>
      </c>
      <c r="DY202" s="64">
        <v>225</v>
      </c>
      <c r="DZ202" s="201">
        <v>0.26222222222222002</v>
      </c>
      <c r="EA202" s="64">
        <v>8.5000000000004992</v>
      </c>
      <c r="EB202" s="64">
        <v>63</v>
      </c>
      <c r="EC202" s="64">
        <v>0</v>
      </c>
      <c r="ED202" s="77">
        <v>0</v>
      </c>
      <c r="EE202" s="64">
        <v>0</v>
      </c>
      <c r="EF202" s="64">
        <v>0</v>
      </c>
      <c r="EG202" s="64">
        <v>0</v>
      </c>
      <c r="EH202" s="77">
        <v>0</v>
      </c>
      <c r="EI202" s="64">
        <v>61</v>
      </c>
      <c r="EJ202" s="138">
        <v>0</v>
      </c>
      <c r="EK202" s="64">
        <v>71</v>
      </c>
      <c r="EL202" s="64">
        <v>13</v>
      </c>
      <c r="EM202" s="138">
        <v>0.18310000000000001</v>
      </c>
      <c r="EN202" s="178">
        <v>0</v>
      </c>
      <c r="EO202" s="178">
        <v>0</v>
      </c>
      <c r="EP202" s="178">
        <v>0</v>
      </c>
      <c r="EQ202" s="178">
        <v>0</v>
      </c>
      <c r="ER202" s="179">
        <v>0</v>
      </c>
    </row>
    <row r="203" spans="2:148" ht="14.1" customHeight="1" x14ac:dyDescent="0.2">
      <c r="B203" s="62" t="s">
        <v>1547</v>
      </c>
      <c r="C203" s="63" t="s">
        <v>383</v>
      </c>
      <c r="D203" s="63" t="s">
        <v>384</v>
      </c>
      <c r="E203" s="63" t="s">
        <v>385</v>
      </c>
      <c r="F203" s="63" t="s">
        <v>403</v>
      </c>
      <c r="G203" s="63"/>
      <c r="H203" s="63" t="s">
        <v>567</v>
      </c>
      <c r="I203" s="63" t="s">
        <v>1511</v>
      </c>
      <c r="J203" s="158" t="b">
        <v>0</v>
      </c>
      <c r="K203" s="132" t="s">
        <v>1548</v>
      </c>
      <c r="L203" s="63" t="s">
        <v>405</v>
      </c>
      <c r="M203" s="62"/>
      <c r="N203" s="63" t="s">
        <v>1549</v>
      </c>
      <c r="O203" s="63" t="s">
        <v>1110</v>
      </c>
      <c r="P203" s="63" t="s">
        <v>393</v>
      </c>
      <c r="Q203" s="63">
        <v>10027</v>
      </c>
      <c r="R203" s="63" t="s">
        <v>1550</v>
      </c>
      <c r="S203" s="218" t="s">
        <v>408</v>
      </c>
      <c r="T203" s="132" t="s">
        <v>409</v>
      </c>
      <c r="U203" s="166" t="s">
        <v>397</v>
      </c>
      <c r="V203" s="219" t="s">
        <v>398</v>
      </c>
      <c r="W203" s="219" t="s">
        <v>399</v>
      </c>
      <c r="X203" s="219" t="s">
        <v>400</v>
      </c>
      <c r="Y203" s="132" t="s">
        <v>336</v>
      </c>
      <c r="Z203" s="166" t="s">
        <v>410</v>
      </c>
      <c r="AA203" s="166">
        <v>1</v>
      </c>
      <c r="AB203" s="166">
        <v>1</v>
      </c>
      <c r="AC203" s="166">
        <v>1</v>
      </c>
      <c r="AD203" s="166">
        <v>0</v>
      </c>
      <c r="AE203" s="213">
        <v>42376</v>
      </c>
      <c r="AF203" s="64">
        <v>1466</v>
      </c>
      <c r="AG203" s="64" t="s">
        <v>401</v>
      </c>
      <c r="AH203" s="64">
        <v>2</v>
      </c>
      <c r="AI203" s="64">
        <v>180</v>
      </c>
      <c r="AJ203" s="64">
        <v>295</v>
      </c>
      <c r="AK203" s="64">
        <v>324</v>
      </c>
      <c r="AL203" s="64">
        <v>83</v>
      </c>
      <c r="AM203" s="64">
        <v>217</v>
      </c>
      <c r="AN203" s="64">
        <v>224.64293609149968</v>
      </c>
      <c r="AO203" s="64">
        <v>44.642936091499678</v>
      </c>
      <c r="AP203" s="77">
        <v>1.035220903647464</v>
      </c>
      <c r="AQ203" s="64">
        <v>7.6429360914996778</v>
      </c>
      <c r="AR203" s="64">
        <v>297</v>
      </c>
      <c r="AS203" s="65">
        <v>-0.30665760465586517</v>
      </c>
      <c r="AT203" s="65">
        <v>0.24801631161944265</v>
      </c>
      <c r="AU203" s="64">
        <v>180</v>
      </c>
      <c r="AV203" s="140">
        <v>224.64293609149968</v>
      </c>
      <c r="AW203" s="140">
        <v>54</v>
      </c>
      <c r="AX203" s="140">
        <v>83</v>
      </c>
      <c r="AY203" s="140">
        <v>0</v>
      </c>
      <c r="AZ203" s="140">
        <v>11</v>
      </c>
      <c r="BA203" s="140">
        <v>0</v>
      </c>
      <c r="BB203" s="140">
        <v>7</v>
      </c>
      <c r="BC203" s="140">
        <v>0</v>
      </c>
      <c r="BD203" s="140">
        <v>18</v>
      </c>
      <c r="BE203" s="140">
        <v>39</v>
      </c>
      <c r="BF203" s="65">
        <v>0.72219999999999995</v>
      </c>
      <c r="BG203" s="140">
        <v>4</v>
      </c>
      <c r="BH203" s="140">
        <v>4</v>
      </c>
      <c r="BI203" s="140">
        <v>2</v>
      </c>
      <c r="BJ203" s="140">
        <v>49</v>
      </c>
      <c r="BK203" s="140">
        <v>16</v>
      </c>
      <c r="BL203" s="140">
        <v>0</v>
      </c>
      <c r="BM203" s="65">
        <v>0.27710000000000001</v>
      </c>
      <c r="BN203" s="64">
        <v>18</v>
      </c>
      <c r="BO203" s="201">
        <v>3.8961038961030002E-2</v>
      </c>
      <c r="BP203" s="140">
        <v>40</v>
      </c>
      <c r="BQ203" s="147">
        <v>259</v>
      </c>
      <c r="BR203" s="147">
        <v>1</v>
      </c>
      <c r="BS203" s="147">
        <v>34</v>
      </c>
      <c r="BT203" s="147">
        <v>11</v>
      </c>
      <c r="BU203" s="147">
        <v>28</v>
      </c>
      <c r="BV203" s="154">
        <v>9</v>
      </c>
      <c r="BW203" s="159">
        <v>3.12048192771084</v>
      </c>
      <c r="BX203" s="146">
        <v>1.2048192771079999E-2</v>
      </c>
      <c r="BY203" s="146">
        <v>0.40963855421686002</v>
      </c>
      <c r="BZ203" s="146">
        <v>0.13253012048192001</v>
      </c>
      <c r="CA203" s="146">
        <v>0.33734939759035998</v>
      </c>
      <c r="CB203" s="156">
        <v>0.10843373493975</v>
      </c>
      <c r="CC203" s="155">
        <v>2</v>
      </c>
      <c r="CD203" s="77">
        <v>2.4096385542159999E-2</v>
      </c>
      <c r="CE203" s="64">
        <v>3</v>
      </c>
      <c r="CF203" s="77">
        <v>7.1428571428569995E-2</v>
      </c>
      <c r="CG203" s="64">
        <v>5</v>
      </c>
      <c r="CH203" s="77">
        <v>0.04</v>
      </c>
      <c r="CI203" s="124">
        <v>1</v>
      </c>
      <c r="CJ203" s="124">
        <v>83</v>
      </c>
      <c r="CK203" s="77">
        <v>1.2048192771079999E-2</v>
      </c>
      <c r="CL203" s="124">
        <v>0</v>
      </c>
      <c r="CM203" s="77">
        <v>0</v>
      </c>
      <c r="CN203" s="124">
        <v>0</v>
      </c>
      <c r="CO203" s="77">
        <v>0</v>
      </c>
      <c r="CP203" s="116">
        <v>5520</v>
      </c>
      <c r="CQ203" s="116">
        <v>66.506024096385545</v>
      </c>
      <c r="CR203" s="116">
        <v>0</v>
      </c>
      <c r="CS203" s="116">
        <v>0</v>
      </c>
      <c r="CT203" s="116">
        <v>14</v>
      </c>
      <c r="CU203" s="116">
        <v>0.16867469879518071</v>
      </c>
      <c r="CV203" s="116">
        <v>10</v>
      </c>
      <c r="CW203" s="116">
        <v>0.12048192771084337</v>
      </c>
      <c r="CX203" s="116">
        <v>66.795180722891573</v>
      </c>
      <c r="CY203" s="64">
        <v>290</v>
      </c>
      <c r="CZ203" s="64">
        <v>232</v>
      </c>
      <c r="DA203" s="64">
        <v>264</v>
      </c>
      <c r="DB203" s="64">
        <v>197</v>
      </c>
      <c r="DC203" s="64">
        <v>270</v>
      </c>
      <c r="DD203" s="64">
        <v>146</v>
      </c>
      <c r="DE203" s="141">
        <v>0.8</v>
      </c>
      <c r="DF203" s="141">
        <v>0.74621212121211999</v>
      </c>
      <c r="DG203" s="141">
        <v>0.54074074074073997</v>
      </c>
      <c r="DH203" s="64">
        <v>272</v>
      </c>
      <c r="DI203" s="176">
        <v>209</v>
      </c>
      <c r="DJ203" s="175">
        <v>0.964247032692645</v>
      </c>
      <c r="DK203" s="141">
        <v>0.76838235294117652</v>
      </c>
      <c r="DL203" s="141">
        <v>0.74091040379692208</v>
      </c>
      <c r="DM203" s="141">
        <v>0.72983283534638133</v>
      </c>
      <c r="DN203" s="141">
        <v>-0.20016966305618211</v>
      </c>
      <c r="DO203" s="64">
        <v>42</v>
      </c>
      <c r="DP203" s="77">
        <v>0.33600000000000002</v>
      </c>
      <c r="DQ203" s="64">
        <v>69</v>
      </c>
      <c r="DR203" s="77">
        <v>0.83132530120480996</v>
      </c>
      <c r="DS203" s="64">
        <v>0</v>
      </c>
      <c r="DT203" s="77">
        <v>0</v>
      </c>
      <c r="DU203" s="64">
        <v>324</v>
      </c>
      <c r="DV203" s="64">
        <v>1196</v>
      </c>
      <c r="DW203" s="77">
        <v>0.27090301003343997</v>
      </c>
      <c r="DX203" s="64">
        <v>78</v>
      </c>
      <c r="DY203" s="64">
        <v>462</v>
      </c>
      <c r="DZ203" s="201">
        <v>0.16883116883116001</v>
      </c>
      <c r="EA203" s="64">
        <v>60.600000000004101</v>
      </c>
      <c r="EB203" s="64">
        <v>133</v>
      </c>
      <c r="EC203" s="64">
        <v>9</v>
      </c>
      <c r="ED203" s="77">
        <v>6.7699999999999996E-2</v>
      </c>
      <c r="EE203" s="64">
        <v>0</v>
      </c>
      <c r="EF203" s="64">
        <v>0</v>
      </c>
      <c r="EG203" s="64">
        <v>0</v>
      </c>
      <c r="EH203" s="77">
        <v>0</v>
      </c>
      <c r="EI203" s="64">
        <v>83</v>
      </c>
      <c r="EJ203" s="138">
        <v>0</v>
      </c>
      <c r="EK203" s="64">
        <v>164</v>
      </c>
      <c r="EL203" s="64">
        <v>0</v>
      </c>
      <c r="EM203" s="138">
        <v>0</v>
      </c>
      <c r="EN203" s="178">
        <v>0</v>
      </c>
      <c r="EO203" s="178">
        <v>0</v>
      </c>
      <c r="EP203" s="178">
        <v>0</v>
      </c>
      <c r="EQ203" s="178">
        <v>0</v>
      </c>
      <c r="ER203" s="179">
        <v>0</v>
      </c>
    </row>
    <row r="204" spans="2:148" ht="14.1" customHeight="1" x14ac:dyDescent="0.2">
      <c r="B204" s="62" t="s">
        <v>1551</v>
      </c>
      <c r="C204" s="63" t="s">
        <v>383</v>
      </c>
      <c r="D204" s="63" t="s">
        <v>384</v>
      </c>
      <c r="E204" s="63" t="s">
        <v>385</v>
      </c>
      <c r="F204" s="63"/>
      <c r="G204" s="63"/>
      <c r="H204" s="63" t="s">
        <v>567</v>
      </c>
      <c r="I204" s="63" t="s">
        <v>1511</v>
      </c>
      <c r="J204" s="158" t="b">
        <v>0</v>
      </c>
      <c r="K204" s="132" t="s">
        <v>1552</v>
      </c>
      <c r="L204" s="63" t="s">
        <v>1553</v>
      </c>
      <c r="M204" s="62"/>
      <c r="N204" s="63" t="s">
        <v>1554</v>
      </c>
      <c r="O204" s="63" t="s">
        <v>1110</v>
      </c>
      <c r="P204" s="63" t="s">
        <v>393</v>
      </c>
      <c r="Q204" s="63">
        <v>10025</v>
      </c>
      <c r="R204" s="63" t="s">
        <v>1555</v>
      </c>
      <c r="S204" s="218" t="s">
        <v>1556</v>
      </c>
      <c r="T204" s="132" t="s">
        <v>1557</v>
      </c>
      <c r="U204" s="166" t="s">
        <v>397</v>
      </c>
      <c r="V204" s="219" t="s">
        <v>398</v>
      </c>
      <c r="W204" s="219" t="s">
        <v>399</v>
      </c>
      <c r="X204" s="219" t="s">
        <v>400</v>
      </c>
      <c r="Y204" s="132" t="s">
        <v>335</v>
      </c>
      <c r="Z204" s="166" t="s">
        <v>410</v>
      </c>
      <c r="AA204" s="166">
        <v>1</v>
      </c>
      <c r="AB204" s="166">
        <v>1</v>
      </c>
      <c r="AC204" s="166">
        <v>1</v>
      </c>
      <c r="AD204" s="166">
        <v>0</v>
      </c>
      <c r="AE204" s="213">
        <v>42492</v>
      </c>
      <c r="AF204" s="64">
        <v>1350</v>
      </c>
      <c r="AG204" s="64" t="s">
        <v>401</v>
      </c>
      <c r="AH204" s="64">
        <v>1</v>
      </c>
      <c r="AI204" s="64">
        <v>32</v>
      </c>
      <c r="AJ204" s="64">
        <v>59</v>
      </c>
      <c r="AK204" s="64">
        <v>71</v>
      </c>
      <c r="AL204" s="64">
        <v>26</v>
      </c>
      <c r="AM204" s="64">
        <v>56</v>
      </c>
      <c r="AN204" s="64">
        <v>70.370076366011943</v>
      </c>
      <c r="AO204" s="64">
        <v>38.370076366011943</v>
      </c>
      <c r="AP204" s="77">
        <v>1.2566085065359276</v>
      </c>
      <c r="AQ204" s="64">
        <v>14.370076366011943</v>
      </c>
      <c r="AR204" s="64">
        <v>65.666666000000006</v>
      </c>
      <c r="AS204" s="65">
        <v>-8.8721638589867122E-3</v>
      </c>
      <c r="AT204" s="65">
        <v>1.1990648864378732</v>
      </c>
      <c r="AU204" s="64">
        <v>32</v>
      </c>
      <c r="AV204" s="140">
        <v>70.370076366011943</v>
      </c>
      <c r="AW204" s="140">
        <v>12</v>
      </c>
      <c r="AX204" s="140">
        <v>26</v>
      </c>
      <c r="AY204" s="140">
        <v>0</v>
      </c>
      <c r="AZ204" s="140">
        <v>1</v>
      </c>
      <c r="BA204" s="140">
        <v>0</v>
      </c>
      <c r="BB204" s="140">
        <v>0</v>
      </c>
      <c r="BC204" s="140">
        <v>0</v>
      </c>
      <c r="BD204" s="140">
        <v>1</v>
      </c>
      <c r="BE204" s="140">
        <v>9</v>
      </c>
      <c r="BF204" s="65">
        <v>0.75</v>
      </c>
      <c r="BG204" s="140">
        <v>0</v>
      </c>
      <c r="BH204" s="140">
        <v>0</v>
      </c>
      <c r="BI204" s="140">
        <v>0</v>
      </c>
      <c r="BJ204" s="140">
        <v>9</v>
      </c>
      <c r="BK204" s="140">
        <v>16</v>
      </c>
      <c r="BL204" s="140">
        <v>0</v>
      </c>
      <c r="BM204" s="65">
        <v>0.61539999999999995</v>
      </c>
      <c r="BN204" s="64">
        <v>10</v>
      </c>
      <c r="BO204" s="201">
        <v>0.11111111111110999</v>
      </c>
      <c r="BP204" s="140">
        <v>13</v>
      </c>
      <c r="BQ204" s="147">
        <v>86</v>
      </c>
      <c r="BR204" s="147">
        <v>2</v>
      </c>
      <c r="BS204" s="147">
        <v>10</v>
      </c>
      <c r="BT204" s="147">
        <v>1</v>
      </c>
      <c r="BU204" s="147">
        <v>4</v>
      </c>
      <c r="BV204" s="154">
        <v>9</v>
      </c>
      <c r="BW204" s="159">
        <v>3.3076923076922999</v>
      </c>
      <c r="BX204" s="146">
        <v>7.6923076923070002E-2</v>
      </c>
      <c r="BY204" s="146">
        <v>0.38461538461537997</v>
      </c>
      <c r="BZ204" s="146">
        <v>3.8461538461529998E-2</v>
      </c>
      <c r="CA204" s="146">
        <v>0.15384615384615</v>
      </c>
      <c r="CB204" s="156">
        <v>0.34615384615383998</v>
      </c>
      <c r="CC204" s="155">
        <v>3</v>
      </c>
      <c r="CD204" s="77">
        <v>0.11538461538461001</v>
      </c>
      <c r="CE204" s="64">
        <v>1</v>
      </c>
      <c r="CF204" s="77">
        <v>0.5</v>
      </c>
      <c r="CG204" s="64">
        <v>4</v>
      </c>
      <c r="CH204" s="77">
        <v>0.14285714285713999</v>
      </c>
      <c r="CI204" s="124">
        <v>0</v>
      </c>
      <c r="CJ204" s="124">
        <v>26</v>
      </c>
      <c r="CK204" s="77">
        <v>0</v>
      </c>
      <c r="CL204" s="124">
        <v>0</v>
      </c>
      <c r="CM204" s="77">
        <v>0</v>
      </c>
      <c r="CN204" s="124">
        <v>0</v>
      </c>
      <c r="CO204" s="77">
        <v>0</v>
      </c>
      <c r="CP204" s="116">
        <v>2190</v>
      </c>
      <c r="CQ204" s="116">
        <v>84.230769230769226</v>
      </c>
      <c r="CR204" s="116">
        <v>0</v>
      </c>
      <c r="CS204" s="116">
        <v>0</v>
      </c>
      <c r="CT204" s="116">
        <v>21</v>
      </c>
      <c r="CU204" s="116">
        <v>0.80769230769230771</v>
      </c>
      <c r="CV204" s="116">
        <v>0</v>
      </c>
      <c r="CW204" s="116">
        <v>0</v>
      </c>
      <c r="CX204" s="116">
        <v>85.038461538461533</v>
      </c>
      <c r="CY204" s="64">
        <v>58</v>
      </c>
      <c r="CZ204" s="64">
        <v>53</v>
      </c>
      <c r="DA204" s="64">
        <v>76</v>
      </c>
      <c r="DB204" s="64">
        <v>76</v>
      </c>
      <c r="DC204" s="64">
        <v>62</v>
      </c>
      <c r="DD204" s="64">
        <v>53</v>
      </c>
      <c r="DE204" s="141">
        <v>0.91379310344827003</v>
      </c>
      <c r="DF204" s="141">
        <v>1</v>
      </c>
      <c r="DG204" s="141">
        <v>0.85483870967741005</v>
      </c>
      <c r="DH204" s="64">
        <v>67</v>
      </c>
      <c r="DI204" s="176">
        <v>53</v>
      </c>
      <c r="DJ204" s="175">
        <v>0.964247032692645</v>
      </c>
      <c r="DK204" s="141">
        <v>0.79104477611940294</v>
      </c>
      <c r="DL204" s="141">
        <v>0.76276257810015202</v>
      </c>
      <c r="DM204" s="141">
        <v>1.1207140127490212</v>
      </c>
      <c r="DN204" s="141">
        <v>9.2076131577258025E-2</v>
      </c>
      <c r="DO204" s="64">
        <v>2</v>
      </c>
      <c r="DP204" s="77">
        <v>7.1428571428569995E-2</v>
      </c>
      <c r="DQ204" s="64">
        <v>20</v>
      </c>
      <c r="DR204" s="77">
        <v>0.76923076923075995</v>
      </c>
      <c r="DS204" s="64">
        <v>0</v>
      </c>
      <c r="DT204" s="77">
        <v>0</v>
      </c>
      <c r="DU204" s="64">
        <v>71</v>
      </c>
      <c r="DV204" s="64">
        <v>211</v>
      </c>
      <c r="DW204" s="77">
        <v>0.33649289099525997</v>
      </c>
      <c r="DX204" s="64">
        <v>26</v>
      </c>
      <c r="DY204" s="64">
        <v>90</v>
      </c>
      <c r="DZ204" s="201">
        <v>0.28888888888887998</v>
      </c>
      <c r="EA204" s="64">
        <v>1.0000000000008</v>
      </c>
      <c r="EB204" s="64">
        <v>21</v>
      </c>
      <c r="EC204" s="64">
        <v>1</v>
      </c>
      <c r="ED204" s="77">
        <v>4.7600000000000003E-2</v>
      </c>
      <c r="EE204" s="64">
        <v>0</v>
      </c>
      <c r="EF204" s="64">
        <v>0</v>
      </c>
      <c r="EG204" s="64">
        <v>0</v>
      </c>
      <c r="EH204" s="77">
        <v>0</v>
      </c>
      <c r="EI204" s="64">
        <v>26</v>
      </c>
      <c r="EJ204" s="138">
        <v>0</v>
      </c>
      <c r="EK204" s="64">
        <v>42</v>
      </c>
      <c r="EL204" s="64">
        <v>0</v>
      </c>
      <c r="EM204" s="138">
        <v>0</v>
      </c>
      <c r="EN204" s="178">
        <v>0</v>
      </c>
      <c r="EO204" s="178">
        <v>0</v>
      </c>
      <c r="EP204" s="178">
        <v>0</v>
      </c>
      <c r="EQ204" s="178">
        <v>0</v>
      </c>
      <c r="ER204" s="179">
        <v>0</v>
      </c>
    </row>
    <row r="205" spans="2:148" ht="14.1" customHeight="1" x14ac:dyDescent="0.2">
      <c r="B205" s="62" t="s">
        <v>1558</v>
      </c>
      <c r="C205" s="63" t="s">
        <v>383</v>
      </c>
      <c r="D205" s="63" t="s">
        <v>384</v>
      </c>
      <c r="E205" s="63" t="s">
        <v>385</v>
      </c>
      <c r="F205" s="63" t="s">
        <v>403</v>
      </c>
      <c r="G205" s="63"/>
      <c r="H205" s="63" t="s">
        <v>567</v>
      </c>
      <c r="I205" s="63" t="s">
        <v>1511</v>
      </c>
      <c r="J205" s="158" t="b">
        <v>0</v>
      </c>
      <c r="K205" s="132" t="s">
        <v>1559</v>
      </c>
      <c r="L205" s="63" t="s">
        <v>570</v>
      </c>
      <c r="M205" s="62"/>
      <c r="N205" s="63" t="s">
        <v>1560</v>
      </c>
      <c r="O205" s="63" t="s">
        <v>1110</v>
      </c>
      <c r="P205" s="63" t="s">
        <v>393</v>
      </c>
      <c r="Q205" s="63">
        <v>10035</v>
      </c>
      <c r="R205" s="63" t="s">
        <v>1561</v>
      </c>
      <c r="S205" s="218" t="s">
        <v>574</v>
      </c>
      <c r="T205" s="132" t="s">
        <v>575</v>
      </c>
      <c r="U205" s="166" t="s">
        <v>397</v>
      </c>
      <c r="V205" s="219" t="s">
        <v>398</v>
      </c>
      <c r="W205" s="219" t="s">
        <v>399</v>
      </c>
      <c r="X205" s="219" t="s">
        <v>400</v>
      </c>
      <c r="Y205" s="132" t="s">
        <v>333</v>
      </c>
      <c r="Z205" s="166"/>
      <c r="AA205" s="166">
        <v>0</v>
      </c>
      <c r="AB205" s="166">
        <v>0</v>
      </c>
      <c r="AC205" s="166">
        <v>0</v>
      </c>
      <c r="AD205" s="166">
        <v>0</v>
      </c>
      <c r="AE205" s="213">
        <v>42493</v>
      </c>
      <c r="AF205" s="64">
        <v>1349</v>
      </c>
      <c r="AG205" s="64" t="s">
        <v>401</v>
      </c>
      <c r="AH205" s="64">
        <v>2</v>
      </c>
      <c r="AI205" s="64">
        <v>18</v>
      </c>
      <c r="AJ205" s="64">
        <v>55</v>
      </c>
      <c r="AK205" s="64">
        <v>48</v>
      </c>
      <c r="AL205" s="64">
        <v>16</v>
      </c>
      <c r="AM205" s="64">
        <v>50</v>
      </c>
      <c r="AN205" s="64">
        <v>43.304662379084277</v>
      </c>
      <c r="AO205" s="64">
        <v>25.304662379084277</v>
      </c>
      <c r="AP205" s="77">
        <v>0.8660932475816856</v>
      </c>
      <c r="AQ205" s="64">
        <v>-6.6953376209157227</v>
      </c>
      <c r="AR205" s="64">
        <v>46.333333000000003</v>
      </c>
      <c r="AS205" s="65">
        <v>-9.7819533769077552E-2</v>
      </c>
      <c r="AT205" s="65">
        <v>1.4058145766157932</v>
      </c>
      <c r="AU205" s="64">
        <v>18</v>
      </c>
      <c r="AV205" s="140">
        <v>43.304662379084277</v>
      </c>
      <c r="AW205" s="140">
        <v>16</v>
      </c>
      <c r="AX205" s="140">
        <v>16</v>
      </c>
      <c r="AY205" s="140">
        <v>0</v>
      </c>
      <c r="AZ205" s="140">
        <v>15</v>
      </c>
      <c r="BA205" s="140">
        <v>0</v>
      </c>
      <c r="BB205" s="140">
        <v>0</v>
      </c>
      <c r="BC205" s="140">
        <v>0</v>
      </c>
      <c r="BD205" s="140">
        <v>15</v>
      </c>
      <c r="BE205" s="140">
        <v>1</v>
      </c>
      <c r="BF205" s="65">
        <v>6.25E-2</v>
      </c>
      <c r="BG205" s="140">
        <v>0</v>
      </c>
      <c r="BH205" s="140">
        <v>0</v>
      </c>
      <c r="BI205" s="140">
        <v>0</v>
      </c>
      <c r="BJ205" s="140">
        <v>1</v>
      </c>
      <c r="BK205" s="140">
        <v>0</v>
      </c>
      <c r="BL205" s="140">
        <v>0</v>
      </c>
      <c r="BM205" s="65">
        <v>0</v>
      </c>
      <c r="BN205" s="64">
        <v>0</v>
      </c>
      <c r="BO205" s="201">
        <v>0</v>
      </c>
      <c r="BP205" s="140">
        <v>9</v>
      </c>
      <c r="BQ205" s="147">
        <v>50</v>
      </c>
      <c r="BR205" s="147">
        <v>0</v>
      </c>
      <c r="BS205" s="147">
        <v>7</v>
      </c>
      <c r="BT205" s="147">
        <v>0</v>
      </c>
      <c r="BU205" s="147">
        <v>9</v>
      </c>
      <c r="BV205" s="154">
        <v>0</v>
      </c>
      <c r="BW205" s="159">
        <v>3.125</v>
      </c>
      <c r="BX205" s="146">
        <v>0</v>
      </c>
      <c r="BY205" s="146">
        <v>0.4375</v>
      </c>
      <c r="BZ205" s="146">
        <v>0</v>
      </c>
      <c r="CA205" s="146">
        <v>0.5625</v>
      </c>
      <c r="CB205" s="156">
        <v>0</v>
      </c>
      <c r="CC205" s="155">
        <v>0</v>
      </c>
      <c r="CD205" s="77">
        <v>0</v>
      </c>
      <c r="CE205" s="64">
        <v>0</v>
      </c>
      <c r="CF205" s="77">
        <v>0</v>
      </c>
      <c r="CG205" s="64">
        <v>0</v>
      </c>
      <c r="CH205" s="77">
        <v>0</v>
      </c>
      <c r="CI205" s="124">
        <v>0</v>
      </c>
      <c r="CJ205" s="124">
        <v>16</v>
      </c>
      <c r="CK205" s="77">
        <v>0</v>
      </c>
      <c r="CL205" s="124">
        <v>0</v>
      </c>
      <c r="CM205" s="77">
        <v>0</v>
      </c>
      <c r="CN205" s="124">
        <v>0</v>
      </c>
      <c r="CO205" s="77">
        <v>0</v>
      </c>
      <c r="CP205" s="116">
        <v>810</v>
      </c>
      <c r="CQ205" s="116">
        <v>50.625</v>
      </c>
      <c r="CR205" s="116">
        <v>0</v>
      </c>
      <c r="CS205" s="116">
        <v>0</v>
      </c>
      <c r="CT205" s="116">
        <v>0</v>
      </c>
      <c r="CU205" s="116">
        <v>0</v>
      </c>
      <c r="CV205" s="116">
        <v>0</v>
      </c>
      <c r="CW205" s="116">
        <v>0</v>
      </c>
      <c r="CX205" s="116">
        <v>50.625</v>
      </c>
      <c r="CY205" s="64">
        <v>49</v>
      </c>
      <c r="CZ205" s="64">
        <v>36</v>
      </c>
      <c r="DA205" s="64">
        <v>34</v>
      </c>
      <c r="DB205" s="64">
        <v>25</v>
      </c>
      <c r="DC205" s="64">
        <v>36</v>
      </c>
      <c r="DD205" s="64">
        <v>18</v>
      </c>
      <c r="DE205" s="141">
        <v>0.73469387755102</v>
      </c>
      <c r="DF205" s="141">
        <v>0.73529411764704999</v>
      </c>
      <c r="DG205" s="141">
        <v>0.5</v>
      </c>
      <c r="DH205" s="64">
        <v>36</v>
      </c>
      <c r="DI205" s="176">
        <v>26</v>
      </c>
      <c r="DJ205" s="175">
        <v>0.964247032692645</v>
      </c>
      <c r="DK205" s="141">
        <v>0.72222222222222221</v>
      </c>
      <c r="DL205" s="141">
        <v>0.69640063472246583</v>
      </c>
      <c r="DM205" s="141">
        <v>0.71797751907458174</v>
      </c>
      <c r="DN205" s="141">
        <v>-0.19640063472246583</v>
      </c>
      <c r="DO205" s="64">
        <v>0</v>
      </c>
      <c r="DP205" s="77">
        <v>0</v>
      </c>
      <c r="DQ205" s="64">
        <v>16</v>
      </c>
      <c r="DR205" s="77">
        <v>1</v>
      </c>
      <c r="DS205" s="64">
        <v>0</v>
      </c>
      <c r="DT205" s="77">
        <v>0</v>
      </c>
      <c r="DU205" s="64">
        <v>48</v>
      </c>
      <c r="DV205" s="64">
        <v>232</v>
      </c>
      <c r="DW205" s="77">
        <v>0.20689655172412999</v>
      </c>
      <c r="DX205" s="64">
        <v>16</v>
      </c>
      <c r="DY205" s="64">
        <v>95</v>
      </c>
      <c r="DZ205" s="201">
        <v>0.16842105263157001</v>
      </c>
      <c r="EA205" s="64">
        <v>12.500000000000901</v>
      </c>
      <c r="EB205" s="64">
        <v>0</v>
      </c>
      <c r="EC205" s="64">
        <v>0</v>
      </c>
      <c r="ED205" s="77">
        <v>0</v>
      </c>
      <c r="EE205" s="64">
        <v>0</v>
      </c>
      <c r="EF205" s="64">
        <v>0</v>
      </c>
      <c r="EG205" s="64">
        <v>0</v>
      </c>
      <c r="EH205" s="77">
        <v>0</v>
      </c>
      <c r="EI205" s="64">
        <v>0</v>
      </c>
      <c r="EJ205" s="138">
        <v>0</v>
      </c>
      <c r="EK205" s="64">
        <v>0</v>
      </c>
      <c r="EL205" s="64">
        <v>0</v>
      </c>
      <c r="EM205" s="138"/>
      <c r="EN205" s="178">
        <v>0</v>
      </c>
      <c r="EO205" s="178">
        <v>0</v>
      </c>
      <c r="EP205" s="178">
        <v>0</v>
      </c>
      <c r="EQ205" s="178">
        <v>0</v>
      </c>
      <c r="ER205" s="179">
        <v>0</v>
      </c>
    </row>
    <row r="206" spans="2:148" ht="14.1" customHeight="1" x14ac:dyDescent="0.2">
      <c r="B206" s="62" t="s">
        <v>1562</v>
      </c>
      <c r="C206" s="63" t="s">
        <v>383</v>
      </c>
      <c r="D206" s="63" t="s">
        <v>384</v>
      </c>
      <c r="E206" s="63" t="s">
        <v>385</v>
      </c>
      <c r="F206" s="63" t="s">
        <v>403</v>
      </c>
      <c r="G206" s="63"/>
      <c r="H206" s="63" t="s">
        <v>567</v>
      </c>
      <c r="I206" s="63" t="s">
        <v>1511</v>
      </c>
      <c r="J206" s="158" t="b">
        <v>0</v>
      </c>
      <c r="K206" s="132" t="s">
        <v>1563</v>
      </c>
      <c r="L206" s="63" t="s">
        <v>570</v>
      </c>
      <c r="M206" s="62"/>
      <c r="N206" s="63" t="s">
        <v>1564</v>
      </c>
      <c r="O206" s="63" t="s">
        <v>1110</v>
      </c>
      <c r="P206" s="63" t="s">
        <v>393</v>
      </c>
      <c r="Q206" s="63">
        <v>10035</v>
      </c>
      <c r="R206" s="63" t="s">
        <v>1565</v>
      </c>
      <c r="S206" s="218" t="s">
        <v>574</v>
      </c>
      <c r="T206" s="132" t="s">
        <v>575</v>
      </c>
      <c r="U206" s="166" t="s">
        <v>397</v>
      </c>
      <c r="V206" s="219" t="s">
        <v>398</v>
      </c>
      <c r="W206" s="219" t="s">
        <v>399</v>
      </c>
      <c r="X206" s="219" t="s">
        <v>400</v>
      </c>
      <c r="Y206" s="132" t="s">
        <v>336</v>
      </c>
      <c r="Z206" s="166" t="s">
        <v>401</v>
      </c>
      <c r="AA206" s="166">
        <v>1</v>
      </c>
      <c r="AB206" s="166">
        <v>1</v>
      </c>
      <c r="AC206" s="166">
        <v>0</v>
      </c>
      <c r="AD206" s="166">
        <v>0</v>
      </c>
      <c r="AE206" s="213">
        <v>43221</v>
      </c>
      <c r="AF206" s="64">
        <v>621</v>
      </c>
      <c r="AG206" s="64" t="s">
        <v>401</v>
      </c>
      <c r="AH206" s="64">
        <v>1</v>
      </c>
      <c r="AI206" s="64">
        <v>53</v>
      </c>
      <c r="AJ206" s="64">
        <v>86</v>
      </c>
      <c r="AK206" s="64">
        <v>95</v>
      </c>
      <c r="AL206" s="64">
        <v>42</v>
      </c>
      <c r="AM206" s="64">
        <v>67</v>
      </c>
      <c r="AN206" s="64">
        <v>113.67473874509622</v>
      </c>
      <c r="AO206" s="64">
        <v>60.674738745096221</v>
      </c>
      <c r="AP206" s="77">
        <v>1.696637891717854</v>
      </c>
      <c r="AQ206" s="64">
        <v>46.674738745096221</v>
      </c>
      <c r="AR206" s="64">
        <v>85.666666000000006</v>
      </c>
      <c r="AS206" s="65">
        <v>0.19657619731680231</v>
      </c>
      <c r="AT206" s="65">
        <v>1.1448063914169098</v>
      </c>
      <c r="AU206" s="64">
        <v>53</v>
      </c>
      <c r="AV206" s="140">
        <v>113.67473874509622</v>
      </c>
      <c r="AW206" s="140">
        <v>21</v>
      </c>
      <c r="AX206" s="140">
        <v>42</v>
      </c>
      <c r="AY206" s="140">
        <v>0</v>
      </c>
      <c r="AZ206" s="140">
        <v>11</v>
      </c>
      <c r="BA206" s="140">
        <v>3</v>
      </c>
      <c r="BB206" s="140">
        <v>3</v>
      </c>
      <c r="BC206" s="140">
        <v>0</v>
      </c>
      <c r="BD206" s="140">
        <v>17</v>
      </c>
      <c r="BE206" s="140">
        <v>10</v>
      </c>
      <c r="BF206" s="65">
        <v>0.47620000000000001</v>
      </c>
      <c r="BG206" s="140">
        <v>1</v>
      </c>
      <c r="BH206" s="140">
        <v>2</v>
      </c>
      <c r="BI206" s="140">
        <v>0</v>
      </c>
      <c r="BJ206" s="140">
        <v>13</v>
      </c>
      <c r="BK206" s="140">
        <v>12</v>
      </c>
      <c r="BL206" s="140">
        <v>0</v>
      </c>
      <c r="BM206" s="65">
        <v>0.42859999999999998</v>
      </c>
      <c r="BN206" s="64">
        <v>14</v>
      </c>
      <c r="BO206" s="201">
        <v>6.8292682926820003E-2</v>
      </c>
      <c r="BP206" s="140">
        <v>38</v>
      </c>
      <c r="BQ206" s="147">
        <v>170</v>
      </c>
      <c r="BR206" s="147">
        <v>1</v>
      </c>
      <c r="BS206" s="147">
        <v>3</v>
      </c>
      <c r="BT206" s="147">
        <v>3</v>
      </c>
      <c r="BU206" s="147">
        <v>21</v>
      </c>
      <c r="BV206" s="154">
        <v>14</v>
      </c>
      <c r="BW206" s="159">
        <v>4.0476190476190403</v>
      </c>
      <c r="BX206" s="146">
        <v>2.3809523809519999E-2</v>
      </c>
      <c r="BY206" s="146">
        <v>7.1428571428569995E-2</v>
      </c>
      <c r="BZ206" s="146">
        <v>7.1428571428569995E-2</v>
      </c>
      <c r="CA206" s="146">
        <v>0.5</v>
      </c>
      <c r="CB206" s="156">
        <v>0.33333333333332998</v>
      </c>
      <c r="CC206" s="155">
        <v>15</v>
      </c>
      <c r="CD206" s="77">
        <v>0.35714285714284999</v>
      </c>
      <c r="CE206" s="64">
        <v>2</v>
      </c>
      <c r="CF206" s="77">
        <v>0.11764705882352</v>
      </c>
      <c r="CG206" s="64">
        <v>17</v>
      </c>
      <c r="CH206" s="77">
        <v>0.28813559322033</v>
      </c>
      <c r="CI206" s="124">
        <v>1</v>
      </c>
      <c r="CJ206" s="124">
        <v>42</v>
      </c>
      <c r="CK206" s="77">
        <v>2.3809523809519999E-2</v>
      </c>
      <c r="CL206" s="124">
        <v>1</v>
      </c>
      <c r="CM206" s="77">
        <v>2.3800000000000002E-2</v>
      </c>
      <c r="CN206" s="124">
        <v>0</v>
      </c>
      <c r="CO206" s="77">
        <v>0</v>
      </c>
      <c r="CP206" s="116">
        <v>2910</v>
      </c>
      <c r="CQ206" s="116">
        <v>69.285714285714292</v>
      </c>
      <c r="CR206" s="116">
        <v>0</v>
      </c>
      <c r="CS206" s="116">
        <v>0</v>
      </c>
      <c r="CT206" s="116">
        <v>105</v>
      </c>
      <c r="CU206" s="116">
        <v>2.5</v>
      </c>
      <c r="CV206" s="116">
        <v>5</v>
      </c>
      <c r="CW206" s="116">
        <v>0.11904761904761904</v>
      </c>
      <c r="CX206" s="116">
        <v>71.904761904761912</v>
      </c>
      <c r="CY206" s="64">
        <v>86</v>
      </c>
      <c r="CZ206" s="64">
        <v>64</v>
      </c>
      <c r="DA206" s="64">
        <v>78</v>
      </c>
      <c r="DB206" s="64">
        <v>58</v>
      </c>
      <c r="DC206" s="64">
        <v>73</v>
      </c>
      <c r="DD206" s="64">
        <v>48</v>
      </c>
      <c r="DE206" s="141">
        <v>0.74418604651162001</v>
      </c>
      <c r="DF206" s="141">
        <v>0.74358974358973995</v>
      </c>
      <c r="DG206" s="141">
        <v>0.65753424657533999</v>
      </c>
      <c r="DH206" s="64">
        <v>76</v>
      </c>
      <c r="DI206" s="176">
        <v>59</v>
      </c>
      <c r="DJ206" s="175">
        <v>0.964247032692645</v>
      </c>
      <c r="DK206" s="141">
        <v>0.77631578947368418</v>
      </c>
      <c r="DL206" s="141">
        <v>0.74856019643244809</v>
      </c>
      <c r="DM206" s="141">
        <v>0.87839862406400004</v>
      </c>
      <c r="DN206" s="141">
        <v>-9.1025949857108102E-2</v>
      </c>
      <c r="DO206" s="64">
        <v>17</v>
      </c>
      <c r="DP206" s="77">
        <v>0.28813559322033</v>
      </c>
      <c r="DQ206" s="64">
        <v>31</v>
      </c>
      <c r="DR206" s="77">
        <v>0.73809523809523003</v>
      </c>
      <c r="DS206" s="64">
        <v>0</v>
      </c>
      <c r="DT206" s="77">
        <v>0</v>
      </c>
      <c r="DU206" s="64">
        <v>95</v>
      </c>
      <c r="DV206" s="64">
        <v>495</v>
      </c>
      <c r="DW206" s="77">
        <v>0.19191919191918999</v>
      </c>
      <c r="DX206" s="64">
        <v>42</v>
      </c>
      <c r="DY206" s="64">
        <v>205</v>
      </c>
      <c r="DZ206" s="201">
        <v>0.20487804878047999</v>
      </c>
      <c r="EA206" s="64">
        <v>19.500000000001599</v>
      </c>
      <c r="EB206" s="64">
        <v>37</v>
      </c>
      <c r="EC206" s="64">
        <v>7</v>
      </c>
      <c r="ED206" s="77">
        <v>0.18920000000000001</v>
      </c>
      <c r="EE206" s="64">
        <v>0</v>
      </c>
      <c r="EF206" s="64">
        <v>0</v>
      </c>
      <c r="EG206" s="64">
        <v>0</v>
      </c>
      <c r="EH206" s="77">
        <v>0</v>
      </c>
      <c r="EI206" s="64">
        <v>0</v>
      </c>
      <c r="EJ206" s="138">
        <v>0</v>
      </c>
      <c r="EK206" s="64">
        <v>39</v>
      </c>
      <c r="EL206" s="64">
        <v>7</v>
      </c>
      <c r="EM206" s="138">
        <v>0.17949999999999999</v>
      </c>
      <c r="EN206" s="178">
        <v>0</v>
      </c>
      <c r="EO206" s="178">
        <v>0</v>
      </c>
      <c r="EP206" s="178">
        <v>0</v>
      </c>
      <c r="EQ206" s="178">
        <v>0</v>
      </c>
      <c r="ER206" s="179">
        <v>0</v>
      </c>
    </row>
    <row r="207" spans="2:148" ht="14.1" customHeight="1" x14ac:dyDescent="0.2">
      <c r="B207" s="62" t="s">
        <v>1566</v>
      </c>
      <c r="C207" s="63" t="s">
        <v>383</v>
      </c>
      <c r="D207" s="63" t="s">
        <v>384</v>
      </c>
      <c r="E207" s="63" t="s">
        <v>385</v>
      </c>
      <c r="F207" s="63" t="s">
        <v>403</v>
      </c>
      <c r="G207" s="63"/>
      <c r="H207" s="63" t="s">
        <v>567</v>
      </c>
      <c r="I207" s="63" t="s">
        <v>1511</v>
      </c>
      <c r="J207" s="158" t="b">
        <v>0</v>
      </c>
      <c r="K207" s="132" t="s">
        <v>1567</v>
      </c>
      <c r="L207" s="63" t="s">
        <v>417</v>
      </c>
      <c r="M207" s="62"/>
      <c r="N207" s="63" t="s">
        <v>1568</v>
      </c>
      <c r="O207" s="63" t="s">
        <v>1110</v>
      </c>
      <c r="P207" s="63" t="s">
        <v>393</v>
      </c>
      <c r="Q207" s="63">
        <v>10026</v>
      </c>
      <c r="R207" s="63" t="s">
        <v>1569</v>
      </c>
      <c r="S207" s="218" t="s">
        <v>420</v>
      </c>
      <c r="T207" s="132" t="s">
        <v>421</v>
      </c>
      <c r="U207" s="166" t="s">
        <v>397</v>
      </c>
      <c r="V207" s="219" t="s">
        <v>398</v>
      </c>
      <c r="W207" s="219" t="s">
        <v>399</v>
      </c>
      <c r="X207" s="219" t="s">
        <v>400</v>
      </c>
      <c r="Y207" s="132" t="s">
        <v>336</v>
      </c>
      <c r="Z207" s="166" t="s">
        <v>401</v>
      </c>
      <c r="AA207" s="166">
        <v>1</v>
      </c>
      <c r="AB207" s="166">
        <v>1</v>
      </c>
      <c r="AC207" s="166">
        <v>1</v>
      </c>
      <c r="AD207" s="166">
        <v>0</v>
      </c>
      <c r="AE207" s="213">
        <v>43321</v>
      </c>
      <c r="AF207" s="64">
        <v>521</v>
      </c>
      <c r="AG207" s="64" t="s">
        <v>401</v>
      </c>
      <c r="AH207" s="64">
        <v>1</v>
      </c>
      <c r="AI207" s="64">
        <v>36</v>
      </c>
      <c r="AJ207" s="64">
        <v>56</v>
      </c>
      <c r="AK207" s="64">
        <v>50</v>
      </c>
      <c r="AL207" s="64">
        <v>30</v>
      </c>
      <c r="AM207" s="64">
        <v>50</v>
      </c>
      <c r="AN207" s="64">
        <v>81.196241960783027</v>
      </c>
      <c r="AO207" s="64">
        <v>45.196241960783027</v>
      </c>
      <c r="AP207" s="77">
        <v>1.6239248392156604</v>
      </c>
      <c r="AQ207" s="64">
        <v>31.196241960783027</v>
      </c>
      <c r="AR207" s="64">
        <v>52.666665999999999</v>
      </c>
      <c r="AS207" s="65">
        <v>0.62392483921566055</v>
      </c>
      <c r="AT207" s="65">
        <v>1.2554511655773064</v>
      </c>
      <c r="AU207" s="64">
        <v>36</v>
      </c>
      <c r="AV207" s="140">
        <v>81.196241960783027</v>
      </c>
      <c r="AW207" s="140">
        <v>18</v>
      </c>
      <c r="AX207" s="140">
        <v>30</v>
      </c>
      <c r="AY207" s="140">
        <v>0</v>
      </c>
      <c r="AZ207" s="140">
        <v>12</v>
      </c>
      <c r="BA207" s="140">
        <v>2</v>
      </c>
      <c r="BB207" s="140">
        <v>6</v>
      </c>
      <c r="BC207" s="140">
        <v>3</v>
      </c>
      <c r="BD207" s="140">
        <v>23</v>
      </c>
      <c r="BE207" s="140">
        <v>6</v>
      </c>
      <c r="BF207" s="65">
        <v>0.33329999999999999</v>
      </c>
      <c r="BG207" s="140">
        <v>0</v>
      </c>
      <c r="BH207" s="140">
        <v>0</v>
      </c>
      <c r="BI207" s="140">
        <v>0</v>
      </c>
      <c r="BJ207" s="140">
        <v>6</v>
      </c>
      <c r="BK207" s="140">
        <v>1</v>
      </c>
      <c r="BL207" s="140">
        <v>0</v>
      </c>
      <c r="BM207" s="65">
        <v>0.3</v>
      </c>
      <c r="BN207" s="64">
        <v>6</v>
      </c>
      <c r="BO207" s="201">
        <v>2.5423728813550001E-2</v>
      </c>
      <c r="BP207" s="140">
        <v>16</v>
      </c>
      <c r="BQ207" s="147">
        <v>95</v>
      </c>
      <c r="BR207" s="147">
        <v>2</v>
      </c>
      <c r="BS207" s="147">
        <v>9</v>
      </c>
      <c r="BT207" s="147">
        <v>4</v>
      </c>
      <c r="BU207" s="147">
        <v>12</v>
      </c>
      <c r="BV207" s="154">
        <v>3</v>
      </c>
      <c r="BW207" s="159">
        <v>3.1666666666666599</v>
      </c>
      <c r="BX207" s="146">
        <v>6.6666666666660004E-2</v>
      </c>
      <c r="BY207" s="146">
        <v>0.3</v>
      </c>
      <c r="BZ207" s="146">
        <v>0.13333333333333</v>
      </c>
      <c r="CA207" s="146">
        <v>0.4</v>
      </c>
      <c r="CB207" s="156">
        <v>0.1</v>
      </c>
      <c r="CC207" s="155">
        <v>4</v>
      </c>
      <c r="CD207" s="77">
        <v>0.13333333333333</v>
      </c>
      <c r="CE207" s="64">
        <v>0</v>
      </c>
      <c r="CF207" s="77">
        <v>0</v>
      </c>
      <c r="CG207" s="64">
        <v>4</v>
      </c>
      <c r="CH207" s="77">
        <v>0.11764705882352</v>
      </c>
      <c r="CI207" s="124">
        <v>0</v>
      </c>
      <c r="CJ207" s="124">
        <v>30</v>
      </c>
      <c r="CK207" s="77">
        <v>0</v>
      </c>
      <c r="CL207" s="124">
        <v>0</v>
      </c>
      <c r="CM207" s="77">
        <v>0</v>
      </c>
      <c r="CN207" s="124">
        <v>0</v>
      </c>
      <c r="CO207" s="77">
        <v>0</v>
      </c>
      <c r="CP207" s="116">
        <v>1610</v>
      </c>
      <c r="CQ207" s="116">
        <v>53.666666666666664</v>
      </c>
      <c r="CR207" s="116">
        <v>0</v>
      </c>
      <c r="CS207" s="116">
        <v>0</v>
      </c>
      <c r="CT207" s="116">
        <v>28</v>
      </c>
      <c r="CU207" s="116">
        <v>0.93333333333333335</v>
      </c>
      <c r="CV207" s="116">
        <v>0</v>
      </c>
      <c r="CW207" s="116">
        <v>0</v>
      </c>
      <c r="CX207" s="116">
        <v>54.599999999999994</v>
      </c>
      <c r="CY207" s="64">
        <v>54</v>
      </c>
      <c r="CZ207" s="64">
        <v>44</v>
      </c>
      <c r="DA207" s="64">
        <v>61</v>
      </c>
      <c r="DB207" s="64">
        <v>46</v>
      </c>
      <c r="DC207" s="64">
        <v>50</v>
      </c>
      <c r="DD207" s="64">
        <v>33</v>
      </c>
      <c r="DE207" s="141">
        <v>0.81481481481481</v>
      </c>
      <c r="DF207" s="141">
        <v>0.75409836065572999</v>
      </c>
      <c r="DG207" s="141">
        <v>0.66</v>
      </c>
      <c r="DH207" s="64">
        <v>52</v>
      </c>
      <c r="DI207" s="176">
        <v>41</v>
      </c>
      <c r="DJ207" s="175">
        <v>0.964247032692645</v>
      </c>
      <c r="DK207" s="141">
        <v>0.78846153846153844</v>
      </c>
      <c r="DL207" s="141">
        <v>0.76027169885381618</v>
      </c>
      <c r="DM207" s="141">
        <v>0.8681107043639984</v>
      </c>
      <c r="DN207" s="141">
        <v>-0.10027169885381615</v>
      </c>
      <c r="DO207" s="64">
        <v>4</v>
      </c>
      <c r="DP207" s="77">
        <v>0.11764705882352</v>
      </c>
      <c r="DQ207" s="64">
        <v>24</v>
      </c>
      <c r="DR207" s="77">
        <v>0.8</v>
      </c>
      <c r="DS207" s="64">
        <v>0</v>
      </c>
      <c r="DT207" s="77">
        <v>0</v>
      </c>
      <c r="DU207" s="64">
        <v>50</v>
      </c>
      <c r="DV207" s="64">
        <v>551</v>
      </c>
      <c r="DW207" s="77">
        <v>9.0744101633390001E-2</v>
      </c>
      <c r="DX207" s="64">
        <v>29</v>
      </c>
      <c r="DY207" s="64">
        <v>236</v>
      </c>
      <c r="DZ207" s="201">
        <v>0.1228813559322</v>
      </c>
      <c r="EA207" s="64">
        <v>41.8000000000008</v>
      </c>
      <c r="EB207" s="64">
        <v>62</v>
      </c>
      <c r="EC207" s="64">
        <v>0</v>
      </c>
      <c r="ED207" s="77">
        <v>0</v>
      </c>
      <c r="EE207" s="64">
        <v>0</v>
      </c>
      <c r="EF207" s="64">
        <v>0</v>
      </c>
      <c r="EG207" s="64">
        <v>0</v>
      </c>
      <c r="EH207" s="77">
        <v>0</v>
      </c>
      <c r="EI207" s="64">
        <v>30</v>
      </c>
      <c r="EJ207" s="138">
        <v>0</v>
      </c>
      <c r="EK207" s="64">
        <v>4</v>
      </c>
      <c r="EL207" s="64">
        <v>2</v>
      </c>
      <c r="EM207" s="138">
        <v>0.5</v>
      </c>
      <c r="EN207" s="178">
        <v>0</v>
      </c>
      <c r="EO207" s="178">
        <v>0</v>
      </c>
      <c r="EP207" s="178">
        <v>0</v>
      </c>
      <c r="EQ207" s="178">
        <v>0</v>
      </c>
      <c r="ER207" s="179">
        <v>0</v>
      </c>
    </row>
    <row r="208" spans="2:148" ht="14.1" customHeight="1" x14ac:dyDescent="0.2">
      <c r="B208" s="62" t="s">
        <v>1570</v>
      </c>
      <c r="C208" s="63" t="s">
        <v>383</v>
      </c>
      <c r="D208" s="63" t="s">
        <v>384</v>
      </c>
      <c r="E208" s="63" t="s">
        <v>385</v>
      </c>
      <c r="F208" s="63"/>
      <c r="G208" s="63"/>
      <c r="H208" s="63" t="s">
        <v>567</v>
      </c>
      <c r="I208" s="63" t="s">
        <v>1571</v>
      </c>
      <c r="J208" s="158" t="b">
        <v>0</v>
      </c>
      <c r="K208" s="132" t="s">
        <v>1572</v>
      </c>
      <c r="L208" s="63" t="s">
        <v>1573</v>
      </c>
      <c r="M208" s="62"/>
      <c r="N208" s="63" t="s">
        <v>1574</v>
      </c>
      <c r="O208" s="63" t="s">
        <v>572</v>
      </c>
      <c r="P208" s="63" t="s">
        <v>393</v>
      </c>
      <c r="Q208" s="63">
        <v>10467</v>
      </c>
      <c r="R208" s="63" t="s">
        <v>1575</v>
      </c>
      <c r="S208" s="218" t="s">
        <v>1576</v>
      </c>
      <c r="T208" s="132" t="s">
        <v>1577</v>
      </c>
      <c r="U208" s="166" t="s">
        <v>397</v>
      </c>
      <c r="V208" s="219" t="s">
        <v>398</v>
      </c>
      <c r="W208" s="219" t="s">
        <v>399</v>
      </c>
      <c r="X208" s="219" t="s">
        <v>400</v>
      </c>
      <c r="Y208" s="132" t="s">
        <v>335</v>
      </c>
      <c r="Z208" s="166"/>
      <c r="AA208" s="166">
        <v>1</v>
      </c>
      <c r="AB208" s="166">
        <v>0</v>
      </c>
      <c r="AC208" s="166">
        <v>1</v>
      </c>
      <c r="AD208" s="166">
        <v>0</v>
      </c>
      <c r="AE208" s="213">
        <v>38985</v>
      </c>
      <c r="AF208" s="64">
        <v>4857</v>
      </c>
      <c r="AG208" s="64" t="s">
        <v>401</v>
      </c>
      <c r="AH208" s="64">
        <v>0</v>
      </c>
      <c r="AI208" s="64">
        <v>34</v>
      </c>
      <c r="AJ208" s="64">
        <v>57</v>
      </c>
      <c r="AK208" s="64">
        <v>58</v>
      </c>
      <c r="AL208" s="64">
        <v>27</v>
      </c>
      <c r="AM208" s="64">
        <v>50</v>
      </c>
      <c r="AN208" s="64">
        <v>73.076617764704707</v>
      </c>
      <c r="AO208" s="64">
        <v>39.076617764704707</v>
      </c>
      <c r="AP208" s="77">
        <v>1.4615323552940942</v>
      </c>
      <c r="AQ208" s="64">
        <v>23.076617764704707</v>
      </c>
      <c r="AR208" s="64">
        <v>56</v>
      </c>
      <c r="AS208" s="65">
        <v>0.25994168559835701</v>
      </c>
      <c r="AT208" s="65">
        <v>1.1493122871971972</v>
      </c>
      <c r="AU208" s="64">
        <v>34</v>
      </c>
      <c r="AV208" s="140">
        <v>73.076617764704707</v>
      </c>
      <c r="AW208" s="140">
        <v>11</v>
      </c>
      <c r="AX208" s="140">
        <v>27</v>
      </c>
      <c r="AY208" s="140">
        <v>0</v>
      </c>
      <c r="AZ208" s="140">
        <v>9</v>
      </c>
      <c r="BA208" s="140">
        <v>2</v>
      </c>
      <c r="BB208" s="140">
        <v>2</v>
      </c>
      <c r="BC208" s="140">
        <v>1</v>
      </c>
      <c r="BD208" s="140">
        <v>14</v>
      </c>
      <c r="BE208" s="140">
        <v>0</v>
      </c>
      <c r="BF208" s="65">
        <v>0</v>
      </c>
      <c r="BG208" s="140">
        <v>0</v>
      </c>
      <c r="BH208" s="140">
        <v>0</v>
      </c>
      <c r="BI208" s="140">
        <v>0</v>
      </c>
      <c r="BJ208" s="140">
        <v>0</v>
      </c>
      <c r="BK208" s="140">
        <v>12</v>
      </c>
      <c r="BL208" s="140">
        <v>1</v>
      </c>
      <c r="BM208" s="65">
        <v>0.59260000000000002</v>
      </c>
      <c r="BN208" s="64">
        <v>9</v>
      </c>
      <c r="BO208" s="201">
        <v>2.73556231003E-2</v>
      </c>
      <c r="BP208" s="140">
        <v>7</v>
      </c>
      <c r="BQ208" s="147">
        <v>76</v>
      </c>
      <c r="BR208" s="147">
        <v>0</v>
      </c>
      <c r="BS208" s="147">
        <v>10</v>
      </c>
      <c r="BT208" s="147">
        <v>12</v>
      </c>
      <c r="BU208" s="147">
        <v>5</v>
      </c>
      <c r="BV208" s="154">
        <v>0</v>
      </c>
      <c r="BW208" s="159">
        <v>2.81481481481481</v>
      </c>
      <c r="BX208" s="146">
        <v>0</v>
      </c>
      <c r="BY208" s="146">
        <v>0.37037037037037002</v>
      </c>
      <c r="BZ208" s="146">
        <v>0.44444444444443998</v>
      </c>
      <c r="CA208" s="146">
        <v>0.18518518518518001</v>
      </c>
      <c r="CB208" s="156">
        <v>0</v>
      </c>
      <c r="CC208" s="155">
        <v>3</v>
      </c>
      <c r="CD208" s="77">
        <v>0.11111111111110999</v>
      </c>
      <c r="CE208" s="64">
        <v>1</v>
      </c>
      <c r="CF208" s="77">
        <v>8.3333333333329998E-2</v>
      </c>
      <c r="CG208" s="64">
        <v>4</v>
      </c>
      <c r="CH208" s="77">
        <v>0.10256410256409999</v>
      </c>
      <c r="CI208" s="124">
        <v>1</v>
      </c>
      <c r="CJ208" s="124">
        <v>27</v>
      </c>
      <c r="CK208" s="77">
        <v>3.7037037037029999E-2</v>
      </c>
      <c r="CL208" s="124">
        <v>1</v>
      </c>
      <c r="CM208" s="77">
        <v>3.6999999999999998E-2</v>
      </c>
      <c r="CN208" s="124">
        <v>0</v>
      </c>
      <c r="CO208" s="77">
        <v>0</v>
      </c>
      <c r="CP208" s="116">
        <v>2000</v>
      </c>
      <c r="CQ208" s="116">
        <v>74.074074074074076</v>
      </c>
      <c r="CR208" s="116">
        <v>0</v>
      </c>
      <c r="CS208" s="116">
        <v>0</v>
      </c>
      <c r="CT208" s="116">
        <v>21</v>
      </c>
      <c r="CU208" s="116">
        <v>0.77777777777777779</v>
      </c>
      <c r="CV208" s="116">
        <v>5</v>
      </c>
      <c r="CW208" s="116">
        <v>0.18518518518518517</v>
      </c>
      <c r="CX208" s="116">
        <v>75.037037037037038</v>
      </c>
      <c r="CY208" s="64">
        <v>57</v>
      </c>
      <c r="CZ208" s="64">
        <v>53</v>
      </c>
      <c r="DA208" s="64">
        <v>54</v>
      </c>
      <c r="DB208" s="64">
        <v>52</v>
      </c>
      <c r="DC208" s="64">
        <v>52</v>
      </c>
      <c r="DD208" s="64">
        <v>40</v>
      </c>
      <c r="DE208" s="141">
        <v>0.92982456140350001</v>
      </c>
      <c r="DF208" s="141">
        <v>0.96296296296296002</v>
      </c>
      <c r="DG208" s="141">
        <v>0.76923076923075995</v>
      </c>
      <c r="DH208" s="64">
        <v>53</v>
      </c>
      <c r="DI208" s="176">
        <v>42</v>
      </c>
      <c r="DJ208" s="175">
        <v>0.964247032692645</v>
      </c>
      <c r="DK208" s="141">
        <v>0.79245283018867929</v>
      </c>
      <c r="DL208" s="141">
        <v>0.76412029005832249</v>
      </c>
      <c r="DM208" s="141">
        <v>1.0066880558453006</v>
      </c>
      <c r="DN208" s="141">
        <v>5.1104791724374543E-3</v>
      </c>
      <c r="DO208" s="64">
        <v>12</v>
      </c>
      <c r="DP208" s="77">
        <v>0.30769230769229999</v>
      </c>
      <c r="DQ208" s="64">
        <v>21</v>
      </c>
      <c r="DR208" s="77">
        <v>0.77777777777777002</v>
      </c>
      <c r="DS208" s="64">
        <v>2</v>
      </c>
      <c r="DT208" s="77">
        <v>7.4074074074070004E-2</v>
      </c>
      <c r="DU208" s="64">
        <v>58</v>
      </c>
      <c r="DV208" s="64">
        <v>852</v>
      </c>
      <c r="DW208" s="77">
        <v>6.8075117370890004E-2</v>
      </c>
      <c r="DX208" s="64">
        <v>27</v>
      </c>
      <c r="DY208" s="64">
        <v>329</v>
      </c>
      <c r="DZ208" s="201">
        <v>8.2066869300910006E-2</v>
      </c>
      <c r="EA208" s="64">
        <v>71.7000000000006</v>
      </c>
      <c r="EB208" s="64">
        <v>123</v>
      </c>
      <c r="EC208" s="64">
        <v>3</v>
      </c>
      <c r="ED208" s="77">
        <v>2.4400000000000002E-2</v>
      </c>
      <c r="EE208" s="64">
        <v>0</v>
      </c>
      <c r="EF208" s="64">
        <v>0</v>
      </c>
      <c r="EG208" s="64">
        <v>0</v>
      </c>
      <c r="EH208" s="77">
        <v>0</v>
      </c>
      <c r="EI208" s="64">
        <v>27</v>
      </c>
      <c r="EJ208" s="138">
        <v>0</v>
      </c>
      <c r="EK208" s="64">
        <v>24</v>
      </c>
      <c r="EL208" s="64">
        <v>0</v>
      </c>
      <c r="EM208" s="138">
        <v>0</v>
      </c>
      <c r="EN208" s="178">
        <v>0</v>
      </c>
      <c r="EO208" s="178">
        <v>0</v>
      </c>
      <c r="EP208" s="178">
        <v>0</v>
      </c>
      <c r="EQ208" s="178">
        <v>0</v>
      </c>
      <c r="ER208" s="179">
        <v>0</v>
      </c>
    </row>
    <row r="209" spans="2:148" ht="14.1" customHeight="1" x14ac:dyDescent="0.2">
      <c r="B209" s="62" t="s">
        <v>1578</v>
      </c>
      <c r="C209" s="63" t="s">
        <v>383</v>
      </c>
      <c r="D209" s="63" t="s">
        <v>384</v>
      </c>
      <c r="E209" s="63" t="s">
        <v>385</v>
      </c>
      <c r="F209" s="63" t="s">
        <v>403</v>
      </c>
      <c r="G209" s="63"/>
      <c r="H209" s="63" t="s">
        <v>567</v>
      </c>
      <c r="I209" s="63" t="s">
        <v>1571</v>
      </c>
      <c r="J209" s="158" t="b">
        <v>0</v>
      </c>
      <c r="K209" s="132" t="s">
        <v>1579</v>
      </c>
      <c r="L209" s="63" t="s">
        <v>449</v>
      </c>
      <c r="M209" s="62"/>
      <c r="N209" s="63" t="s">
        <v>1580</v>
      </c>
      <c r="O209" s="63" t="s">
        <v>572</v>
      </c>
      <c r="P209" s="63" t="s">
        <v>393</v>
      </c>
      <c r="Q209" s="63">
        <v>10462</v>
      </c>
      <c r="R209" s="63" t="s">
        <v>1581</v>
      </c>
      <c r="S209" s="218" t="s">
        <v>453</v>
      </c>
      <c r="T209" s="132" t="s">
        <v>454</v>
      </c>
      <c r="U209" s="166" t="s">
        <v>397</v>
      </c>
      <c r="V209" s="219" t="s">
        <v>398</v>
      </c>
      <c r="W209" s="219" t="s">
        <v>399</v>
      </c>
      <c r="X209" s="219" t="s">
        <v>400</v>
      </c>
      <c r="Y209" s="132" t="s">
        <v>336</v>
      </c>
      <c r="Z209" s="166" t="s">
        <v>410</v>
      </c>
      <c r="AA209" s="166">
        <v>1</v>
      </c>
      <c r="AB209" s="166">
        <v>1</v>
      </c>
      <c r="AC209" s="166">
        <v>1</v>
      </c>
      <c r="AD209" s="166">
        <v>0</v>
      </c>
      <c r="AE209" s="213">
        <v>39840</v>
      </c>
      <c r="AF209" s="64">
        <v>4002</v>
      </c>
      <c r="AG209" s="64" t="s">
        <v>401</v>
      </c>
      <c r="AH209" s="64">
        <v>0</v>
      </c>
      <c r="AI209" s="64">
        <v>110</v>
      </c>
      <c r="AJ209" s="64">
        <v>132</v>
      </c>
      <c r="AK209" s="64">
        <v>167</v>
      </c>
      <c r="AL209" s="64">
        <v>34</v>
      </c>
      <c r="AM209" s="64">
        <v>106</v>
      </c>
      <c r="AN209" s="64">
        <v>92.022407555554082</v>
      </c>
      <c r="AO209" s="64">
        <v>-17.977592444445918</v>
      </c>
      <c r="AP209" s="77">
        <v>0.86813592033541587</v>
      </c>
      <c r="AQ209" s="64">
        <v>-13.977592444445918</v>
      </c>
      <c r="AR209" s="64">
        <v>140.66666599999999</v>
      </c>
      <c r="AS209" s="65">
        <v>-0.44896761942781988</v>
      </c>
      <c r="AT209" s="65">
        <v>-0.16343265858587197</v>
      </c>
      <c r="AU209" s="64">
        <v>110</v>
      </c>
      <c r="AV209" s="140">
        <v>92.022407555554082</v>
      </c>
      <c r="AW209" s="140">
        <v>23</v>
      </c>
      <c r="AX209" s="140">
        <v>34</v>
      </c>
      <c r="AY209" s="140">
        <v>0</v>
      </c>
      <c r="AZ209" s="140">
        <v>20</v>
      </c>
      <c r="BA209" s="140">
        <v>2</v>
      </c>
      <c r="BB209" s="140">
        <v>4</v>
      </c>
      <c r="BC209" s="140">
        <v>0</v>
      </c>
      <c r="BD209" s="140">
        <v>26</v>
      </c>
      <c r="BE209" s="140">
        <v>3</v>
      </c>
      <c r="BF209" s="65">
        <v>0.13039999999999999</v>
      </c>
      <c r="BG209" s="140">
        <v>0</v>
      </c>
      <c r="BH209" s="140">
        <v>0</v>
      </c>
      <c r="BI209" s="140">
        <v>0</v>
      </c>
      <c r="BJ209" s="140">
        <v>3</v>
      </c>
      <c r="BK209" s="140">
        <v>5</v>
      </c>
      <c r="BL209" s="140">
        <v>0</v>
      </c>
      <c r="BM209" s="65">
        <v>0.32350000000000001</v>
      </c>
      <c r="BN209" s="64">
        <v>8</v>
      </c>
      <c r="BO209" s="201">
        <v>3.3333333333330002E-2</v>
      </c>
      <c r="BP209" s="140">
        <v>14</v>
      </c>
      <c r="BQ209" s="147">
        <v>100</v>
      </c>
      <c r="BR209" s="147">
        <v>0</v>
      </c>
      <c r="BS209" s="147">
        <v>18</v>
      </c>
      <c r="BT209" s="147">
        <v>4</v>
      </c>
      <c r="BU209" s="147">
        <v>8</v>
      </c>
      <c r="BV209" s="154">
        <v>4</v>
      </c>
      <c r="BW209" s="159">
        <v>2.9411764705882302</v>
      </c>
      <c r="BX209" s="146">
        <v>0</v>
      </c>
      <c r="BY209" s="146">
        <v>0.52941176470588003</v>
      </c>
      <c r="BZ209" s="146">
        <v>0.11764705882352</v>
      </c>
      <c r="CA209" s="146">
        <v>0.23529411764704999</v>
      </c>
      <c r="CB209" s="156">
        <v>0.11764705882352</v>
      </c>
      <c r="CC209" s="155">
        <v>6</v>
      </c>
      <c r="CD209" s="77">
        <v>0.17647058823528999</v>
      </c>
      <c r="CE209" s="64">
        <v>2</v>
      </c>
      <c r="CF209" s="77">
        <v>0.15384615384615</v>
      </c>
      <c r="CG209" s="64">
        <v>8</v>
      </c>
      <c r="CH209" s="77">
        <v>0.17021276595744</v>
      </c>
      <c r="CI209" s="124">
        <v>0</v>
      </c>
      <c r="CJ209" s="124">
        <v>34</v>
      </c>
      <c r="CK209" s="77">
        <v>0</v>
      </c>
      <c r="CL209" s="124">
        <v>0</v>
      </c>
      <c r="CM209" s="77">
        <v>0</v>
      </c>
      <c r="CN209" s="124">
        <v>0</v>
      </c>
      <c r="CO209" s="77">
        <v>0</v>
      </c>
      <c r="CP209" s="116">
        <v>1980</v>
      </c>
      <c r="CQ209" s="116">
        <v>58.235294117647058</v>
      </c>
      <c r="CR209" s="116">
        <v>0</v>
      </c>
      <c r="CS209" s="116">
        <v>0</v>
      </c>
      <c r="CT209" s="116">
        <v>42</v>
      </c>
      <c r="CU209" s="116">
        <v>1.2352941176470589</v>
      </c>
      <c r="CV209" s="116">
        <v>0</v>
      </c>
      <c r="CW209" s="116">
        <v>0</v>
      </c>
      <c r="CX209" s="116">
        <v>59.470588235294116</v>
      </c>
      <c r="CY209" s="64">
        <v>131</v>
      </c>
      <c r="CZ209" s="64">
        <v>83</v>
      </c>
      <c r="DA209" s="64">
        <v>145</v>
      </c>
      <c r="DB209" s="64">
        <v>117</v>
      </c>
      <c r="DC209" s="64">
        <v>111</v>
      </c>
      <c r="DD209" s="64">
        <v>88</v>
      </c>
      <c r="DE209" s="141">
        <v>0.63358778625954004</v>
      </c>
      <c r="DF209" s="141">
        <v>0.80689655172413</v>
      </c>
      <c r="DG209" s="141">
        <v>0.79279279279279002</v>
      </c>
      <c r="DH209" s="64">
        <v>123</v>
      </c>
      <c r="DI209" s="176">
        <v>98</v>
      </c>
      <c r="DJ209" s="175">
        <v>0.964247032692645</v>
      </c>
      <c r="DK209" s="141">
        <v>0.7967479674796748</v>
      </c>
      <c r="DL209" s="141">
        <v>0.76826186344617242</v>
      </c>
      <c r="DM209" s="141">
        <v>1.0319304269986536</v>
      </c>
      <c r="DN209" s="141">
        <v>2.4530929346617603E-2</v>
      </c>
      <c r="DO209" s="64">
        <v>13</v>
      </c>
      <c r="DP209" s="77">
        <v>0.27659574468085002</v>
      </c>
      <c r="DQ209" s="64">
        <v>27</v>
      </c>
      <c r="DR209" s="77">
        <v>0.79411764705882004</v>
      </c>
      <c r="DS209" s="64">
        <v>1</v>
      </c>
      <c r="DT209" s="77">
        <v>2.941176470588E-2</v>
      </c>
      <c r="DU209" s="64">
        <v>167</v>
      </c>
      <c r="DV209" s="64">
        <v>663</v>
      </c>
      <c r="DW209" s="77">
        <v>0.25188536953242002</v>
      </c>
      <c r="DX209" s="64">
        <v>31</v>
      </c>
      <c r="DY209" s="64">
        <v>240</v>
      </c>
      <c r="DZ209" s="201">
        <v>0.12916666666665999</v>
      </c>
      <c r="EA209" s="64">
        <v>41.000000000001599</v>
      </c>
      <c r="EB209" s="64">
        <v>69</v>
      </c>
      <c r="EC209" s="64">
        <v>2</v>
      </c>
      <c r="ED209" s="77">
        <v>2.9000000000000001E-2</v>
      </c>
      <c r="EE209" s="64">
        <v>0</v>
      </c>
      <c r="EF209" s="64">
        <v>0</v>
      </c>
      <c r="EG209" s="64">
        <v>0</v>
      </c>
      <c r="EH209" s="77">
        <v>0</v>
      </c>
      <c r="EI209" s="64">
        <v>34</v>
      </c>
      <c r="EJ209" s="138">
        <v>0</v>
      </c>
      <c r="EK209" s="64">
        <v>70</v>
      </c>
      <c r="EL209" s="64">
        <v>0</v>
      </c>
      <c r="EM209" s="138">
        <v>0</v>
      </c>
      <c r="EN209" s="178">
        <v>0</v>
      </c>
      <c r="EO209" s="178">
        <v>0</v>
      </c>
      <c r="EP209" s="178">
        <v>0</v>
      </c>
      <c r="EQ209" s="178">
        <v>0</v>
      </c>
      <c r="ER209" s="179">
        <v>0</v>
      </c>
    </row>
    <row r="210" spans="2:148" ht="14.1" customHeight="1" x14ac:dyDescent="0.2">
      <c r="B210" s="62" t="s">
        <v>1582</v>
      </c>
      <c r="C210" s="63" t="s">
        <v>383</v>
      </c>
      <c r="D210" s="63" t="s">
        <v>384</v>
      </c>
      <c r="E210" s="63" t="s">
        <v>385</v>
      </c>
      <c r="F210" s="63"/>
      <c r="G210" s="63"/>
      <c r="H210" s="63" t="s">
        <v>567</v>
      </c>
      <c r="I210" s="63" t="s">
        <v>1571</v>
      </c>
      <c r="J210" s="158" t="b">
        <v>0</v>
      </c>
      <c r="K210" s="132" t="s">
        <v>1583</v>
      </c>
      <c r="L210" s="63" t="s">
        <v>1584</v>
      </c>
      <c r="M210" s="62"/>
      <c r="N210" s="63" t="s">
        <v>1585</v>
      </c>
      <c r="O210" s="63" t="s">
        <v>572</v>
      </c>
      <c r="P210" s="63" t="s">
        <v>393</v>
      </c>
      <c r="Q210" s="63">
        <v>10466</v>
      </c>
      <c r="R210" s="63" t="s">
        <v>1586</v>
      </c>
      <c r="S210" s="218" t="s">
        <v>1587</v>
      </c>
      <c r="T210" s="132" t="s">
        <v>1588</v>
      </c>
      <c r="U210" s="166" t="s">
        <v>397</v>
      </c>
      <c r="V210" s="219" t="s">
        <v>398</v>
      </c>
      <c r="W210" s="219" t="s">
        <v>399</v>
      </c>
      <c r="X210" s="219" t="s">
        <v>400</v>
      </c>
      <c r="Y210" s="132" t="s">
        <v>333</v>
      </c>
      <c r="Z210" s="166"/>
      <c r="AA210" s="166">
        <v>0</v>
      </c>
      <c r="AB210" s="166">
        <v>0</v>
      </c>
      <c r="AC210" s="166">
        <v>0</v>
      </c>
      <c r="AD210" s="166">
        <v>0</v>
      </c>
      <c r="AE210" s="213">
        <v>39957</v>
      </c>
      <c r="AF210" s="64">
        <v>3885</v>
      </c>
      <c r="AG210" s="64" t="s">
        <v>401</v>
      </c>
      <c r="AH210" s="64">
        <v>1</v>
      </c>
      <c r="AI210" s="64">
        <v>11</v>
      </c>
      <c r="AJ210" s="64">
        <v>13</v>
      </c>
      <c r="AK210" s="64">
        <v>12</v>
      </c>
      <c r="AL210" s="64">
        <v>2</v>
      </c>
      <c r="AM210" s="64">
        <v>50</v>
      </c>
      <c r="AN210" s="64">
        <v>5.4130827973855347</v>
      </c>
      <c r="AO210" s="64">
        <v>-5.5869172026144653</v>
      </c>
      <c r="AP210" s="77">
        <v>0.1082616559477107</v>
      </c>
      <c r="AQ210" s="64">
        <v>-44.586917202614465</v>
      </c>
      <c r="AR210" s="64">
        <v>14.333333</v>
      </c>
      <c r="AS210" s="65">
        <v>-0.54890976688453874</v>
      </c>
      <c r="AT210" s="65">
        <v>-0.50790156387404228</v>
      </c>
      <c r="AU210" s="64">
        <v>11</v>
      </c>
      <c r="AV210" s="140">
        <v>5.4130827973855347</v>
      </c>
      <c r="AW210" s="140">
        <v>2</v>
      </c>
      <c r="AX210" s="140">
        <v>2</v>
      </c>
      <c r="AY210" s="140">
        <v>0</v>
      </c>
      <c r="AZ210" s="140">
        <v>2</v>
      </c>
      <c r="BA210" s="140">
        <v>0</v>
      </c>
      <c r="BB210" s="140">
        <v>0</v>
      </c>
      <c r="BC210" s="140">
        <v>0</v>
      </c>
      <c r="BD210" s="140">
        <v>2</v>
      </c>
      <c r="BE210" s="140">
        <v>0</v>
      </c>
      <c r="BF210" s="65">
        <v>0</v>
      </c>
      <c r="BG210" s="140">
        <v>0</v>
      </c>
      <c r="BH210" s="140">
        <v>0</v>
      </c>
      <c r="BI210" s="140">
        <v>0</v>
      </c>
      <c r="BJ210" s="140">
        <v>0</v>
      </c>
      <c r="BK210" s="140">
        <v>0</v>
      </c>
      <c r="BL210" s="140">
        <v>0</v>
      </c>
      <c r="BM210" s="65">
        <v>0</v>
      </c>
      <c r="BN210" s="64">
        <v>0</v>
      </c>
      <c r="BO210" s="201">
        <v>0</v>
      </c>
      <c r="BP210" s="140">
        <v>1</v>
      </c>
      <c r="BQ210" s="147">
        <v>6</v>
      </c>
      <c r="BR210" s="147">
        <v>0</v>
      </c>
      <c r="BS210" s="147">
        <v>1</v>
      </c>
      <c r="BT210" s="147">
        <v>0</v>
      </c>
      <c r="BU210" s="147">
        <v>1</v>
      </c>
      <c r="BV210" s="154">
        <v>0</v>
      </c>
      <c r="BW210" s="159">
        <v>3</v>
      </c>
      <c r="BX210" s="146">
        <v>0</v>
      </c>
      <c r="BY210" s="146">
        <v>0.5</v>
      </c>
      <c r="BZ210" s="146">
        <v>0</v>
      </c>
      <c r="CA210" s="146">
        <v>0.5</v>
      </c>
      <c r="CB210" s="156">
        <v>0</v>
      </c>
      <c r="CC210" s="155">
        <v>0</v>
      </c>
      <c r="CD210" s="77">
        <v>0</v>
      </c>
      <c r="CE210" s="64">
        <v>0</v>
      </c>
      <c r="CF210" s="77">
        <v>0</v>
      </c>
      <c r="CG210" s="64">
        <v>0</v>
      </c>
      <c r="CH210" s="77">
        <v>0</v>
      </c>
      <c r="CI210" s="124">
        <v>0</v>
      </c>
      <c r="CJ210" s="124">
        <v>2</v>
      </c>
      <c r="CK210" s="77">
        <v>0</v>
      </c>
      <c r="CL210" s="124">
        <v>0</v>
      </c>
      <c r="CM210" s="77">
        <v>0</v>
      </c>
      <c r="CN210" s="124">
        <v>0</v>
      </c>
      <c r="CO210" s="77">
        <v>0</v>
      </c>
      <c r="CP210" s="116">
        <v>100</v>
      </c>
      <c r="CQ210" s="116">
        <v>50</v>
      </c>
      <c r="CR210" s="116">
        <v>0</v>
      </c>
      <c r="CS210" s="116">
        <v>0</v>
      </c>
      <c r="CT210" s="116">
        <v>0</v>
      </c>
      <c r="CU210" s="116">
        <v>0</v>
      </c>
      <c r="CV210" s="116">
        <v>0</v>
      </c>
      <c r="CW210" s="116">
        <v>0</v>
      </c>
      <c r="CX210" s="116">
        <v>50</v>
      </c>
      <c r="CY210" s="64">
        <v>13</v>
      </c>
      <c r="CZ210" s="64">
        <v>10</v>
      </c>
      <c r="DA210" s="64">
        <v>2</v>
      </c>
      <c r="DB210" s="64">
        <v>0</v>
      </c>
      <c r="DC210" s="64">
        <v>18</v>
      </c>
      <c r="DD210" s="64">
        <v>12</v>
      </c>
      <c r="DE210" s="141">
        <v>0.76923076923075995</v>
      </c>
      <c r="DF210" s="141">
        <v>0</v>
      </c>
      <c r="DG210" s="141">
        <v>0.66666666666665997</v>
      </c>
      <c r="DH210" s="64">
        <v>18</v>
      </c>
      <c r="DI210" s="176">
        <v>12</v>
      </c>
      <c r="DJ210" s="175">
        <v>0.964247032692645</v>
      </c>
      <c r="DK210" s="141">
        <v>0.66666666666666663</v>
      </c>
      <c r="DL210" s="141">
        <v>0.64283135512842993</v>
      </c>
      <c r="DM210" s="141">
        <v>1.0370786386632744</v>
      </c>
      <c r="DN210" s="141">
        <v>2.3835311538230042E-2</v>
      </c>
      <c r="DO210" s="64">
        <v>0</v>
      </c>
      <c r="DP210" s="77">
        <v>0</v>
      </c>
      <c r="DQ210" s="64">
        <v>2</v>
      </c>
      <c r="DR210" s="77">
        <v>1</v>
      </c>
      <c r="DS210" s="64">
        <v>0</v>
      </c>
      <c r="DT210" s="77">
        <v>0</v>
      </c>
      <c r="DU210" s="64">
        <v>12</v>
      </c>
      <c r="DV210" s="64">
        <v>138</v>
      </c>
      <c r="DW210" s="77">
        <v>8.6956521739130002E-2</v>
      </c>
      <c r="DX210" s="64">
        <v>2</v>
      </c>
      <c r="DY210" s="64">
        <v>57</v>
      </c>
      <c r="DZ210" s="201">
        <v>3.5087719298239999E-2</v>
      </c>
      <c r="EA210" s="64">
        <v>15.1000000000003</v>
      </c>
      <c r="EB210" s="64">
        <v>0</v>
      </c>
      <c r="EC210" s="64">
        <v>0</v>
      </c>
      <c r="ED210" s="77">
        <v>0</v>
      </c>
      <c r="EE210" s="64">
        <v>0</v>
      </c>
      <c r="EF210" s="64">
        <v>0</v>
      </c>
      <c r="EG210" s="64">
        <v>0</v>
      </c>
      <c r="EH210" s="77">
        <v>0</v>
      </c>
      <c r="EI210" s="64">
        <v>0</v>
      </c>
      <c r="EJ210" s="138">
        <v>0</v>
      </c>
      <c r="EK210" s="64">
        <v>0</v>
      </c>
      <c r="EL210" s="64">
        <v>0</v>
      </c>
      <c r="EM210" s="138"/>
      <c r="EN210" s="178">
        <v>0</v>
      </c>
      <c r="EO210" s="178">
        <v>0</v>
      </c>
      <c r="EP210" s="178">
        <v>0</v>
      </c>
      <c r="EQ210" s="178">
        <v>0</v>
      </c>
      <c r="ER210" s="179">
        <v>0</v>
      </c>
    </row>
    <row r="211" spans="2:148" ht="14.1" customHeight="1" x14ac:dyDescent="0.2">
      <c r="B211" s="62" t="s">
        <v>1589</v>
      </c>
      <c r="C211" s="63" t="s">
        <v>383</v>
      </c>
      <c r="D211" s="63" t="s">
        <v>384</v>
      </c>
      <c r="E211" s="63" t="s">
        <v>385</v>
      </c>
      <c r="F211" s="63"/>
      <c r="G211" s="63"/>
      <c r="H211" s="63" t="s">
        <v>567</v>
      </c>
      <c r="I211" s="63" t="s">
        <v>1571</v>
      </c>
      <c r="J211" s="158" t="b">
        <v>0</v>
      </c>
      <c r="K211" s="132" t="s">
        <v>1590</v>
      </c>
      <c r="L211" s="63" t="s">
        <v>1591</v>
      </c>
      <c r="M211" s="62"/>
      <c r="N211" s="63" t="s">
        <v>1592</v>
      </c>
      <c r="O211" s="63" t="s">
        <v>572</v>
      </c>
      <c r="P211" s="63" t="s">
        <v>393</v>
      </c>
      <c r="Q211" s="63">
        <v>10469</v>
      </c>
      <c r="R211" s="63" t="s">
        <v>1593</v>
      </c>
      <c r="S211" s="218" t="s">
        <v>1594</v>
      </c>
      <c r="T211" s="132" t="s">
        <v>1595</v>
      </c>
      <c r="U211" s="166" t="s">
        <v>397</v>
      </c>
      <c r="V211" s="219" t="s">
        <v>398</v>
      </c>
      <c r="W211" s="219" t="s">
        <v>399</v>
      </c>
      <c r="X211" s="219" t="s">
        <v>400</v>
      </c>
      <c r="Y211" s="132" t="s">
        <v>335</v>
      </c>
      <c r="Z211" s="166"/>
      <c r="AA211" s="166">
        <v>0</v>
      </c>
      <c r="AB211" s="166">
        <v>0</v>
      </c>
      <c r="AC211" s="166">
        <v>0</v>
      </c>
      <c r="AD211" s="166">
        <v>0</v>
      </c>
      <c r="AE211" s="213">
        <v>39957</v>
      </c>
      <c r="AF211" s="64">
        <v>3885</v>
      </c>
      <c r="AG211" s="64" t="s">
        <v>401</v>
      </c>
      <c r="AH211" s="64">
        <v>1</v>
      </c>
      <c r="AI211" s="64">
        <v>28</v>
      </c>
      <c r="AJ211" s="64">
        <v>22</v>
      </c>
      <c r="AK211" s="64">
        <v>30</v>
      </c>
      <c r="AL211" s="64">
        <v>16</v>
      </c>
      <c r="AM211" s="64">
        <v>50</v>
      </c>
      <c r="AN211" s="64">
        <v>43.304662379084277</v>
      </c>
      <c r="AO211" s="64">
        <v>15.304662379084277</v>
      </c>
      <c r="AP211" s="77">
        <v>0.8660932475816856</v>
      </c>
      <c r="AQ211" s="64">
        <v>-6.6953376209157227</v>
      </c>
      <c r="AR211" s="64">
        <v>21.666665999999999</v>
      </c>
      <c r="AS211" s="65">
        <v>0.44348874596947591</v>
      </c>
      <c r="AT211" s="65">
        <v>0.54659508496729559</v>
      </c>
      <c r="AU211" s="64">
        <v>28</v>
      </c>
      <c r="AV211" s="140">
        <v>43.304662379084277</v>
      </c>
      <c r="AW211" s="140">
        <v>10</v>
      </c>
      <c r="AX211" s="140">
        <v>16</v>
      </c>
      <c r="AY211" s="140">
        <v>0</v>
      </c>
      <c r="AZ211" s="140">
        <v>10</v>
      </c>
      <c r="BA211" s="140">
        <v>2</v>
      </c>
      <c r="BB211" s="140">
        <v>2</v>
      </c>
      <c r="BC211" s="140">
        <v>0</v>
      </c>
      <c r="BD211" s="140">
        <v>14</v>
      </c>
      <c r="BE211" s="140">
        <v>0</v>
      </c>
      <c r="BF211" s="65">
        <v>0</v>
      </c>
      <c r="BG211" s="140">
        <v>0</v>
      </c>
      <c r="BH211" s="140">
        <v>0</v>
      </c>
      <c r="BI211" s="140">
        <v>0</v>
      </c>
      <c r="BJ211" s="140">
        <v>0</v>
      </c>
      <c r="BK211" s="140">
        <v>2</v>
      </c>
      <c r="BL211" s="140">
        <v>0</v>
      </c>
      <c r="BM211" s="65">
        <v>0.375</v>
      </c>
      <c r="BN211" s="64">
        <v>4</v>
      </c>
      <c r="BO211" s="201">
        <v>2.7777777777770001E-2</v>
      </c>
      <c r="BP211" s="140">
        <v>2</v>
      </c>
      <c r="BQ211" s="147">
        <v>34</v>
      </c>
      <c r="BR211" s="147">
        <v>6</v>
      </c>
      <c r="BS211" s="147">
        <v>4</v>
      </c>
      <c r="BT211" s="147">
        <v>4</v>
      </c>
      <c r="BU211" s="147">
        <v>2</v>
      </c>
      <c r="BV211" s="154">
        <v>0</v>
      </c>
      <c r="BW211" s="159">
        <v>2.125</v>
      </c>
      <c r="BX211" s="146">
        <v>0.375</v>
      </c>
      <c r="BY211" s="146">
        <v>0.25</v>
      </c>
      <c r="BZ211" s="146">
        <v>0.25</v>
      </c>
      <c r="CA211" s="146">
        <v>0.125</v>
      </c>
      <c r="CB211" s="156">
        <v>0</v>
      </c>
      <c r="CC211" s="155">
        <v>0</v>
      </c>
      <c r="CD211" s="77">
        <v>0</v>
      </c>
      <c r="CE211" s="64">
        <v>1</v>
      </c>
      <c r="CF211" s="77">
        <v>0.125</v>
      </c>
      <c r="CG211" s="64">
        <v>1</v>
      </c>
      <c r="CH211" s="77">
        <v>4.1666666666660003E-2</v>
      </c>
      <c r="CI211" s="124">
        <v>0</v>
      </c>
      <c r="CJ211" s="124">
        <v>16</v>
      </c>
      <c r="CK211" s="77">
        <v>0</v>
      </c>
      <c r="CL211" s="124">
        <v>0</v>
      </c>
      <c r="CM211" s="77">
        <v>0</v>
      </c>
      <c r="CN211" s="124">
        <v>0</v>
      </c>
      <c r="CO211" s="77">
        <v>0</v>
      </c>
      <c r="CP211" s="116">
        <v>900</v>
      </c>
      <c r="CQ211" s="116">
        <v>56.25</v>
      </c>
      <c r="CR211" s="116">
        <v>0</v>
      </c>
      <c r="CS211" s="116">
        <v>0</v>
      </c>
      <c r="CT211" s="116">
        <v>0</v>
      </c>
      <c r="CU211" s="116">
        <v>0</v>
      </c>
      <c r="CV211" s="116">
        <v>0</v>
      </c>
      <c r="CW211" s="116">
        <v>0</v>
      </c>
      <c r="CX211" s="116">
        <v>56.25</v>
      </c>
      <c r="CY211" s="64">
        <v>21</v>
      </c>
      <c r="CZ211" s="64">
        <v>18</v>
      </c>
      <c r="DA211" s="64">
        <v>29</v>
      </c>
      <c r="DB211" s="64">
        <v>18</v>
      </c>
      <c r="DC211" s="64">
        <v>14</v>
      </c>
      <c r="DD211" s="64">
        <v>9</v>
      </c>
      <c r="DE211" s="141">
        <v>0.85714285714284999</v>
      </c>
      <c r="DF211" s="141">
        <v>0.62068965517241004</v>
      </c>
      <c r="DG211" s="141">
        <v>0.64285714285714002</v>
      </c>
      <c r="DH211" s="64">
        <v>13</v>
      </c>
      <c r="DI211" s="176">
        <v>10</v>
      </c>
      <c r="DJ211" s="175">
        <v>0.964247032692645</v>
      </c>
      <c r="DK211" s="141">
        <v>0.76923076923076927</v>
      </c>
      <c r="DL211" s="141">
        <v>0.74172848668665003</v>
      </c>
      <c r="DM211" s="141">
        <v>0.86670143374002684</v>
      </c>
      <c r="DN211" s="141">
        <v>-9.8871343829510017E-2</v>
      </c>
      <c r="DO211" s="64">
        <v>8</v>
      </c>
      <c r="DP211" s="77">
        <v>0.33333333333332998</v>
      </c>
      <c r="DQ211" s="64">
        <v>8</v>
      </c>
      <c r="DR211" s="77">
        <v>0.5</v>
      </c>
      <c r="DS211" s="64">
        <v>0</v>
      </c>
      <c r="DT211" s="77">
        <v>0</v>
      </c>
      <c r="DU211" s="64">
        <v>30</v>
      </c>
      <c r="DV211" s="64">
        <v>332</v>
      </c>
      <c r="DW211" s="77">
        <v>9.0361445783130004E-2</v>
      </c>
      <c r="DX211" s="64">
        <v>16</v>
      </c>
      <c r="DY211" s="64">
        <v>144</v>
      </c>
      <c r="DZ211" s="201">
        <v>0.11111111111110999</v>
      </c>
      <c r="EA211" s="64">
        <v>27.200000000000198</v>
      </c>
      <c r="EB211" s="64">
        <v>71</v>
      </c>
      <c r="EC211" s="64">
        <v>0</v>
      </c>
      <c r="ED211" s="77">
        <v>0</v>
      </c>
      <c r="EE211" s="64">
        <v>0</v>
      </c>
      <c r="EF211" s="64">
        <v>0</v>
      </c>
      <c r="EG211" s="64">
        <v>0</v>
      </c>
      <c r="EH211" s="77">
        <v>0</v>
      </c>
      <c r="EI211" s="64">
        <v>0</v>
      </c>
      <c r="EJ211" s="138">
        <v>0</v>
      </c>
      <c r="EK211" s="64">
        <v>0</v>
      </c>
      <c r="EL211" s="64">
        <v>0</v>
      </c>
      <c r="EM211" s="138"/>
      <c r="EN211" s="178">
        <v>0</v>
      </c>
      <c r="EO211" s="178">
        <v>0</v>
      </c>
      <c r="EP211" s="178">
        <v>0</v>
      </c>
      <c r="EQ211" s="178">
        <v>0</v>
      </c>
      <c r="ER211" s="179">
        <v>0</v>
      </c>
    </row>
    <row r="212" spans="2:148" ht="14.1" customHeight="1" x14ac:dyDescent="0.2">
      <c r="B212" s="62" t="s">
        <v>1596</v>
      </c>
      <c r="C212" s="63" t="s">
        <v>383</v>
      </c>
      <c r="D212" s="63" t="s">
        <v>384</v>
      </c>
      <c r="E212" s="63" t="s">
        <v>385</v>
      </c>
      <c r="F212" s="63"/>
      <c r="G212" s="63"/>
      <c r="H212" s="63" t="s">
        <v>567</v>
      </c>
      <c r="I212" s="63" t="s">
        <v>1571</v>
      </c>
      <c r="J212" s="158" t="b">
        <v>0</v>
      </c>
      <c r="K212" s="132" t="s">
        <v>1597</v>
      </c>
      <c r="L212" s="63" t="s">
        <v>1598</v>
      </c>
      <c r="M212" s="62"/>
      <c r="N212" s="63" t="s">
        <v>1599</v>
      </c>
      <c r="O212" s="63" t="s">
        <v>572</v>
      </c>
      <c r="P212" s="63" t="s">
        <v>393</v>
      </c>
      <c r="Q212" s="63">
        <v>10469</v>
      </c>
      <c r="R212" s="63" t="s">
        <v>1600</v>
      </c>
      <c r="S212" s="218" t="s">
        <v>1601</v>
      </c>
      <c r="T212" s="132" t="s">
        <v>1602</v>
      </c>
      <c r="U212" s="166" t="s">
        <v>397</v>
      </c>
      <c r="V212" s="219" t="s">
        <v>398</v>
      </c>
      <c r="W212" s="219" t="s">
        <v>399</v>
      </c>
      <c r="X212" s="219" t="s">
        <v>400</v>
      </c>
      <c r="Y212" s="132" t="s">
        <v>335</v>
      </c>
      <c r="Z212" s="166"/>
      <c r="AA212" s="166">
        <v>0</v>
      </c>
      <c r="AB212" s="166">
        <v>0</v>
      </c>
      <c r="AC212" s="166">
        <v>1</v>
      </c>
      <c r="AD212" s="166">
        <v>0</v>
      </c>
      <c r="AE212" s="213">
        <v>40214</v>
      </c>
      <c r="AF212" s="64">
        <v>3628</v>
      </c>
      <c r="AG212" s="64" t="s">
        <v>401</v>
      </c>
      <c r="AH212" s="64">
        <v>1</v>
      </c>
      <c r="AI212" s="64">
        <v>37</v>
      </c>
      <c r="AJ212" s="64">
        <v>27</v>
      </c>
      <c r="AK212" s="64">
        <v>38</v>
      </c>
      <c r="AL212" s="64">
        <v>9</v>
      </c>
      <c r="AM212" s="64">
        <v>50</v>
      </c>
      <c r="AN212" s="64">
        <v>24.358872588234906</v>
      </c>
      <c r="AO212" s="64">
        <v>-12.641127411765094</v>
      </c>
      <c r="AP212" s="77">
        <v>0.48717745176469812</v>
      </c>
      <c r="AQ212" s="64">
        <v>-25.641127411765094</v>
      </c>
      <c r="AR212" s="64">
        <v>34.666665999999999</v>
      </c>
      <c r="AS212" s="65">
        <v>-0.35897703715171297</v>
      </c>
      <c r="AT212" s="65">
        <v>-0.34165209220986742</v>
      </c>
      <c r="AU212" s="64">
        <v>37</v>
      </c>
      <c r="AV212" s="140">
        <v>24.358872588234906</v>
      </c>
      <c r="AW212" s="140">
        <v>4</v>
      </c>
      <c r="AX212" s="140">
        <v>9</v>
      </c>
      <c r="AY212" s="140">
        <v>0</v>
      </c>
      <c r="AZ212" s="140">
        <v>4</v>
      </c>
      <c r="BA212" s="140">
        <v>0</v>
      </c>
      <c r="BB212" s="140">
        <v>1</v>
      </c>
      <c r="BC212" s="140">
        <v>0</v>
      </c>
      <c r="BD212" s="140">
        <v>5</v>
      </c>
      <c r="BE212" s="140">
        <v>0</v>
      </c>
      <c r="BF212" s="65">
        <v>0</v>
      </c>
      <c r="BG212" s="140">
        <v>0</v>
      </c>
      <c r="BH212" s="140">
        <v>0</v>
      </c>
      <c r="BI212" s="140">
        <v>0</v>
      </c>
      <c r="BJ212" s="140">
        <v>0</v>
      </c>
      <c r="BK212" s="140">
        <v>4</v>
      </c>
      <c r="BL212" s="140">
        <v>0</v>
      </c>
      <c r="BM212" s="65">
        <v>0.55559999999999998</v>
      </c>
      <c r="BN212" s="64">
        <v>4</v>
      </c>
      <c r="BO212" s="201">
        <v>4.4943820224710003E-2</v>
      </c>
      <c r="BP212" s="140">
        <v>3</v>
      </c>
      <c r="BQ212" s="147">
        <v>29</v>
      </c>
      <c r="BR212" s="147">
        <v>0</v>
      </c>
      <c r="BS212" s="147">
        <v>1</v>
      </c>
      <c r="BT212" s="147">
        <v>5</v>
      </c>
      <c r="BU212" s="147">
        <v>3</v>
      </c>
      <c r="BV212" s="154">
        <v>0</v>
      </c>
      <c r="BW212" s="159">
        <v>3.2222222222222201</v>
      </c>
      <c r="BX212" s="146">
        <v>0</v>
      </c>
      <c r="BY212" s="146">
        <v>0.11111111111110999</v>
      </c>
      <c r="BZ212" s="146">
        <v>0.55555555555555003</v>
      </c>
      <c r="CA212" s="146">
        <v>0.33333333333332998</v>
      </c>
      <c r="CB212" s="156">
        <v>0</v>
      </c>
      <c r="CC212" s="155">
        <v>3</v>
      </c>
      <c r="CD212" s="77">
        <v>0.33333333333332998</v>
      </c>
      <c r="CE212" s="64">
        <v>1</v>
      </c>
      <c r="CF212" s="77">
        <v>0.11111111111110999</v>
      </c>
      <c r="CG212" s="64">
        <v>4</v>
      </c>
      <c r="CH212" s="77">
        <v>0.22222222222221999</v>
      </c>
      <c r="CI212" s="124">
        <v>0</v>
      </c>
      <c r="CJ212" s="124">
        <v>9</v>
      </c>
      <c r="CK212" s="77">
        <v>0</v>
      </c>
      <c r="CL212" s="124">
        <v>0</v>
      </c>
      <c r="CM212" s="77">
        <v>0</v>
      </c>
      <c r="CN212" s="124">
        <v>0</v>
      </c>
      <c r="CO212" s="77">
        <v>0</v>
      </c>
      <c r="CP212" s="116">
        <v>650</v>
      </c>
      <c r="CQ212" s="116">
        <v>72.222222222222229</v>
      </c>
      <c r="CR212" s="116">
        <v>0</v>
      </c>
      <c r="CS212" s="116">
        <v>0</v>
      </c>
      <c r="CT212" s="116">
        <v>21</v>
      </c>
      <c r="CU212" s="116">
        <v>2.3333333333333335</v>
      </c>
      <c r="CV212" s="116">
        <v>0</v>
      </c>
      <c r="CW212" s="116">
        <v>0</v>
      </c>
      <c r="CX212" s="116">
        <v>74.555555555555557</v>
      </c>
      <c r="CY212" s="64">
        <v>27</v>
      </c>
      <c r="CZ212" s="64">
        <v>15</v>
      </c>
      <c r="DA212" s="64">
        <v>27</v>
      </c>
      <c r="DB212" s="64">
        <v>21</v>
      </c>
      <c r="DC212" s="64">
        <v>39</v>
      </c>
      <c r="DD212" s="64">
        <v>25</v>
      </c>
      <c r="DE212" s="141">
        <v>0.55555555555555003</v>
      </c>
      <c r="DF212" s="141">
        <v>0.77777777777777002</v>
      </c>
      <c r="DG212" s="141">
        <v>0.64102564102563997</v>
      </c>
      <c r="DH212" s="64">
        <v>39</v>
      </c>
      <c r="DI212" s="176">
        <v>30.999999999999996</v>
      </c>
      <c r="DJ212" s="175">
        <v>0.964247032692645</v>
      </c>
      <c r="DK212" s="141">
        <v>0.79487179487179482</v>
      </c>
      <c r="DL212" s="141">
        <v>0.76645276957620501</v>
      </c>
      <c r="DM212" s="141">
        <v>0.83635374085748626</v>
      </c>
      <c r="DN212" s="141">
        <v>-0.12542712855056504</v>
      </c>
      <c r="DO212" s="64">
        <v>9</v>
      </c>
      <c r="DP212" s="77">
        <v>0.5</v>
      </c>
      <c r="DQ212" s="64">
        <v>9</v>
      </c>
      <c r="DR212" s="77">
        <v>1</v>
      </c>
      <c r="DS212" s="64">
        <v>1</v>
      </c>
      <c r="DT212" s="77">
        <v>0.11111111111110999</v>
      </c>
      <c r="DU212" s="64">
        <v>38</v>
      </c>
      <c r="DV212" s="64">
        <v>258</v>
      </c>
      <c r="DW212" s="77">
        <v>0.14728682170542001</v>
      </c>
      <c r="DX212" s="64">
        <v>9</v>
      </c>
      <c r="DY212" s="64">
        <v>89</v>
      </c>
      <c r="DZ212" s="201">
        <v>0.10112359550560999</v>
      </c>
      <c r="EA212" s="64">
        <v>17.700000000000699</v>
      </c>
      <c r="EB212" s="64">
        <v>30</v>
      </c>
      <c r="EC212" s="64">
        <v>0</v>
      </c>
      <c r="ED212" s="77">
        <v>0</v>
      </c>
      <c r="EE212" s="64">
        <v>0</v>
      </c>
      <c r="EF212" s="64">
        <v>0</v>
      </c>
      <c r="EG212" s="64">
        <v>0</v>
      </c>
      <c r="EH212" s="77">
        <v>0</v>
      </c>
      <c r="EI212" s="64">
        <v>9</v>
      </c>
      <c r="EJ212" s="138">
        <v>0</v>
      </c>
      <c r="EK212" s="64">
        <v>0</v>
      </c>
      <c r="EL212" s="64">
        <v>0</v>
      </c>
      <c r="EM212" s="138"/>
      <c r="EN212" s="178">
        <v>0</v>
      </c>
      <c r="EO212" s="178">
        <v>0</v>
      </c>
      <c r="EP212" s="178">
        <v>0</v>
      </c>
      <c r="EQ212" s="178">
        <v>0</v>
      </c>
      <c r="ER212" s="179">
        <v>0</v>
      </c>
    </row>
    <row r="213" spans="2:148" ht="14.1" customHeight="1" x14ac:dyDescent="0.2">
      <c r="B213" s="62" t="s">
        <v>1603</v>
      </c>
      <c r="C213" s="63" t="s">
        <v>383</v>
      </c>
      <c r="D213" s="63" t="s">
        <v>384</v>
      </c>
      <c r="E213" s="63" t="s">
        <v>385</v>
      </c>
      <c r="F213" s="63" t="s">
        <v>403</v>
      </c>
      <c r="G213" s="63"/>
      <c r="H213" s="63" t="s">
        <v>567</v>
      </c>
      <c r="I213" s="63" t="s">
        <v>1571</v>
      </c>
      <c r="J213" s="158" t="b">
        <v>0</v>
      </c>
      <c r="K213" s="132" t="s">
        <v>1604</v>
      </c>
      <c r="L213" s="63" t="s">
        <v>570</v>
      </c>
      <c r="M213" s="62"/>
      <c r="N213" s="63" t="s">
        <v>1605</v>
      </c>
      <c r="O213" s="63" t="s">
        <v>572</v>
      </c>
      <c r="P213" s="63" t="s">
        <v>393</v>
      </c>
      <c r="Q213" s="63">
        <v>10467</v>
      </c>
      <c r="R213" s="63" t="s">
        <v>1606</v>
      </c>
      <c r="S213" s="218" t="s">
        <v>574</v>
      </c>
      <c r="T213" s="132" t="s">
        <v>575</v>
      </c>
      <c r="U213" s="166" t="s">
        <v>397</v>
      </c>
      <c r="V213" s="219" t="s">
        <v>398</v>
      </c>
      <c r="W213" s="219" t="s">
        <v>399</v>
      </c>
      <c r="X213" s="219" t="s">
        <v>400</v>
      </c>
      <c r="Y213" s="132" t="s">
        <v>336</v>
      </c>
      <c r="Z213" s="166" t="s">
        <v>410</v>
      </c>
      <c r="AA213" s="166">
        <v>1</v>
      </c>
      <c r="AB213" s="166">
        <v>1</v>
      </c>
      <c r="AC213" s="166">
        <v>1</v>
      </c>
      <c r="AD213" s="166">
        <v>0</v>
      </c>
      <c r="AE213" s="213">
        <v>40231</v>
      </c>
      <c r="AF213" s="64">
        <v>3611</v>
      </c>
      <c r="AG213" s="64" t="s">
        <v>401</v>
      </c>
      <c r="AH213" s="64">
        <v>1</v>
      </c>
      <c r="AI213" s="64">
        <v>48</v>
      </c>
      <c r="AJ213" s="64">
        <v>64</v>
      </c>
      <c r="AK213" s="64">
        <v>73</v>
      </c>
      <c r="AL213" s="64">
        <v>20</v>
      </c>
      <c r="AM213" s="64">
        <v>56</v>
      </c>
      <c r="AN213" s="64">
        <v>54.130827973855347</v>
      </c>
      <c r="AO213" s="64">
        <v>6.1308279738553466</v>
      </c>
      <c r="AP213" s="77">
        <v>0.96662192810455971</v>
      </c>
      <c r="AQ213" s="64">
        <v>-1.8691720261446534</v>
      </c>
      <c r="AR213" s="64">
        <v>67.333332999999996</v>
      </c>
      <c r="AS213" s="65">
        <v>-0.258481808577324</v>
      </c>
      <c r="AT213" s="65">
        <v>0.12772558278865306</v>
      </c>
      <c r="AU213" s="64">
        <v>48</v>
      </c>
      <c r="AV213" s="140">
        <v>54.130827973855347</v>
      </c>
      <c r="AW213" s="140">
        <v>3</v>
      </c>
      <c r="AX213" s="140">
        <v>20</v>
      </c>
      <c r="AY213" s="140">
        <v>0</v>
      </c>
      <c r="AZ213" s="140">
        <v>1</v>
      </c>
      <c r="BA213" s="140">
        <v>4</v>
      </c>
      <c r="BB213" s="140">
        <v>4</v>
      </c>
      <c r="BC213" s="140">
        <v>0</v>
      </c>
      <c r="BD213" s="140">
        <v>9</v>
      </c>
      <c r="BE213" s="140">
        <v>2</v>
      </c>
      <c r="BF213" s="65">
        <v>0.66669999999999996</v>
      </c>
      <c r="BG213" s="140">
        <v>0</v>
      </c>
      <c r="BH213" s="140">
        <v>0</v>
      </c>
      <c r="BI213" s="140">
        <v>0</v>
      </c>
      <c r="BJ213" s="140">
        <v>2</v>
      </c>
      <c r="BK213" s="140">
        <v>8</v>
      </c>
      <c r="BL213" s="140">
        <v>1</v>
      </c>
      <c r="BM213" s="65">
        <v>0.8</v>
      </c>
      <c r="BN213" s="64">
        <v>8</v>
      </c>
      <c r="BO213" s="201">
        <v>3.4632034632029997E-2</v>
      </c>
      <c r="BP213" s="140">
        <v>5</v>
      </c>
      <c r="BQ213" s="147">
        <v>59</v>
      </c>
      <c r="BR213" s="147">
        <v>1</v>
      </c>
      <c r="BS213" s="147">
        <v>7</v>
      </c>
      <c r="BT213" s="147">
        <v>7</v>
      </c>
      <c r="BU213" s="147">
        <v>2</v>
      </c>
      <c r="BV213" s="154">
        <v>3</v>
      </c>
      <c r="BW213" s="159">
        <v>2.95</v>
      </c>
      <c r="BX213" s="146">
        <v>0.05</v>
      </c>
      <c r="BY213" s="146">
        <v>0.35</v>
      </c>
      <c r="BZ213" s="146">
        <v>0.35</v>
      </c>
      <c r="CA213" s="146">
        <v>0.1</v>
      </c>
      <c r="CB213" s="156">
        <v>0.15</v>
      </c>
      <c r="CC213" s="155">
        <v>3</v>
      </c>
      <c r="CD213" s="77">
        <v>0.15</v>
      </c>
      <c r="CE213" s="64">
        <v>2</v>
      </c>
      <c r="CF213" s="77">
        <v>0.1</v>
      </c>
      <c r="CG213" s="64">
        <v>5</v>
      </c>
      <c r="CH213" s="77">
        <v>0.125</v>
      </c>
      <c r="CI213" s="124">
        <v>0</v>
      </c>
      <c r="CJ213" s="124">
        <v>20</v>
      </c>
      <c r="CK213" s="77">
        <v>0</v>
      </c>
      <c r="CL213" s="124">
        <v>0</v>
      </c>
      <c r="CM213" s="77">
        <v>0</v>
      </c>
      <c r="CN213" s="124">
        <v>0</v>
      </c>
      <c r="CO213" s="77">
        <v>0</v>
      </c>
      <c r="CP213" s="116">
        <v>1550</v>
      </c>
      <c r="CQ213" s="116">
        <v>77.5</v>
      </c>
      <c r="CR213" s="116">
        <v>0</v>
      </c>
      <c r="CS213" s="116">
        <v>0</v>
      </c>
      <c r="CT213" s="116">
        <v>21</v>
      </c>
      <c r="CU213" s="116">
        <v>1.05</v>
      </c>
      <c r="CV213" s="116">
        <v>0</v>
      </c>
      <c r="CW213" s="116">
        <v>0</v>
      </c>
      <c r="CX213" s="116">
        <v>78.55</v>
      </c>
      <c r="CY213" s="64">
        <v>63</v>
      </c>
      <c r="CZ213" s="64">
        <v>47</v>
      </c>
      <c r="DA213" s="64">
        <v>50</v>
      </c>
      <c r="DB213" s="64">
        <v>40</v>
      </c>
      <c r="DC213" s="64">
        <v>59</v>
      </c>
      <c r="DD213" s="64">
        <v>40</v>
      </c>
      <c r="DE213" s="141">
        <v>0.74603174603174005</v>
      </c>
      <c r="DF213" s="141">
        <v>0.8</v>
      </c>
      <c r="DG213" s="141">
        <v>0.67796610169491001</v>
      </c>
      <c r="DH213" s="64">
        <v>65</v>
      </c>
      <c r="DI213" s="176">
        <v>52</v>
      </c>
      <c r="DJ213" s="175">
        <v>0.964247032692645</v>
      </c>
      <c r="DK213" s="141">
        <v>0.8</v>
      </c>
      <c r="DL213" s="141">
        <v>0.771397626154116</v>
      </c>
      <c r="DM213" s="141">
        <v>0.87888020225701413</v>
      </c>
      <c r="DN213" s="141">
        <v>-9.3431524459205995E-2</v>
      </c>
      <c r="DO213" s="64">
        <v>20</v>
      </c>
      <c r="DP213" s="77">
        <v>0.5</v>
      </c>
      <c r="DQ213" s="64">
        <v>13</v>
      </c>
      <c r="DR213" s="77">
        <v>0.65</v>
      </c>
      <c r="DS213" s="64">
        <v>0</v>
      </c>
      <c r="DT213" s="77">
        <v>0</v>
      </c>
      <c r="DU213" s="64">
        <v>73</v>
      </c>
      <c r="DV213" s="64">
        <v>517</v>
      </c>
      <c r="DW213" s="77">
        <v>0.1411992263056</v>
      </c>
      <c r="DX213" s="64">
        <v>17</v>
      </c>
      <c r="DY213" s="64">
        <v>231</v>
      </c>
      <c r="DZ213" s="201">
        <v>7.3593073593070005E-2</v>
      </c>
      <c r="EA213" s="64">
        <v>52.3000000000008</v>
      </c>
      <c r="EB213" s="64">
        <v>81</v>
      </c>
      <c r="EC213" s="64">
        <v>0</v>
      </c>
      <c r="ED213" s="77">
        <v>0</v>
      </c>
      <c r="EE213" s="64">
        <v>0</v>
      </c>
      <c r="EF213" s="64">
        <v>0</v>
      </c>
      <c r="EG213" s="64">
        <v>0</v>
      </c>
      <c r="EH213" s="77">
        <v>0</v>
      </c>
      <c r="EI213" s="64">
        <v>20</v>
      </c>
      <c r="EJ213" s="138">
        <v>0</v>
      </c>
      <c r="EK213" s="64">
        <v>13</v>
      </c>
      <c r="EL213" s="64">
        <v>0</v>
      </c>
      <c r="EM213" s="138">
        <v>0</v>
      </c>
      <c r="EN213" s="178">
        <v>0</v>
      </c>
      <c r="EO213" s="178">
        <v>0</v>
      </c>
      <c r="EP213" s="178">
        <v>0</v>
      </c>
      <c r="EQ213" s="178">
        <v>0</v>
      </c>
      <c r="ER213" s="179">
        <v>0</v>
      </c>
    </row>
    <row r="214" spans="2:148" ht="14.1" customHeight="1" x14ac:dyDescent="0.2">
      <c r="B214" s="62" t="s">
        <v>1607</v>
      </c>
      <c r="C214" s="63" t="s">
        <v>383</v>
      </c>
      <c r="D214" s="63" t="s">
        <v>384</v>
      </c>
      <c r="E214" s="63" t="s">
        <v>385</v>
      </c>
      <c r="F214" s="63" t="s">
        <v>403</v>
      </c>
      <c r="G214" s="63"/>
      <c r="H214" s="63" t="s">
        <v>567</v>
      </c>
      <c r="I214" s="63" t="s">
        <v>1571</v>
      </c>
      <c r="J214" s="158" t="b">
        <v>0</v>
      </c>
      <c r="K214" s="132" t="s">
        <v>1608</v>
      </c>
      <c r="L214" s="63" t="s">
        <v>405</v>
      </c>
      <c r="M214" s="62"/>
      <c r="N214" s="63" t="s">
        <v>1609</v>
      </c>
      <c r="O214" s="63" t="s">
        <v>572</v>
      </c>
      <c r="P214" s="63" t="s">
        <v>393</v>
      </c>
      <c r="Q214" s="63">
        <v>10472</v>
      </c>
      <c r="R214" s="63" t="s">
        <v>1610</v>
      </c>
      <c r="S214" s="218" t="s">
        <v>408</v>
      </c>
      <c r="T214" s="132" t="s">
        <v>409</v>
      </c>
      <c r="U214" s="166" t="s">
        <v>397</v>
      </c>
      <c r="V214" s="219" t="s">
        <v>398</v>
      </c>
      <c r="W214" s="219" t="s">
        <v>399</v>
      </c>
      <c r="X214" s="219" t="s">
        <v>400</v>
      </c>
      <c r="Y214" s="132" t="s">
        <v>336</v>
      </c>
      <c r="Z214" s="166" t="s">
        <v>410</v>
      </c>
      <c r="AA214" s="166">
        <v>1</v>
      </c>
      <c r="AB214" s="166">
        <v>1</v>
      </c>
      <c r="AC214" s="166">
        <v>1</v>
      </c>
      <c r="AD214" s="166">
        <v>0</v>
      </c>
      <c r="AE214" s="213">
        <v>40315</v>
      </c>
      <c r="AF214" s="64">
        <v>3527</v>
      </c>
      <c r="AG214" s="64" t="s">
        <v>401</v>
      </c>
      <c r="AH214" s="64">
        <v>0</v>
      </c>
      <c r="AI214" s="64">
        <v>161</v>
      </c>
      <c r="AJ214" s="64">
        <v>238</v>
      </c>
      <c r="AK214" s="64">
        <v>246</v>
      </c>
      <c r="AL214" s="64">
        <v>69</v>
      </c>
      <c r="AM214" s="64">
        <v>140</v>
      </c>
      <c r="AN214" s="64">
        <v>186.75135650980096</v>
      </c>
      <c r="AO214" s="64">
        <v>25.751356509800956</v>
      </c>
      <c r="AP214" s="77">
        <v>1.3339382607842925</v>
      </c>
      <c r="AQ214" s="64">
        <v>46.751356509800956</v>
      </c>
      <c r="AR214" s="64">
        <v>200.33333300000001</v>
      </c>
      <c r="AS214" s="65">
        <v>-0.24084814426910181</v>
      </c>
      <c r="AT214" s="65">
        <v>0.15994631372547177</v>
      </c>
      <c r="AU214" s="64">
        <v>161</v>
      </c>
      <c r="AV214" s="140">
        <v>186.75135650980096</v>
      </c>
      <c r="AW214" s="140">
        <v>18</v>
      </c>
      <c r="AX214" s="140">
        <v>69</v>
      </c>
      <c r="AY214" s="140">
        <v>0</v>
      </c>
      <c r="AZ214" s="140">
        <v>9</v>
      </c>
      <c r="BA214" s="140">
        <v>3</v>
      </c>
      <c r="BB214" s="140">
        <v>9</v>
      </c>
      <c r="BC214" s="140">
        <v>0</v>
      </c>
      <c r="BD214" s="140">
        <v>21</v>
      </c>
      <c r="BE214" s="140">
        <v>9</v>
      </c>
      <c r="BF214" s="65">
        <v>0.5</v>
      </c>
      <c r="BG214" s="140">
        <v>6</v>
      </c>
      <c r="BH214" s="140">
        <v>16</v>
      </c>
      <c r="BI214" s="140">
        <v>1</v>
      </c>
      <c r="BJ214" s="140">
        <v>32</v>
      </c>
      <c r="BK214" s="140">
        <v>15</v>
      </c>
      <c r="BL214" s="140">
        <v>1</v>
      </c>
      <c r="BM214" s="65">
        <v>0.39129999999999998</v>
      </c>
      <c r="BN214" s="64">
        <v>36</v>
      </c>
      <c r="BO214" s="201">
        <v>6.9902912621349997E-2</v>
      </c>
      <c r="BP214" s="140">
        <v>29</v>
      </c>
      <c r="BQ214" s="147">
        <v>224</v>
      </c>
      <c r="BR214" s="147">
        <v>5</v>
      </c>
      <c r="BS214" s="147">
        <v>16</v>
      </c>
      <c r="BT214" s="147">
        <v>20</v>
      </c>
      <c r="BU214" s="147">
        <v>13</v>
      </c>
      <c r="BV214" s="154">
        <v>15</v>
      </c>
      <c r="BW214" s="159">
        <v>3.2463768115942</v>
      </c>
      <c r="BX214" s="146">
        <v>7.2463768115940005E-2</v>
      </c>
      <c r="BY214" s="146">
        <v>0.23188405797101</v>
      </c>
      <c r="BZ214" s="146">
        <v>0.28985507246376002</v>
      </c>
      <c r="CA214" s="146">
        <v>0.18840579710144001</v>
      </c>
      <c r="CB214" s="156">
        <v>0.21739130434782</v>
      </c>
      <c r="CC214" s="155">
        <v>3</v>
      </c>
      <c r="CD214" s="77">
        <v>4.3478260869559998E-2</v>
      </c>
      <c r="CE214" s="64">
        <v>0</v>
      </c>
      <c r="CF214" s="77">
        <v>0</v>
      </c>
      <c r="CG214" s="64">
        <v>3</v>
      </c>
      <c r="CH214" s="77">
        <v>3.4090909090899998E-2</v>
      </c>
      <c r="CI214" s="124">
        <v>2</v>
      </c>
      <c r="CJ214" s="124">
        <v>69</v>
      </c>
      <c r="CK214" s="77">
        <v>2.8985507246370001E-2</v>
      </c>
      <c r="CL214" s="124">
        <v>1</v>
      </c>
      <c r="CM214" s="77">
        <v>1.4500000000000001E-2</v>
      </c>
      <c r="CN214" s="124">
        <v>0</v>
      </c>
      <c r="CO214" s="77">
        <v>0</v>
      </c>
      <c r="CP214" s="116">
        <v>4570</v>
      </c>
      <c r="CQ214" s="116">
        <v>66.231884057971016</v>
      </c>
      <c r="CR214" s="116">
        <v>0</v>
      </c>
      <c r="CS214" s="116">
        <v>0</v>
      </c>
      <c r="CT214" s="116">
        <v>21</v>
      </c>
      <c r="CU214" s="116">
        <v>0.30434782608695654</v>
      </c>
      <c r="CV214" s="116">
        <v>15</v>
      </c>
      <c r="CW214" s="116">
        <v>0.21739130434782608</v>
      </c>
      <c r="CX214" s="116">
        <v>66.753623188405797</v>
      </c>
      <c r="CY214" s="64">
        <v>237</v>
      </c>
      <c r="CZ214" s="64">
        <v>195</v>
      </c>
      <c r="DA214" s="64">
        <v>153</v>
      </c>
      <c r="DB214" s="64">
        <v>121</v>
      </c>
      <c r="DC214" s="64">
        <v>116</v>
      </c>
      <c r="DD214" s="64">
        <v>77</v>
      </c>
      <c r="DE214" s="141">
        <v>0.82278481012658</v>
      </c>
      <c r="DF214" s="141">
        <v>0.79084967320261002</v>
      </c>
      <c r="DG214" s="141">
        <v>0.66379310344827003</v>
      </c>
      <c r="DH214" s="64">
        <v>117</v>
      </c>
      <c r="DI214" s="176">
        <v>92</v>
      </c>
      <c r="DJ214" s="175">
        <v>0.964247032692645</v>
      </c>
      <c r="DK214" s="141">
        <v>0.78632478632478631</v>
      </c>
      <c r="DL214" s="141">
        <v>0.75821134194635331</v>
      </c>
      <c r="DM214" s="141">
        <v>0.87547240027337425</v>
      </c>
      <c r="DN214" s="141">
        <v>-9.4418238498083285E-2</v>
      </c>
      <c r="DO214" s="64">
        <v>19</v>
      </c>
      <c r="DP214" s="77">
        <v>0.21590909090909</v>
      </c>
      <c r="DQ214" s="64">
        <v>48</v>
      </c>
      <c r="DR214" s="77">
        <v>0.69565217391304002</v>
      </c>
      <c r="DS214" s="64">
        <v>0</v>
      </c>
      <c r="DT214" s="77">
        <v>0</v>
      </c>
      <c r="DU214" s="64">
        <v>246</v>
      </c>
      <c r="DV214" s="64">
        <v>1243</v>
      </c>
      <c r="DW214" s="77">
        <v>0.19790828640385999</v>
      </c>
      <c r="DX214" s="64">
        <v>66</v>
      </c>
      <c r="DY214" s="64">
        <v>515</v>
      </c>
      <c r="DZ214" s="201">
        <v>0.12815533980582</v>
      </c>
      <c r="EA214" s="64">
        <v>88.5000000000027</v>
      </c>
      <c r="EB214" s="64">
        <v>169</v>
      </c>
      <c r="EC214" s="64">
        <v>0</v>
      </c>
      <c r="ED214" s="77">
        <v>0</v>
      </c>
      <c r="EE214" s="64">
        <v>0</v>
      </c>
      <c r="EF214" s="64">
        <v>0</v>
      </c>
      <c r="EG214" s="64">
        <v>0</v>
      </c>
      <c r="EH214" s="77">
        <v>0</v>
      </c>
      <c r="EI214" s="64">
        <v>69</v>
      </c>
      <c r="EJ214" s="138">
        <v>0</v>
      </c>
      <c r="EK214" s="64">
        <v>77</v>
      </c>
      <c r="EL214" s="64">
        <v>22</v>
      </c>
      <c r="EM214" s="138">
        <v>0.28570000000000001</v>
      </c>
      <c r="EN214" s="178">
        <v>0</v>
      </c>
      <c r="EO214" s="178">
        <v>0</v>
      </c>
      <c r="EP214" s="178">
        <v>0</v>
      </c>
      <c r="EQ214" s="178">
        <v>0</v>
      </c>
      <c r="ER214" s="179">
        <v>0</v>
      </c>
    </row>
    <row r="215" spans="2:148" ht="14.1" customHeight="1" x14ac:dyDescent="0.2">
      <c r="B215" s="62" t="s">
        <v>1611</v>
      </c>
      <c r="C215" s="63" t="s">
        <v>383</v>
      </c>
      <c r="D215" s="63" t="s">
        <v>384</v>
      </c>
      <c r="E215" s="63" t="s">
        <v>385</v>
      </c>
      <c r="F215" s="63" t="s">
        <v>403</v>
      </c>
      <c r="G215" s="63"/>
      <c r="H215" s="63" t="s">
        <v>567</v>
      </c>
      <c r="I215" s="63" t="s">
        <v>1571</v>
      </c>
      <c r="J215" s="158" t="b">
        <v>0</v>
      </c>
      <c r="K215" s="132" t="s">
        <v>1612</v>
      </c>
      <c r="L215" s="63" t="s">
        <v>570</v>
      </c>
      <c r="M215" s="62"/>
      <c r="N215" s="63" t="s">
        <v>1613</v>
      </c>
      <c r="O215" s="63" t="s">
        <v>572</v>
      </c>
      <c r="P215" s="63" t="s">
        <v>393</v>
      </c>
      <c r="Q215" s="63">
        <v>10466</v>
      </c>
      <c r="R215" s="63" t="s">
        <v>1614</v>
      </c>
      <c r="S215" s="218" t="s">
        <v>574</v>
      </c>
      <c r="T215" s="132" t="s">
        <v>575</v>
      </c>
      <c r="U215" s="166" t="s">
        <v>397</v>
      </c>
      <c r="V215" s="219" t="s">
        <v>398</v>
      </c>
      <c r="W215" s="219" t="s">
        <v>399</v>
      </c>
      <c r="X215" s="219" t="s">
        <v>400</v>
      </c>
      <c r="Y215" s="132" t="s">
        <v>336</v>
      </c>
      <c r="Z215" s="166" t="s">
        <v>410</v>
      </c>
      <c r="AA215" s="166">
        <v>1</v>
      </c>
      <c r="AB215" s="166">
        <v>1</v>
      </c>
      <c r="AC215" s="166">
        <v>0</v>
      </c>
      <c r="AD215" s="166">
        <v>0</v>
      </c>
      <c r="AE215" s="213">
        <v>40673</v>
      </c>
      <c r="AF215" s="64">
        <v>3169</v>
      </c>
      <c r="AG215" s="64" t="s">
        <v>401</v>
      </c>
      <c r="AH215" s="64">
        <v>1</v>
      </c>
      <c r="AI215" s="64">
        <v>50</v>
      </c>
      <c r="AJ215" s="64">
        <v>67</v>
      </c>
      <c r="AK215" s="64">
        <v>59</v>
      </c>
      <c r="AL215" s="64">
        <v>20</v>
      </c>
      <c r="AM215" s="64">
        <v>50</v>
      </c>
      <c r="AN215" s="64">
        <v>54.130827973855347</v>
      </c>
      <c r="AO215" s="64">
        <v>4.1308279738553466</v>
      </c>
      <c r="AP215" s="77">
        <v>1.0826165594771069</v>
      </c>
      <c r="AQ215" s="64">
        <v>4.1308279738553466</v>
      </c>
      <c r="AR215" s="64">
        <v>66</v>
      </c>
      <c r="AS215" s="65">
        <v>-8.2528339426180569E-2</v>
      </c>
      <c r="AT215" s="65">
        <v>8.2616559477106929E-2</v>
      </c>
      <c r="AU215" s="64">
        <v>50</v>
      </c>
      <c r="AV215" s="140">
        <v>54.130827973855347</v>
      </c>
      <c r="AW215" s="140">
        <v>8</v>
      </c>
      <c r="AX215" s="140">
        <v>20</v>
      </c>
      <c r="AY215" s="140">
        <v>1</v>
      </c>
      <c r="AZ215" s="140">
        <v>5</v>
      </c>
      <c r="BA215" s="140">
        <v>3</v>
      </c>
      <c r="BB215" s="140">
        <v>8</v>
      </c>
      <c r="BC215" s="140">
        <v>0</v>
      </c>
      <c r="BD215" s="140">
        <v>16</v>
      </c>
      <c r="BE215" s="140">
        <v>2</v>
      </c>
      <c r="BF215" s="65">
        <v>0.25</v>
      </c>
      <c r="BG215" s="140">
        <v>0</v>
      </c>
      <c r="BH215" s="140">
        <v>0</v>
      </c>
      <c r="BI215" s="140">
        <v>0</v>
      </c>
      <c r="BJ215" s="140">
        <v>2</v>
      </c>
      <c r="BK215" s="140">
        <v>1</v>
      </c>
      <c r="BL215" s="140">
        <v>0</v>
      </c>
      <c r="BM215" s="65">
        <v>0.6</v>
      </c>
      <c r="BN215" s="64">
        <v>9</v>
      </c>
      <c r="BO215" s="201">
        <v>4.8387096774190001E-2</v>
      </c>
      <c r="BP215" s="140">
        <v>9</v>
      </c>
      <c r="BQ215" s="147">
        <v>58</v>
      </c>
      <c r="BR215" s="147">
        <v>5</v>
      </c>
      <c r="BS215" s="147">
        <v>6</v>
      </c>
      <c r="BT215" s="147">
        <v>1</v>
      </c>
      <c r="BU215" s="147">
        <v>2</v>
      </c>
      <c r="BV215" s="154">
        <v>6</v>
      </c>
      <c r="BW215" s="159">
        <v>2.9</v>
      </c>
      <c r="BX215" s="146">
        <v>0.25</v>
      </c>
      <c r="BY215" s="146">
        <v>0.3</v>
      </c>
      <c r="BZ215" s="146">
        <v>0.05</v>
      </c>
      <c r="CA215" s="146">
        <v>0.1</v>
      </c>
      <c r="CB215" s="156">
        <v>0.3</v>
      </c>
      <c r="CC215" s="155">
        <v>0</v>
      </c>
      <c r="CD215" s="77">
        <v>0</v>
      </c>
      <c r="CE215" s="64">
        <v>0</v>
      </c>
      <c r="CF215" s="77">
        <v>0</v>
      </c>
      <c r="CG215" s="64">
        <v>0</v>
      </c>
      <c r="CH215" s="77">
        <v>0</v>
      </c>
      <c r="CI215" s="124">
        <v>1</v>
      </c>
      <c r="CJ215" s="124">
        <v>20</v>
      </c>
      <c r="CK215" s="77">
        <v>0.05</v>
      </c>
      <c r="CL215" s="124">
        <v>1</v>
      </c>
      <c r="CM215" s="77">
        <v>0.05</v>
      </c>
      <c r="CN215" s="124">
        <v>0</v>
      </c>
      <c r="CO215" s="77">
        <v>0</v>
      </c>
      <c r="CP215" s="116">
        <v>1055</v>
      </c>
      <c r="CQ215" s="116">
        <v>52.75</v>
      </c>
      <c r="CR215" s="116">
        <v>0</v>
      </c>
      <c r="CS215" s="116">
        <v>0</v>
      </c>
      <c r="CT215" s="116">
        <v>0</v>
      </c>
      <c r="CU215" s="116">
        <v>0</v>
      </c>
      <c r="CV215" s="116">
        <v>5</v>
      </c>
      <c r="CW215" s="116">
        <v>0.25</v>
      </c>
      <c r="CX215" s="116">
        <v>53</v>
      </c>
      <c r="CY215" s="64">
        <v>65</v>
      </c>
      <c r="CZ215" s="64">
        <v>49</v>
      </c>
      <c r="DA215" s="64">
        <v>55</v>
      </c>
      <c r="DB215" s="64">
        <v>44</v>
      </c>
      <c r="DC215" s="64">
        <v>69</v>
      </c>
      <c r="DD215" s="64">
        <v>32</v>
      </c>
      <c r="DE215" s="141">
        <v>0.75384615384614995</v>
      </c>
      <c r="DF215" s="141">
        <v>0.8</v>
      </c>
      <c r="DG215" s="141">
        <v>0.46376811594202</v>
      </c>
      <c r="DH215" s="64">
        <v>72</v>
      </c>
      <c r="DI215" s="176">
        <v>57</v>
      </c>
      <c r="DJ215" s="175">
        <v>0.964247032692645</v>
      </c>
      <c r="DK215" s="141">
        <v>0.79166666666666663</v>
      </c>
      <c r="DL215" s="141">
        <v>0.76336223421501059</v>
      </c>
      <c r="DM215" s="141">
        <v>0.60753348168831978</v>
      </c>
      <c r="DN215" s="141">
        <v>-0.29959411827299059</v>
      </c>
      <c r="DO215" s="64">
        <v>4</v>
      </c>
      <c r="DP215" s="77">
        <v>0.16666666666666</v>
      </c>
      <c r="DQ215" s="64">
        <v>9</v>
      </c>
      <c r="DR215" s="77">
        <v>0.45</v>
      </c>
      <c r="DS215" s="64">
        <v>0</v>
      </c>
      <c r="DT215" s="77">
        <v>0</v>
      </c>
      <c r="DU215" s="64">
        <v>59</v>
      </c>
      <c r="DV215" s="64">
        <v>529</v>
      </c>
      <c r="DW215" s="77">
        <v>0.11153119092626999</v>
      </c>
      <c r="DX215" s="64">
        <v>20</v>
      </c>
      <c r="DY215" s="64">
        <v>186</v>
      </c>
      <c r="DZ215" s="201">
        <v>0.10752688172043</v>
      </c>
      <c r="EA215" s="64">
        <v>35.799999999999997</v>
      </c>
      <c r="EB215" s="64">
        <v>68</v>
      </c>
      <c r="EC215" s="64">
        <v>0</v>
      </c>
      <c r="ED215" s="77">
        <v>0</v>
      </c>
      <c r="EE215" s="64">
        <v>0</v>
      </c>
      <c r="EF215" s="64">
        <v>0</v>
      </c>
      <c r="EG215" s="64">
        <v>0</v>
      </c>
      <c r="EH215" s="77">
        <v>0</v>
      </c>
      <c r="EI215" s="64">
        <v>0</v>
      </c>
      <c r="EJ215" s="138">
        <v>0</v>
      </c>
      <c r="EK215" s="64">
        <v>18</v>
      </c>
      <c r="EL215" s="64">
        <v>9</v>
      </c>
      <c r="EM215" s="138">
        <v>0.5</v>
      </c>
      <c r="EN215" s="178">
        <v>0</v>
      </c>
      <c r="EO215" s="178">
        <v>0</v>
      </c>
      <c r="EP215" s="178">
        <v>0</v>
      </c>
      <c r="EQ215" s="178">
        <v>0</v>
      </c>
      <c r="ER215" s="179">
        <v>0</v>
      </c>
    </row>
    <row r="216" spans="2:148" ht="14.1" customHeight="1" x14ac:dyDescent="0.2">
      <c r="B216" s="62" t="s">
        <v>1615</v>
      </c>
      <c r="C216" s="63" t="s">
        <v>383</v>
      </c>
      <c r="D216" s="63" t="s">
        <v>384</v>
      </c>
      <c r="E216" s="63" t="s">
        <v>385</v>
      </c>
      <c r="F216" s="63" t="s">
        <v>403</v>
      </c>
      <c r="G216" s="63"/>
      <c r="H216" s="63" t="s">
        <v>567</v>
      </c>
      <c r="I216" s="63" t="s">
        <v>1571</v>
      </c>
      <c r="J216" s="158" t="b">
        <v>0</v>
      </c>
      <c r="K216" s="132" t="s">
        <v>1616</v>
      </c>
      <c r="L216" s="63" t="s">
        <v>570</v>
      </c>
      <c r="M216" s="62"/>
      <c r="N216" s="63" t="s">
        <v>1617</v>
      </c>
      <c r="O216" s="63" t="s">
        <v>572</v>
      </c>
      <c r="P216" s="63" t="s">
        <v>393</v>
      </c>
      <c r="Q216" s="63">
        <v>10472</v>
      </c>
      <c r="R216" s="63" t="s">
        <v>1618</v>
      </c>
      <c r="S216" s="218" t="s">
        <v>574</v>
      </c>
      <c r="T216" s="132" t="s">
        <v>575</v>
      </c>
      <c r="U216" s="166" t="s">
        <v>397</v>
      </c>
      <c r="V216" s="219" t="s">
        <v>398</v>
      </c>
      <c r="W216" s="219" t="s">
        <v>399</v>
      </c>
      <c r="X216" s="219" t="s">
        <v>400</v>
      </c>
      <c r="Y216" s="132" t="s">
        <v>336</v>
      </c>
      <c r="Z216" s="166" t="s">
        <v>410</v>
      </c>
      <c r="AA216" s="166">
        <v>1</v>
      </c>
      <c r="AB216" s="166">
        <v>1</v>
      </c>
      <c r="AC216" s="166">
        <v>1</v>
      </c>
      <c r="AD216" s="166">
        <v>0</v>
      </c>
      <c r="AE216" s="213">
        <v>41009</v>
      </c>
      <c r="AF216" s="64">
        <v>2833</v>
      </c>
      <c r="AG216" s="64" t="s">
        <v>401</v>
      </c>
      <c r="AH216" s="64">
        <v>0</v>
      </c>
      <c r="AI216" s="64">
        <v>38</v>
      </c>
      <c r="AJ216" s="64">
        <v>107</v>
      </c>
      <c r="AK216" s="64">
        <v>90</v>
      </c>
      <c r="AL216" s="64">
        <v>39</v>
      </c>
      <c r="AM216" s="64">
        <v>79</v>
      </c>
      <c r="AN216" s="64">
        <v>105.55511454901793</v>
      </c>
      <c r="AO216" s="64">
        <v>67.555114549017929</v>
      </c>
      <c r="AP216" s="77">
        <v>1.3361406904938979</v>
      </c>
      <c r="AQ216" s="64">
        <v>26.555114549017929</v>
      </c>
      <c r="AR216" s="64">
        <v>96</v>
      </c>
      <c r="AS216" s="65">
        <v>0.17283460610019921</v>
      </c>
      <c r="AT216" s="65">
        <v>1.7777661723425771</v>
      </c>
      <c r="AU216" s="64">
        <v>38</v>
      </c>
      <c r="AV216" s="140">
        <v>105.55511454901793</v>
      </c>
      <c r="AW216" s="140">
        <v>18</v>
      </c>
      <c r="AX216" s="140">
        <v>39</v>
      </c>
      <c r="AY216" s="140">
        <v>1</v>
      </c>
      <c r="AZ216" s="140">
        <v>5</v>
      </c>
      <c r="BA216" s="140">
        <v>3</v>
      </c>
      <c r="BB216" s="140">
        <v>9</v>
      </c>
      <c r="BC216" s="140">
        <v>0</v>
      </c>
      <c r="BD216" s="140">
        <v>17</v>
      </c>
      <c r="BE216" s="140">
        <v>12</v>
      </c>
      <c r="BF216" s="65">
        <v>0.66669999999999996</v>
      </c>
      <c r="BG216" s="140">
        <v>2</v>
      </c>
      <c r="BH216" s="140">
        <v>3</v>
      </c>
      <c r="BI216" s="140">
        <v>1</v>
      </c>
      <c r="BJ216" s="140">
        <v>18</v>
      </c>
      <c r="BK216" s="140">
        <v>3</v>
      </c>
      <c r="BL216" s="140">
        <v>0</v>
      </c>
      <c r="BM216" s="65">
        <v>0.3846</v>
      </c>
      <c r="BN216" s="64">
        <v>12</v>
      </c>
      <c r="BO216" s="201">
        <v>7.8431372549010003E-2</v>
      </c>
      <c r="BP216" s="140">
        <v>22</v>
      </c>
      <c r="BQ216" s="147">
        <v>128</v>
      </c>
      <c r="BR216" s="147">
        <v>0</v>
      </c>
      <c r="BS216" s="147">
        <v>15</v>
      </c>
      <c r="BT216" s="147">
        <v>3</v>
      </c>
      <c r="BU216" s="147">
        <v>16</v>
      </c>
      <c r="BV216" s="154">
        <v>5</v>
      </c>
      <c r="BW216" s="159">
        <v>3.2820512820512802</v>
      </c>
      <c r="BX216" s="146">
        <v>0</v>
      </c>
      <c r="BY216" s="146">
        <v>0.38461538461537997</v>
      </c>
      <c r="BZ216" s="146">
        <v>7.6923076923070002E-2</v>
      </c>
      <c r="CA216" s="146">
        <v>0.41025641025641002</v>
      </c>
      <c r="CB216" s="156">
        <v>0.12820512820512001</v>
      </c>
      <c r="CC216" s="155">
        <v>11</v>
      </c>
      <c r="CD216" s="77">
        <v>0.28205128205127999</v>
      </c>
      <c r="CE216" s="64">
        <v>0</v>
      </c>
      <c r="CF216" s="77">
        <v>0</v>
      </c>
      <c r="CG216" s="64">
        <v>11</v>
      </c>
      <c r="CH216" s="77">
        <v>0.2</v>
      </c>
      <c r="CI216" s="124">
        <v>7</v>
      </c>
      <c r="CJ216" s="124">
        <v>39</v>
      </c>
      <c r="CK216" s="77">
        <v>0.17948717948717</v>
      </c>
      <c r="CL216" s="124">
        <v>6</v>
      </c>
      <c r="CM216" s="77">
        <v>0.15379999999999999</v>
      </c>
      <c r="CN216" s="124">
        <v>0</v>
      </c>
      <c r="CO216" s="77">
        <v>0</v>
      </c>
      <c r="CP216" s="116">
        <v>2305</v>
      </c>
      <c r="CQ216" s="116">
        <v>59.102564102564102</v>
      </c>
      <c r="CR216" s="116">
        <v>0</v>
      </c>
      <c r="CS216" s="116">
        <v>0</v>
      </c>
      <c r="CT216" s="116">
        <v>77</v>
      </c>
      <c r="CU216" s="116">
        <v>1.9743589743589745</v>
      </c>
      <c r="CV216" s="116">
        <v>40</v>
      </c>
      <c r="CW216" s="116">
        <v>1.0256410256410255</v>
      </c>
      <c r="CX216" s="116">
        <v>62.102564102564102</v>
      </c>
      <c r="CY216" s="64">
        <v>104</v>
      </c>
      <c r="CZ216" s="64">
        <v>77</v>
      </c>
      <c r="DA216" s="64">
        <v>72</v>
      </c>
      <c r="DB216" s="64">
        <v>54</v>
      </c>
      <c r="DC216" s="64">
        <v>89</v>
      </c>
      <c r="DD216" s="64">
        <v>53</v>
      </c>
      <c r="DE216" s="141">
        <v>0.74038461538460998</v>
      </c>
      <c r="DF216" s="141">
        <v>0.75</v>
      </c>
      <c r="DG216" s="141">
        <v>0.59550561797752</v>
      </c>
      <c r="DH216" s="64">
        <v>91</v>
      </c>
      <c r="DI216" s="176">
        <v>72</v>
      </c>
      <c r="DJ216" s="175">
        <v>0.964247032692645</v>
      </c>
      <c r="DK216" s="141">
        <v>0.79120879120879117</v>
      </c>
      <c r="DL216" s="141">
        <v>0.76292072916341136</v>
      </c>
      <c r="DM216" s="141">
        <v>0.78056028000514266</v>
      </c>
      <c r="DN216" s="141">
        <v>-0.16741511118589136</v>
      </c>
      <c r="DO216" s="64">
        <v>16</v>
      </c>
      <c r="DP216" s="77">
        <v>0.29090909090909001</v>
      </c>
      <c r="DQ216" s="64">
        <v>26</v>
      </c>
      <c r="DR216" s="77">
        <v>0.66666666666665997</v>
      </c>
      <c r="DS216" s="64">
        <v>0</v>
      </c>
      <c r="DT216" s="77">
        <v>0</v>
      </c>
      <c r="DU216" s="64">
        <v>90</v>
      </c>
      <c r="DV216" s="64">
        <v>448</v>
      </c>
      <c r="DW216" s="77">
        <v>0.20089285714284999</v>
      </c>
      <c r="DX216" s="64">
        <v>32</v>
      </c>
      <c r="DY216" s="64">
        <v>153</v>
      </c>
      <c r="DZ216" s="201">
        <v>0.20915032679737999</v>
      </c>
      <c r="EA216" s="64">
        <v>13.900000000000899</v>
      </c>
      <c r="EB216" s="64">
        <v>29</v>
      </c>
      <c r="EC216" s="64">
        <v>1</v>
      </c>
      <c r="ED216" s="77">
        <v>3.4500000000000003E-2</v>
      </c>
      <c r="EE216" s="64">
        <v>0</v>
      </c>
      <c r="EF216" s="64">
        <v>0</v>
      </c>
      <c r="EG216" s="64">
        <v>0</v>
      </c>
      <c r="EH216" s="77">
        <v>0</v>
      </c>
      <c r="EI216" s="64">
        <v>39</v>
      </c>
      <c r="EJ216" s="138">
        <v>0</v>
      </c>
      <c r="EK216" s="64">
        <v>48</v>
      </c>
      <c r="EL216" s="64">
        <v>42</v>
      </c>
      <c r="EM216" s="138">
        <v>0.875</v>
      </c>
      <c r="EN216" s="178">
        <v>0</v>
      </c>
      <c r="EO216" s="178">
        <v>0</v>
      </c>
      <c r="EP216" s="178">
        <v>0</v>
      </c>
      <c r="EQ216" s="178">
        <v>0</v>
      </c>
      <c r="ER216" s="179">
        <v>0</v>
      </c>
    </row>
    <row r="217" spans="2:148" ht="14.1" customHeight="1" x14ac:dyDescent="0.2">
      <c r="B217" s="62" t="s">
        <v>1619</v>
      </c>
      <c r="C217" s="63" t="s">
        <v>383</v>
      </c>
      <c r="D217" s="63" t="s">
        <v>384</v>
      </c>
      <c r="E217" s="63" t="s">
        <v>385</v>
      </c>
      <c r="F217" s="63" t="s">
        <v>403</v>
      </c>
      <c r="G217" s="63"/>
      <c r="H217" s="63" t="s">
        <v>567</v>
      </c>
      <c r="I217" s="63" t="s">
        <v>1571</v>
      </c>
      <c r="J217" s="158" t="b">
        <v>0</v>
      </c>
      <c r="K217" s="132" t="s">
        <v>1620</v>
      </c>
      <c r="L217" s="63" t="s">
        <v>570</v>
      </c>
      <c r="M217" s="62"/>
      <c r="N217" s="63" t="s">
        <v>1621</v>
      </c>
      <c r="O217" s="63" t="s">
        <v>572</v>
      </c>
      <c r="P217" s="63" t="s">
        <v>393</v>
      </c>
      <c r="Q217" s="63">
        <v>10472</v>
      </c>
      <c r="R217" s="63" t="s">
        <v>1622</v>
      </c>
      <c r="S217" s="218" t="s">
        <v>574</v>
      </c>
      <c r="T217" s="132" t="s">
        <v>575</v>
      </c>
      <c r="U217" s="166" t="s">
        <v>397</v>
      </c>
      <c r="V217" s="219" t="s">
        <v>398</v>
      </c>
      <c r="W217" s="219" t="s">
        <v>399</v>
      </c>
      <c r="X217" s="219" t="s">
        <v>400</v>
      </c>
      <c r="Y217" s="132" t="s">
        <v>336</v>
      </c>
      <c r="Z217" s="166" t="s">
        <v>410</v>
      </c>
      <c r="AA217" s="166">
        <v>1</v>
      </c>
      <c r="AB217" s="166">
        <v>1</v>
      </c>
      <c r="AC217" s="166">
        <v>1</v>
      </c>
      <c r="AD217" s="166">
        <v>0</v>
      </c>
      <c r="AE217" s="213">
        <v>41974</v>
      </c>
      <c r="AF217" s="64">
        <v>1868</v>
      </c>
      <c r="AG217" s="64" t="s">
        <v>401</v>
      </c>
      <c r="AH217" s="64">
        <v>0</v>
      </c>
      <c r="AI217" s="64">
        <v>65</v>
      </c>
      <c r="AJ217" s="64">
        <v>116</v>
      </c>
      <c r="AK217" s="64">
        <v>153</v>
      </c>
      <c r="AL217" s="64">
        <v>39</v>
      </c>
      <c r="AM217" s="64">
        <v>90</v>
      </c>
      <c r="AN217" s="64">
        <v>105.55511454901792</v>
      </c>
      <c r="AO217" s="64">
        <v>40.555114549017915</v>
      </c>
      <c r="AP217" s="77">
        <v>1.1728346061001991</v>
      </c>
      <c r="AQ217" s="64">
        <v>15.555114549017915</v>
      </c>
      <c r="AR217" s="64">
        <v>130.33333300000001</v>
      </c>
      <c r="AS217" s="65">
        <v>-0.31009729052929469</v>
      </c>
      <c r="AT217" s="65">
        <v>0.62392483921566022</v>
      </c>
      <c r="AU217" s="64">
        <v>65</v>
      </c>
      <c r="AV217" s="140">
        <v>105.55511454901792</v>
      </c>
      <c r="AW217" s="140">
        <v>17</v>
      </c>
      <c r="AX217" s="140">
        <v>39</v>
      </c>
      <c r="AY217" s="140">
        <v>0</v>
      </c>
      <c r="AZ217" s="140">
        <v>16</v>
      </c>
      <c r="BA217" s="140">
        <v>2</v>
      </c>
      <c r="BB217" s="140">
        <v>8</v>
      </c>
      <c r="BC217" s="140">
        <v>0</v>
      </c>
      <c r="BD217" s="140">
        <v>26</v>
      </c>
      <c r="BE217" s="140">
        <v>0</v>
      </c>
      <c r="BF217" s="65">
        <v>0</v>
      </c>
      <c r="BG217" s="140">
        <v>0</v>
      </c>
      <c r="BH217" s="140">
        <v>0</v>
      </c>
      <c r="BI217" s="140">
        <v>0</v>
      </c>
      <c r="BJ217" s="140">
        <v>0</v>
      </c>
      <c r="BK217" s="140">
        <v>13</v>
      </c>
      <c r="BL217" s="140">
        <v>0</v>
      </c>
      <c r="BM217" s="65">
        <v>0.5897</v>
      </c>
      <c r="BN217" s="64">
        <v>17</v>
      </c>
      <c r="BO217" s="201">
        <v>6.4393939393929997E-2</v>
      </c>
      <c r="BP217" s="140">
        <v>34</v>
      </c>
      <c r="BQ217" s="147">
        <v>158</v>
      </c>
      <c r="BR217" s="147">
        <v>0</v>
      </c>
      <c r="BS217" s="147">
        <v>5</v>
      </c>
      <c r="BT217" s="147">
        <v>2</v>
      </c>
      <c r="BU217" s="147">
        <v>18</v>
      </c>
      <c r="BV217" s="154">
        <v>14</v>
      </c>
      <c r="BW217" s="159">
        <v>4.0512820512820502</v>
      </c>
      <c r="BX217" s="146">
        <v>0</v>
      </c>
      <c r="BY217" s="146">
        <v>0.12820512820512001</v>
      </c>
      <c r="BZ217" s="146">
        <v>5.1282051282049997E-2</v>
      </c>
      <c r="CA217" s="146">
        <v>0.46153846153846001</v>
      </c>
      <c r="CB217" s="156">
        <v>0.35897435897434998</v>
      </c>
      <c r="CC217" s="155">
        <v>4</v>
      </c>
      <c r="CD217" s="77">
        <v>0.10256410256409999</v>
      </c>
      <c r="CE217" s="64">
        <v>1</v>
      </c>
      <c r="CF217" s="77">
        <v>5.882352941176E-2</v>
      </c>
      <c r="CG217" s="64">
        <v>5</v>
      </c>
      <c r="CH217" s="77">
        <v>8.9285714285709999E-2</v>
      </c>
      <c r="CI217" s="124">
        <v>1</v>
      </c>
      <c r="CJ217" s="124">
        <v>39</v>
      </c>
      <c r="CK217" s="77">
        <v>2.5641025641019999E-2</v>
      </c>
      <c r="CL217" s="124">
        <v>0</v>
      </c>
      <c r="CM217" s="77">
        <v>0</v>
      </c>
      <c r="CN217" s="124">
        <v>0</v>
      </c>
      <c r="CO217" s="77">
        <v>0</v>
      </c>
      <c r="CP217" s="116">
        <v>2600</v>
      </c>
      <c r="CQ217" s="116">
        <v>66.666666666666671</v>
      </c>
      <c r="CR217" s="116">
        <v>0</v>
      </c>
      <c r="CS217" s="116">
        <v>0</v>
      </c>
      <c r="CT217" s="116">
        <v>28</v>
      </c>
      <c r="CU217" s="116">
        <v>0.71794871794871795</v>
      </c>
      <c r="CV217" s="116">
        <v>10</v>
      </c>
      <c r="CW217" s="116">
        <v>0.25641025641025639</v>
      </c>
      <c r="CX217" s="116">
        <v>67.641025641025649</v>
      </c>
      <c r="CY217" s="64">
        <v>115</v>
      </c>
      <c r="CZ217" s="64">
        <v>92</v>
      </c>
      <c r="DA217" s="64">
        <v>82</v>
      </c>
      <c r="DB217" s="64">
        <v>62</v>
      </c>
      <c r="DC217" s="64">
        <v>115</v>
      </c>
      <c r="DD217" s="64">
        <v>67</v>
      </c>
      <c r="DE217" s="141">
        <v>0.8</v>
      </c>
      <c r="DF217" s="141">
        <v>0.75609756097559999</v>
      </c>
      <c r="DG217" s="141">
        <v>0.58260869565216999</v>
      </c>
      <c r="DH217" s="64">
        <v>122</v>
      </c>
      <c r="DI217" s="176">
        <v>96</v>
      </c>
      <c r="DJ217" s="175">
        <v>0.964247032692645</v>
      </c>
      <c r="DK217" s="141">
        <v>0.78688524590163933</v>
      </c>
      <c r="DL217" s="141">
        <v>0.75875176343027806</v>
      </c>
      <c r="DM217" s="141">
        <v>0.76785152105377097</v>
      </c>
      <c r="DN217" s="141">
        <v>-0.17614306777810806</v>
      </c>
      <c r="DO217" s="64">
        <v>17</v>
      </c>
      <c r="DP217" s="77">
        <v>0.30357142857142</v>
      </c>
      <c r="DQ217" s="64">
        <v>29</v>
      </c>
      <c r="DR217" s="77">
        <v>0.74358974358973995</v>
      </c>
      <c r="DS217" s="64">
        <v>0</v>
      </c>
      <c r="DT217" s="77">
        <v>0</v>
      </c>
      <c r="DU217" s="64">
        <v>153</v>
      </c>
      <c r="DV217" s="64">
        <v>705</v>
      </c>
      <c r="DW217" s="77">
        <v>0.21702127659574</v>
      </c>
      <c r="DX217" s="64">
        <v>37</v>
      </c>
      <c r="DY217" s="64">
        <v>264</v>
      </c>
      <c r="DZ217" s="201">
        <v>0.14015151515151</v>
      </c>
      <c r="EA217" s="64">
        <v>42.200000000001403</v>
      </c>
      <c r="EB217" s="64">
        <v>79</v>
      </c>
      <c r="EC217" s="64">
        <v>2</v>
      </c>
      <c r="ED217" s="77">
        <v>2.53E-2</v>
      </c>
      <c r="EE217" s="64">
        <v>0</v>
      </c>
      <c r="EF217" s="64">
        <v>0</v>
      </c>
      <c r="EG217" s="64">
        <v>0</v>
      </c>
      <c r="EH217" s="77">
        <v>0</v>
      </c>
      <c r="EI217" s="64">
        <v>39</v>
      </c>
      <c r="EJ217" s="138">
        <v>0</v>
      </c>
      <c r="EK217" s="64">
        <v>74</v>
      </c>
      <c r="EL217" s="64">
        <v>0</v>
      </c>
      <c r="EM217" s="138">
        <v>0</v>
      </c>
      <c r="EN217" s="178">
        <v>0</v>
      </c>
      <c r="EO217" s="178">
        <v>0</v>
      </c>
      <c r="EP217" s="178">
        <v>0</v>
      </c>
      <c r="EQ217" s="178">
        <v>0</v>
      </c>
      <c r="ER217" s="179">
        <v>0</v>
      </c>
    </row>
    <row r="218" spans="2:148" ht="14.1" customHeight="1" x14ac:dyDescent="0.2">
      <c r="B218" s="62" t="s">
        <v>1623</v>
      </c>
      <c r="C218" s="63" t="s">
        <v>383</v>
      </c>
      <c r="D218" s="63" t="s">
        <v>384</v>
      </c>
      <c r="E218" s="63" t="s">
        <v>385</v>
      </c>
      <c r="F218" s="63" t="s">
        <v>403</v>
      </c>
      <c r="G218" s="63"/>
      <c r="H218" s="63" t="s">
        <v>567</v>
      </c>
      <c r="I218" s="63" t="s">
        <v>1571</v>
      </c>
      <c r="J218" s="158" t="b">
        <v>0</v>
      </c>
      <c r="K218" s="132" t="s">
        <v>1624</v>
      </c>
      <c r="L218" s="63" t="s">
        <v>449</v>
      </c>
      <c r="M218" s="62"/>
      <c r="N218" s="63" t="s">
        <v>1625</v>
      </c>
      <c r="O218" s="63" t="s">
        <v>572</v>
      </c>
      <c r="P218" s="63" t="s">
        <v>393</v>
      </c>
      <c r="Q218" s="63">
        <v>10475</v>
      </c>
      <c r="R218" s="63" t="s">
        <v>1626</v>
      </c>
      <c r="S218" s="218" t="s">
        <v>453</v>
      </c>
      <c r="T218" s="132" t="s">
        <v>454</v>
      </c>
      <c r="U218" s="166" t="s">
        <v>397</v>
      </c>
      <c r="V218" s="219" t="s">
        <v>398</v>
      </c>
      <c r="W218" s="219" t="s">
        <v>399</v>
      </c>
      <c r="X218" s="219" t="s">
        <v>400</v>
      </c>
      <c r="Y218" s="132" t="s">
        <v>336</v>
      </c>
      <c r="Z218" s="166" t="s">
        <v>401</v>
      </c>
      <c r="AA218" s="166">
        <v>1</v>
      </c>
      <c r="AB218" s="166">
        <v>1</v>
      </c>
      <c r="AC218" s="166">
        <v>1</v>
      </c>
      <c r="AD218" s="166">
        <v>0</v>
      </c>
      <c r="AE218" s="213">
        <v>43204</v>
      </c>
      <c r="AF218" s="64">
        <v>638</v>
      </c>
      <c r="AG218" s="64" t="s">
        <v>401</v>
      </c>
      <c r="AH218" s="64">
        <v>1</v>
      </c>
      <c r="AI218" s="64">
        <v>100</v>
      </c>
      <c r="AJ218" s="64">
        <v>117</v>
      </c>
      <c r="AK218" s="64">
        <v>146</v>
      </c>
      <c r="AL218" s="64">
        <v>38</v>
      </c>
      <c r="AM218" s="64">
        <v>88</v>
      </c>
      <c r="AN218" s="64">
        <v>102.84857315032515</v>
      </c>
      <c r="AO218" s="64">
        <v>2.8485731503251515</v>
      </c>
      <c r="AP218" s="77">
        <v>1.1687337857991495</v>
      </c>
      <c r="AQ218" s="64">
        <v>14.848573150325151</v>
      </c>
      <c r="AR218" s="64">
        <v>121</v>
      </c>
      <c r="AS218" s="65">
        <v>-0.29555771814845788</v>
      </c>
      <c r="AT218" s="65">
        <v>2.8485731503251514E-2</v>
      </c>
      <c r="AU218" s="64">
        <v>100</v>
      </c>
      <c r="AV218" s="140">
        <v>102.84857315032515</v>
      </c>
      <c r="AW218" s="140">
        <v>21</v>
      </c>
      <c r="AX218" s="140">
        <v>38</v>
      </c>
      <c r="AY218" s="140">
        <v>0</v>
      </c>
      <c r="AZ218" s="140">
        <v>20</v>
      </c>
      <c r="BA218" s="140">
        <v>5</v>
      </c>
      <c r="BB218" s="140">
        <v>7</v>
      </c>
      <c r="BC218" s="140">
        <v>1</v>
      </c>
      <c r="BD218" s="140">
        <v>33</v>
      </c>
      <c r="BE218" s="140">
        <v>1</v>
      </c>
      <c r="BF218" s="65">
        <v>4.7600000000000003E-2</v>
      </c>
      <c r="BG218" s="140">
        <v>1</v>
      </c>
      <c r="BH218" s="140">
        <v>1</v>
      </c>
      <c r="BI218" s="140">
        <v>0</v>
      </c>
      <c r="BJ218" s="140">
        <v>3</v>
      </c>
      <c r="BK218" s="140">
        <v>2</v>
      </c>
      <c r="BL218" s="140">
        <v>0</v>
      </c>
      <c r="BM218" s="65">
        <v>0.36840000000000001</v>
      </c>
      <c r="BN218" s="64">
        <v>9</v>
      </c>
      <c r="BO218" s="201">
        <v>5.5555555555550001E-2</v>
      </c>
      <c r="BP218" s="140">
        <v>18</v>
      </c>
      <c r="BQ218" s="147">
        <v>116</v>
      </c>
      <c r="BR218" s="147">
        <v>4</v>
      </c>
      <c r="BS218" s="147">
        <v>13</v>
      </c>
      <c r="BT218" s="147">
        <v>3</v>
      </c>
      <c r="BU218" s="147">
        <v>13</v>
      </c>
      <c r="BV218" s="154">
        <v>5</v>
      </c>
      <c r="BW218" s="159">
        <v>3.0526315789473601</v>
      </c>
      <c r="BX218" s="146">
        <v>0.10526315789472999</v>
      </c>
      <c r="BY218" s="146">
        <v>0.34210526315789003</v>
      </c>
      <c r="BZ218" s="146">
        <v>7.8947368421050004E-2</v>
      </c>
      <c r="CA218" s="146">
        <v>0.34210526315789003</v>
      </c>
      <c r="CB218" s="156">
        <v>0.13157894736841999</v>
      </c>
      <c r="CC218" s="155">
        <v>2</v>
      </c>
      <c r="CD218" s="77">
        <v>5.2631578947360001E-2</v>
      </c>
      <c r="CE218" s="64">
        <v>3</v>
      </c>
      <c r="CF218" s="77">
        <v>0.42857142857142</v>
      </c>
      <c r="CG218" s="64">
        <v>5</v>
      </c>
      <c r="CH218" s="77">
        <v>0.11111111111110999</v>
      </c>
      <c r="CI218" s="124">
        <v>1</v>
      </c>
      <c r="CJ218" s="124">
        <v>38</v>
      </c>
      <c r="CK218" s="77">
        <v>2.6315789473680001E-2</v>
      </c>
      <c r="CL218" s="124">
        <v>1</v>
      </c>
      <c r="CM218" s="77">
        <v>2.63E-2</v>
      </c>
      <c r="CN218" s="124">
        <v>0</v>
      </c>
      <c r="CO218" s="77">
        <v>0</v>
      </c>
      <c r="CP218" s="116">
        <v>2030</v>
      </c>
      <c r="CQ218" s="116">
        <v>53.421052631578945</v>
      </c>
      <c r="CR218" s="116">
        <v>0</v>
      </c>
      <c r="CS218" s="116">
        <v>0</v>
      </c>
      <c r="CT218" s="116">
        <v>14</v>
      </c>
      <c r="CU218" s="116">
        <v>0.36842105263157893</v>
      </c>
      <c r="CV218" s="116">
        <v>5</v>
      </c>
      <c r="CW218" s="116">
        <v>0.13157894736842105</v>
      </c>
      <c r="CX218" s="116">
        <v>53.921052631578945</v>
      </c>
      <c r="CY218" s="64">
        <v>111</v>
      </c>
      <c r="CZ218" s="64">
        <v>76</v>
      </c>
      <c r="DA218" s="64">
        <v>103</v>
      </c>
      <c r="DB218" s="64">
        <v>78</v>
      </c>
      <c r="DC218" s="64">
        <v>92</v>
      </c>
      <c r="DD218" s="64">
        <v>72</v>
      </c>
      <c r="DE218" s="141">
        <v>0.68468468468468002</v>
      </c>
      <c r="DF218" s="141">
        <v>0.75728155339805003</v>
      </c>
      <c r="DG218" s="141">
        <v>0.78260869565216995</v>
      </c>
      <c r="DH218" s="64">
        <v>100</v>
      </c>
      <c r="DI218" s="176">
        <v>80</v>
      </c>
      <c r="DJ218" s="175">
        <v>0.964247032692645</v>
      </c>
      <c r="DK218" s="141">
        <v>0.8</v>
      </c>
      <c r="DL218" s="141">
        <v>0.771397626154116</v>
      </c>
      <c r="DM218" s="141">
        <v>1.0145334508662516</v>
      </c>
      <c r="DN218" s="141">
        <v>1.1211069498053949E-2</v>
      </c>
      <c r="DO218" s="64">
        <v>7</v>
      </c>
      <c r="DP218" s="77">
        <v>0.15555555555555001</v>
      </c>
      <c r="DQ218" s="64">
        <v>26</v>
      </c>
      <c r="DR218" s="77">
        <v>0.68421052631578005</v>
      </c>
      <c r="DS218" s="64">
        <v>0</v>
      </c>
      <c r="DT218" s="77">
        <v>0</v>
      </c>
      <c r="DU218" s="64">
        <v>146</v>
      </c>
      <c r="DV218" s="64">
        <v>423</v>
      </c>
      <c r="DW218" s="77">
        <v>0.34515366430260003</v>
      </c>
      <c r="DX218" s="64">
        <v>33</v>
      </c>
      <c r="DY218" s="64">
        <v>162</v>
      </c>
      <c r="DZ218" s="201">
        <v>0.2037037037037</v>
      </c>
      <c r="EA218" s="64">
        <v>15.6000000000006</v>
      </c>
      <c r="EB218" s="64">
        <v>63</v>
      </c>
      <c r="EC218" s="64">
        <v>2</v>
      </c>
      <c r="ED218" s="77">
        <v>3.1699999999999999E-2</v>
      </c>
      <c r="EE218" s="64">
        <v>0</v>
      </c>
      <c r="EF218" s="64">
        <v>0</v>
      </c>
      <c r="EG218" s="64">
        <v>0</v>
      </c>
      <c r="EH218" s="77">
        <v>0</v>
      </c>
      <c r="EI218" s="64">
        <v>38</v>
      </c>
      <c r="EJ218" s="138">
        <v>0</v>
      </c>
      <c r="EK218" s="64">
        <v>63</v>
      </c>
      <c r="EL218" s="64">
        <v>21</v>
      </c>
      <c r="EM218" s="138">
        <v>0.33329999999999999</v>
      </c>
      <c r="EN218" s="178">
        <v>0</v>
      </c>
      <c r="EO218" s="178">
        <v>0</v>
      </c>
      <c r="EP218" s="178">
        <v>0</v>
      </c>
      <c r="EQ218" s="178">
        <v>0</v>
      </c>
      <c r="ER218" s="179">
        <v>0</v>
      </c>
    </row>
    <row r="219" spans="2:148" ht="14.1" customHeight="1" x14ac:dyDescent="0.2">
      <c r="B219" s="62" t="s">
        <v>1627</v>
      </c>
      <c r="C219" s="63" t="s">
        <v>383</v>
      </c>
      <c r="D219" s="63" t="s">
        <v>384</v>
      </c>
      <c r="E219" s="63" t="s">
        <v>385</v>
      </c>
      <c r="F219" s="63" t="s">
        <v>403</v>
      </c>
      <c r="G219" s="63"/>
      <c r="H219" s="63" t="s">
        <v>567</v>
      </c>
      <c r="I219" s="63" t="s">
        <v>1571</v>
      </c>
      <c r="J219" s="158" t="b">
        <v>0</v>
      </c>
      <c r="K219" s="132" t="s">
        <v>1628</v>
      </c>
      <c r="L219" s="63" t="s">
        <v>449</v>
      </c>
      <c r="M219" s="62"/>
      <c r="N219" s="63" t="s">
        <v>1629</v>
      </c>
      <c r="O219" s="63" t="s">
        <v>572</v>
      </c>
      <c r="P219" s="63" t="s">
        <v>393</v>
      </c>
      <c r="Q219" s="63">
        <v>10467</v>
      </c>
      <c r="R219" s="63" t="s">
        <v>1630</v>
      </c>
      <c r="S219" s="218" t="s">
        <v>453</v>
      </c>
      <c r="T219" s="132" t="s">
        <v>454</v>
      </c>
      <c r="U219" s="166" t="s">
        <v>397</v>
      </c>
      <c r="V219" s="219" t="s">
        <v>398</v>
      </c>
      <c r="W219" s="219" t="s">
        <v>399</v>
      </c>
      <c r="X219" s="219" t="s">
        <v>400</v>
      </c>
      <c r="Y219" s="132" t="s">
        <v>336</v>
      </c>
      <c r="Z219" s="166" t="s">
        <v>401</v>
      </c>
      <c r="AA219" s="166">
        <v>1</v>
      </c>
      <c r="AB219" s="166">
        <v>1</v>
      </c>
      <c r="AC219" s="166">
        <v>0</v>
      </c>
      <c r="AD219" s="166">
        <v>0</v>
      </c>
      <c r="AE219" s="213">
        <v>43609</v>
      </c>
      <c r="AF219" s="64">
        <v>233</v>
      </c>
      <c r="AG219" s="64" t="s">
        <v>401</v>
      </c>
      <c r="AH219" s="64">
        <v>1</v>
      </c>
      <c r="AI219" s="64">
        <v>0</v>
      </c>
      <c r="AJ219" s="64">
        <v>143</v>
      </c>
      <c r="AK219" s="64">
        <v>136</v>
      </c>
      <c r="AL219" s="64">
        <v>56</v>
      </c>
      <c r="AM219" s="64">
        <v>50</v>
      </c>
      <c r="AN219" s="64">
        <v>151.56631832679497</v>
      </c>
      <c r="AO219" s="64">
        <v>151.56631832679497</v>
      </c>
      <c r="AP219" s="77">
        <v>3.0313263665358994</v>
      </c>
      <c r="AQ219" s="64">
        <v>101.56631832679497</v>
      </c>
      <c r="AR219" s="64">
        <v>136</v>
      </c>
      <c r="AS219" s="65">
        <v>0.11445822299113949</v>
      </c>
      <c r="AT219" s="65">
        <v>0</v>
      </c>
      <c r="AU219" s="64">
        <v>0</v>
      </c>
      <c r="AV219" s="140">
        <v>151.56631832679497</v>
      </c>
      <c r="AW219" s="140">
        <v>22</v>
      </c>
      <c r="AX219" s="140">
        <v>55</v>
      </c>
      <c r="AY219" s="140">
        <v>0</v>
      </c>
      <c r="AZ219" s="140">
        <v>16</v>
      </c>
      <c r="BA219" s="140">
        <v>7</v>
      </c>
      <c r="BB219" s="140">
        <v>13</v>
      </c>
      <c r="BC219" s="140">
        <v>2</v>
      </c>
      <c r="BD219" s="140">
        <v>38</v>
      </c>
      <c r="BE219" s="140">
        <v>6</v>
      </c>
      <c r="BF219" s="65">
        <v>0.2727</v>
      </c>
      <c r="BG219" s="140">
        <v>0</v>
      </c>
      <c r="BH219" s="140">
        <v>0</v>
      </c>
      <c r="BI219" s="140">
        <v>0</v>
      </c>
      <c r="BJ219" s="140">
        <v>6</v>
      </c>
      <c r="BK219" s="140">
        <v>11</v>
      </c>
      <c r="BL219" s="140">
        <v>0</v>
      </c>
      <c r="BM219" s="65">
        <v>0.56359999999999999</v>
      </c>
      <c r="BN219" s="64">
        <v>22</v>
      </c>
      <c r="BO219" s="201">
        <v>9.2050209205019995E-2</v>
      </c>
      <c r="BP219" s="140">
        <v>31</v>
      </c>
      <c r="BQ219" s="147">
        <v>184</v>
      </c>
      <c r="BR219" s="147">
        <v>1</v>
      </c>
      <c r="BS219" s="147">
        <v>18</v>
      </c>
      <c r="BT219" s="147">
        <v>6</v>
      </c>
      <c r="BU219" s="147">
        <v>21</v>
      </c>
      <c r="BV219" s="154">
        <v>9</v>
      </c>
      <c r="BW219" s="159">
        <v>3.2857142857142798</v>
      </c>
      <c r="BX219" s="146">
        <v>1.7857142857140001E-2</v>
      </c>
      <c r="BY219" s="146">
        <v>0.32142857142857001</v>
      </c>
      <c r="BZ219" s="146">
        <v>0.10714285714285</v>
      </c>
      <c r="CA219" s="146">
        <v>0.375</v>
      </c>
      <c r="CB219" s="156">
        <v>0.16071428571428001</v>
      </c>
      <c r="CC219" s="155">
        <v>19</v>
      </c>
      <c r="CD219" s="77">
        <v>0.33928571428571003</v>
      </c>
      <c r="CE219" s="64">
        <v>0</v>
      </c>
      <c r="CF219" s="77">
        <v>0</v>
      </c>
      <c r="CG219" s="64">
        <v>19</v>
      </c>
      <c r="CH219" s="77">
        <v>0.27536231884057</v>
      </c>
      <c r="CI219" s="124">
        <v>2</v>
      </c>
      <c r="CJ219" s="124">
        <v>55</v>
      </c>
      <c r="CK219" s="77">
        <v>3.6363636363629999E-2</v>
      </c>
      <c r="CL219" s="124">
        <v>2</v>
      </c>
      <c r="CM219" s="77">
        <v>3.6400000000000002E-2</v>
      </c>
      <c r="CN219" s="124">
        <v>0</v>
      </c>
      <c r="CO219" s="77">
        <v>0</v>
      </c>
      <c r="CP219" s="116">
        <v>3480</v>
      </c>
      <c r="CQ219" s="116">
        <v>62.142857142857146</v>
      </c>
      <c r="CR219" s="116">
        <v>0</v>
      </c>
      <c r="CS219" s="116">
        <v>0</v>
      </c>
      <c r="CT219" s="116">
        <v>133</v>
      </c>
      <c r="CU219" s="116">
        <v>2.375</v>
      </c>
      <c r="CV219" s="116">
        <v>10</v>
      </c>
      <c r="CW219" s="116">
        <v>0.18181818181818182</v>
      </c>
      <c r="CX219" s="116">
        <v>64.699675324675326</v>
      </c>
      <c r="CY219" s="64">
        <v>140</v>
      </c>
      <c r="CZ219" s="64">
        <v>103</v>
      </c>
      <c r="DA219" s="64">
        <v>135</v>
      </c>
      <c r="DB219" s="64">
        <v>111</v>
      </c>
      <c r="DC219" s="64">
        <v>123</v>
      </c>
      <c r="DD219" s="64">
        <v>89</v>
      </c>
      <c r="DE219" s="141">
        <v>0.73571428571427999</v>
      </c>
      <c r="DF219" s="141">
        <v>0.82222222222221997</v>
      </c>
      <c r="DG219" s="141">
        <v>0.72357723577235</v>
      </c>
      <c r="DH219" s="64">
        <v>129</v>
      </c>
      <c r="DI219" s="176">
        <v>103</v>
      </c>
      <c r="DJ219" s="175">
        <v>0.964247032692645</v>
      </c>
      <c r="DK219" s="141">
        <v>0.79844961240310075</v>
      </c>
      <c r="DL219" s="141">
        <v>0.76990266951428243</v>
      </c>
      <c r="DM219" s="141">
        <v>0.93982949329016052</v>
      </c>
      <c r="DN219" s="141">
        <v>-4.6325433741932431E-2</v>
      </c>
      <c r="DO219" s="64">
        <v>13</v>
      </c>
      <c r="DP219" s="77">
        <v>0.18840579710144001</v>
      </c>
      <c r="DQ219" s="64">
        <v>36</v>
      </c>
      <c r="DR219" s="77">
        <v>0.64285714285714002</v>
      </c>
      <c r="DS219" s="64">
        <v>0</v>
      </c>
      <c r="DT219" s="77">
        <v>0</v>
      </c>
      <c r="DU219" s="64">
        <v>136</v>
      </c>
      <c r="DV219" s="64">
        <v>549</v>
      </c>
      <c r="DW219" s="77">
        <v>0.24772313296903001</v>
      </c>
      <c r="DX219" s="64">
        <v>51</v>
      </c>
      <c r="DY219" s="64">
        <v>239</v>
      </c>
      <c r="DZ219" s="201">
        <v>0.21338912133891</v>
      </c>
      <c r="EA219" s="64">
        <v>20.7000000000005</v>
      </c>
      <c r="EB219" s="64">
        <v>63</v>
      </c>
      <c r="EC219" s="64">
        <v>3</v>
      </c>
      <c r="ED219" s="77">
        <v>4.7600000000000003E-2</v>
      </c>
      <c r="EE219" s="64">
        <v>0</v>
      </c>
      <c r="EF219" s="64">
        <v>0</v>
      </c>
      <c r="EG219" s="64">
        <v>0</v>
      </c>
      <c r="EH219" s="77">
        <v>0</v>
      </c>
      <c r="EI219" s="64">
        <v>0</v>
      </c>
      <c r="EJ219" s="138">
        <v>0</v>
      </c>
      <c r="EK219" s="64">
        <v>68</v>
      </c>
      <c r="EL219" s="64">
        <v>8</v>
      </c>
      <c r="EM219" s="138">
        <v>0.1176</v>
      </c>
      <c r="EN219" s="178">
        <v>0</v>
      </c>
      <c r="EO219" s="178">
        <v>0</v>
      </c>
      <c r="EP219" s="178">
        <v>0</v>
      </c>
      <c r="EQ219" s="178">
        <v>0</v>
      </c>
      <c r="ER219" s="179">
        <v>0</v>
      </c>
    </row>
    <row r="220" spans="2:148" ht="14.1" customHeight="1" x14ac:dyDescent="0.2">
      <c r="B220" s="62" t="s">
        <v>1631</v>
      </c>
      <c r="C220" s="63" t="s">
        <v>383</v>
      </c>
      <c r="D220" s="63" t="s">
        <v>384</v>
      </c>
      <c r="E220" s="63" t="s">
        <v>385</v>
      </c>
      <c r="F220" s="63" t="s">
        <v>403</v>
      </c>
      <c r="G220" s="63"/>
      <c r="H220" s="63" t="s">
        <v>567</v>
      </c>
      <c r="I220" s="63" t="s">
        <v>1571</v>
      </c>
      <c r="J220" s="158" t="b">
        <v>0</v>
      </c>
      <c r="K220" s="132" t="s">
        <v>1632</v>
      </c>
      <c r="L220" s="63" t="s">
        <v>405</v>
      </c>
      <c r="M220" s="62"/>
      <c r="N220" s="63" t="s">
        <v>1633</v>
      </c>
      <c r="O220" s="63" t="s">
        <v>572</v>
      </c>
      <c r="P220" s="63" t="s">
        <v>393</v>
      </c>
      <c r="Q220" s="63">
        <v>10470</v>
      </c>
      <c r="R220" s="63" t="s">
        <v>1634</v>
      </c>
      <c r="S220" s="218" t="s">
        <v>408</v>
      </c>
      <c r="T220" s="132" t="s">
        <v>409</v>
      </c>
      <c r="U220" s="166" t="s">
        <v>397</v>
      </c>
      <c r="V220" s="219" t="s">
        <v>398</v>
      </c>
      <c r="W220" s="219" t="s">
        <v>399</v>
      </c>
      <c r="X220" s="219" t="s">
        <v>400</v>
      </c>
      <c r="Y220" s="132" t="s">
        <v>336</v>
      </c>
      <c r="Z220" s="166" t="s">
        <v>401</v>
      </c>
      <c r="AA220" s="166">
        <v>1</v>
      </c>
      <c r="AB220" s="166">
        <v>1</v>
      </c>
      <c r="AC220" s="166">
        <v>0</v>
      </c>
      <c r="AD220" s="166">
        <v>0</v>
      </c>
      <c r="AE220" s="213">
        <v>43784</v>
      </c>
      <c r="AF220" s="64">
        <v>58</v>
      </c>
      <c r="AG220" s="64" t="s">
        <v>401</v>
      </c>
      <c r="AH220" s="64">
        <v>1</v>
      </c>
      <c r="AI220" s="64">
        <v>0</v>
      </c>
      <c r="AJ220" s="64">
        <v>64</v>
      </c>
      <c r="AK220" s="64">
        <v>112</v>
      </c>
      <c r="AL220" s="64">
        <v>37</v>
      </c>
      <c r="AM220" s="64">
        <v>50</v>
      </c>
      <c r="AN220" s="64">
        <v>100.14203175163237</v>
      </c>
      <c r="AO220" s="64">
        <v>100.14203175163237</v>
      </c>
      <c r="AP220" s="77">
        <v>2.0028406350326473</v>
      </c>
      <c r="AQ220" s="64">
        <v>50.142031751632373</v>
      </c>
      <c r="AR220" s="64">
        <v>58.666665999999999</v>
      </c>
      <c r="AS220" s="65">
        <v>-0.10587471650328238</v>
      </c>
      <c r="AT220" s="65">
        <v>0</v>
      </c>
      <c r="AU220" s="64">
        <v>0</v>
      </c>
      <c r="AV220" s="140">
        <v>100.14203175163237</v>
      </c>
      <c r="AW220" s="140">
        <v>27</v>
      </c>
      <c r="AX220" s="140">
        <v>37</v>
      </c>
      <c r="AY220" s="140">
        <v>0</v>
      </c>
      <c r="AZ220" s="140">
        <v>26</v>
      </c>
      <c r="BA220" s="140">
        <v>0</v>
      </c>
      <c r="BB220" s="140">
        <v>2</v>
      </c>
      <c r="BC220" s="140">
        <v>0</v>
      </c>
      <c r="BD220" s="140">
        <v>28</v>
      </c>
      <c r="BE220" s="140">
        <v>1</v>
      </c>
      <c r="BF220" s="65">
        <v>3.6999999999999998E-2</v>
      </c>
      <c r="BG220" s="140">
        <v>2</v>
      </c>
      <c r="BH220" s="140">
        <v>2</v>
      </c>
      <c r="BI220" s="140">
        <v>0</v>
      </c>
      <c r="BJ220" s="140">
        <v>5</v>
      </c>
      <c r="BK220" s="140">
        <v>4</v>
      </c>
      <c r="BL220" s="140">
        <v>0</v>
      </c>
      <c r="BM220" s="65">
        <v>0.16220000000000001</v>
      </c>
      <c r="BN220" s="64">
        <v>8</v>
      </c>
      <c r="BO220" s="201">
        <v>9.7560975609749995E-2</v>
      </c>
      <c r="BP220" s="140">
        <v>16</v>
      </c>
      <c r="BQ220" s="147">
        <v>111</v>
      </c>
      <c r="BR220" s="147">
        <v>1</v>
      </c>
      <c r="BS220" s="147">
        <v>14</v>
      </c>
      <c r="BT220" s="147">
        <v>6</v>
      </c>
      <c r="BU220" s="147">
        <v>16</v>
      </c>
      <c r="BV220" s="154">
        <v>0</v>
      </c>
      <c r="BW220" s="159">
        <v>3</v>
      </c>
      <c r="BX220" s="146">
        <v>2.7027027027019999E-2</v>
      </c>
      <c r="BY220" s="146">
        <v>0.37837837837837002</v>
      </c>
      <c r="BZ220" s="146">
        <v>0.16216216216216001</v>
      </c>
      <c r="CA220" s="146">
        <v>0.43243243243243001</v>
      </c>
      <c r="CB220" s="156">
        <v>0</v>
      </c>
      <c r="CC220" s="155">
        <v>1</v>
      </c>
      <c r="CD220" s="77">
        <v>2.7027027027019999E-2</v>
      </c>
      <c r="CE220" s="64">
        <v>0</v>
      </c>
      <c r="CF220" s="77">
        <v>0</v>
      </c>
      <c r="CG220" s="64">
        <v>1</v>
      </c>
      <c r="CH220" s="77">
        <v>2.1739130434779999E-2</v>
      </c>
      <c r="CI220" s="124">
        <v>0</v>
      </c>
      <c r="CJ220" s="124">
        <v>37</v>
      </c>
      <c r="CK220" s="77">
        <v>0</v>
      </c>
      <c r="CL220" s="124">
        <v>0</v>
      </c>
      <c r="CM220" s="77">
        <v>0</v>
      </c>
      <c r="CN220" s="124">
        <v>0</v>
      </c>
      <c r="CO220" s="77">
        <v>0</v>
      </c>
      <c r="CP220" s="116">
        <v>2100</v>
      </c>
      <c r="CQ220" s="116">
        <v>56.756756756756758</v>
      </c>
      <c r="CR220" s="116">
        <v>0</v>
      </c>
      <c r="CS220" s="116">
        <v>0</v>
      </c>
      <c r="CT220" s="116">
        <v>7</v>
      </c>
      <c r="CU220" s="116">
        <v>0.1891891891891892</v>
      </c>
      <c r="CV220" s="116">
        <v>0</v>
      </c>
      <c r="CW220" s="116">
        <v>0</v>
      </c>
      <c r="CX220" s="116">
        <v>56.945945945945944</v>
      </c>
      <c r="CY220" s="64">
        <v>62</v>
      </c>
      <c r="CZ220" s="64">
        <v>49</v>
      </c>
      <c r="DA220" s="64">
        <v>0</v>
      </c>
      <c r="DB220" s="64">
        <v>0</v>
      </c>
      <c r="DC220" s="64">
        <v>0</v>
      </c>
      <c r="DD220" s="64">
        <v>0</v>
      </c>
      <c r="DE220" s="141">
        <v>0.79032258064516003</v>
      </c>
      <c r="DF220" s="141">
        <v>0</v>
      </c>
      <c r="DG220" s="141">
        <v>0</v>
      </c>
      <c r="DH220" s="64">
        <v>0</v>
      </c>
      <c r="DI220" s="176">
        <v>0</v>
      </c>
      <c r="DJ220" s="175">
        <v>0.964247032692645</v>
      </c>
      <c r="DK220" s="141">
        <v>0</v>
      </c>
      <c r="DL220" s="141">
        <v>0</v>
      </c>
      <c r="DM220" s="141">
        <v>0</v>
      </c>
      <c r="DN220" s="141">
        <v>0</v>
      </c>
      <c r="DO220" s="64">
        <v>9</v>
      </c>
      <c r="DP220" s="77">
        <v>0.19565217391303999</v>
      </c>
      <c r="DQ220" s="64">
        <v>32</v>
      </c>
      <c r="DR220" s="77">
        <v>0.86486486486486003</v>
      </c>
      <c r="DS220" s="64">
        <v>0</v>
      </c>
      <c r="DT220" s="77">
        <v>0</v>
      </c>
      <c r="DU220" s="64">
        <v>112</v>
      </c>
      <c r="DV220" s="64">
        <v>210</v>
      </c>
      <c r="DW220" s="77">
        <v>0.53333333333333</v>
      </c>
      <c r="DX220" s="64">
        <v>37</v>
      </c>
      <c r="DY220" s="64">
        <v>82</v>
      </c>
      <c r="DZ220" s="201">
        <v>0.45121951219512002</v>
      </c>
      <c r="EA220" s="64"/>
      <c r="EB220" s="64">
        <v>14</v>
      </c>
      <c r="EC220" s="64">
        <v>1</v>
      </c>
      <c r="ED220" s="77">
        <v>7.1400000000000005E-2</v>
      </c>
      <c r="EE220" s="64">
        <v>0</v>
      </c>
      <c r="EF220" s="64">
        <v>0</v>
      </c>
      <c r="EG220" s="64">
        <v>0</v>
      </c>
      <c r="EH220" s="77">
        <v>0</v>
      </c>
      <c r="EI220" s="64">
        <v>0</v>
      </c>
      <c r="EJ220" s="138">
        <v>0</v>
      </c>
      <c r="EK220" s="64">
        <v>36</v>
      </c>
      <c r="EL220" s="64">
        <v>0</v>
      </c>
      <c r="EM220" s="138">
        <v>0</v>
      </c>
      <c r="EN220" s="178">
        <v>0</v>
      </c>
      <c r="EO220" s="178">
        <v>0</v>
      </c>
      <c r="EP220" s="178">
        <v>0</v>
      </c>
      <c r="EQ220" s="178">
        <v>0</v>
      </c>
      <c r="ER220" s="179">
        <v>0</v>
      </c>
    </row>
    <row r="221" spans="2:148" ht="14.1" customHeight="1" x14ac:dyDescent="0.2">
      <c r="B221" s="62" t="s">
        <v>1635</v>
      </c>
      <c r="C221" s="63" t="s">
        <v>383</v>
      </c>
      <c r="D221" s="63" t="s">
        <v>384</v>
      </c>
      <c r="E221" s="63" t="s">
        <v>385</v>
      </c>
      <c r="F221" s="63" t="s">
        <v>403</v>
      </c>
      <c r="G221" s="63"/>
      <c r="H221" s="63" t="s">
        <v>567</v>
      </c>
      <c r="I221" s="63" t="s">
        <v>1571</v>
      </c>
      <c r="J221" s="158" t="b">
        <v>0</v>
      </c>
      <c r="K221" s="132" t="s">
        <v>1636</v>
      </c>
      <c r="L221" s="63" t="s">
        <v>1046</v>
      </c>
      <c r="M221" s="62"/>
      <c r="N221" s="63" t="s">
        <v>1637</v>
      </c>
      <c r="O221" s="63" t="s">
        <v>572</v>
      </c>
      <c r="P221" s="63" t="s">
        <v>393</v>
      </c>
      <c r="Q221" s="63">
        <v>10461</v>
      </c>
      <c r="R221" s="63" t="s">
        <v>1638</v>
      </c>
      <c r="S221" s="218" t="s">
        <v>453</v>
      </c>
      <c r="T221" s="132" t="s">
        <v>454</v>
      </c>
      <c r="U221" s="166" t="s">
        <v>397</v>
      </c>
      <c r="V221" s="219" t="s">
        <v>398</v>
      </c>
      <c r="W221" s="219" t="s">
        <v>399</v>
      </c>
      <c r="X221" s="219" t="s">
        <v>400</v>
      </c>
      <c r="Y221" s="132" t="s">
        <v>336</v>
      </c>
      <c r="Z221" s="166" t="s">
        <v>401</v>
      </c>
      <c r="AA221" s="166">
        <v>1</v>
      </c>
      <c r="AB221" s="166">
        <v>1</v>
      </c>
      <c r="AC221" s="166">
        <v>0</v>
      </c>
      <c r="AD221" s="166">
        <v>0</v>
      </c>
      <c r="AE221" s="213">
        <v>43770</v>
      </c>
      <c r="AF221" s="64">
        <v>72</v>
      </c>
      <c r="AG221" s="64" t="s">
        <v>401</v>
      </c>
      <c r="AH221" s="64">
        <v>0</v>
      </c>
      <c r="AI221" s="64">
        <v>0</v>
      </c>
      <c r="AJ221" s="64">
        <v>85</v>
      </c>
      <c r="AK221" s="64">
        <v>126</v>
      </c>
      <c r="AL221" s="64">
        <v>37</v>
      </c>
      <c r="AM221" s="64">
        <v>50</v>
      </c>
      <c r="AN221" s="64">
        <v>100.14203175163239</v>
      </c>
      <c r="AO221" s="64">
        <v>100.14203175163239</v>
      </c>
      <c r="AP221" s="77">
        <v>2.0028406350326478</v>
      </c>
      <c r="AQ221" s="64">
        <v>50.142031751632388</v>
      </c>
      <c r="AR221" s="64">
        <v>72</v>
      </c>
      <c r="AS221" s="65">
        <v>-0.20522197022513977</v>
      </c>
      <c r="AT221" s="65">
        <v>0</v>
      </c>
      <c r="AU221" s="64">
        <v>0</v>
      </c>
      <c r="AV221" s="140">
        <v>100.14203175163239</v>
      </c>
      <c r="AW221" s="140">
        <v>6</v>
      </c>
      <c r="AX221" s="140">
        <v>37</v>
      </c>
      <c r="AY221" s="140">
        <v>0</v>
      </c>
      <c r="AZ221" s="140">
        <v>4</v>
      </c>
      <c r="BA221" s="140">
        <v>7</v>
      </c>
      <c r="BB221" s="140">
        <v>9</v>
      </c>
      <c r="BC221" s="140">
        <v>0</v>
      </c>
      <c r="BD221" s="140">
        <v>20</v>
      </c>
      <c r="BE221" s="140">
        <v>2</v>
      </c>
      <c r="BF221" s="65">
        <v>0.33329999999999999</v>
      </c>
      <c r="BG221" s="140">
        <v>0</v>
      </c>
      <c r="BH221" s="140">
        <v>0</v>
      </c>
      <c r="BI221" s="140">
        <v>0</v>
      </c>
      <c r="BJ221" s="140">
        <v>2</v>
      </c>
      <c r="BK221" s="140">
        <v>15</v>
      </c>
      <c r="BL221" s="140">
        <v>0</v>
      </c>
      <c r="BM221" s="65">
        <v>0.83779999999999999</v>
      </c>
      <c r="BN221" s="64">
        <v>21</v>
      </c>
      <c r="BO221" s="201">
        <v>0.23076923076923</v>
      </c>
      <c r="BP221" s="140">
        <v>23</v>
      </c>
      <c r="BQ221" s="147">
        <v>138</v>
      </c>
      <c r="BR221" s="147">
        <v>1</v>
      </c>
      <c r="BS221" s="147">
        <v>8</v>
      </c>
      <c r="BT221" s="147">
        <v>5</v>
      </c>
      <c r="BU221" s="147">
        <v>9</v>
      </c>
      <c r="BV221" s="154">
        <v>14</v>
      </c>
      <c r="BW221" s="159">
        <v>3.7297297297297201</v>
      </c>
      <c r="BX221" s="146">
        <v>2.7027027027019999E-2</v>
      </c>
      <c r="BY221" s="146">
        <v>0.21621621621621001</v>
      </c>
      <c r="BZ221" s="146">
        <v>0.13513513513513001</v>
      </c>
      <c r="CA221" s="146">
        <v>0.24324324324324001</v>
      </c>
      <c r="CB221" s="156">
        <v>0.37837837837837002</v>
      </c>
      <c r="CC221" s="155">
        <v>3</v>
      </c>
      <c r="CD221" s="77">
        <v>8.1081081081080003E-2</v>
      </c>
      <c r="CE221" s="64">
        <v>0</v>
      </c>
      <c r="CF221" s="77">
        <v>0</v>
      </c>
      <c r="CG221" s="64">
        <v>3</v>
      </c>
      <c r="CH221" s="77">
        <v>7.8947368421050004E-2</v>
      </c>
      <c r="CI221" s="124">
        <v>0</v>
      </c>
      <c r="CJ221" s="124">
        <v>37</v>
      </c>
      <c r="CK221" s="77">
        <v>0</v>
      </c>
      <c r="CL221" s="124">
        <v>0</v>
      </c>
      <c r="CM221" s="77">
        <v>0</v>
      </c>
      <c r="CN221" s="124">
        <v>0</v>
      </c>
      <c r="CO221" s="77">
        <v>0</v>
      </c>
      <c r="CP221" s="116">
        <v>2640</v>
      </c>
      <c r="CQ221" s="116">
        <v>71.351351351351354</v>
      </c>
      <c r="CR221" s="116">
        <v>0</v>
      </c>
      <c r="CS221" s="116">
        <v>0</v>
      </c>
      <c r="CT221" s="116">
        <v>21</v>
      </c>
      <c r="CU221" s="116">
        <v>0.56756756756756754</v>
      </c>
      <c r="CV221" s="116">
        <v>0</v>
      </c>
      <c r="CW221" s="116">
        <v>0</v>
      </c>
      <c r="CX221" s="116">
        <v>71.918918918918919</v>
      </c>
      <c r="CY221" s="64">
        <v>84</v>
      </c>
      <c r="CZ221" s="64">
        <v>52</v>
      </c>
      <c r="DA221" s="64">
        <v>0</v>
      </c>
      <c r="DB221" s="64">
        <v>0</v>
      </c>
      <c r="DC221" s="64">
        <v>5</v>
      </c>
      <c r="DD221" s="64">
        <v>0</v>
      </c>
      <c r="DE221" s="141">
        <v>0.61904761904760996</v>
      </c>
      <c r="DF221" s="141">
        <v>0</v>
      </c>
      <c r="DG221" s="141">
        <v>0</v>
      </c>
      <c r="DH221" s="64">
        <v>0</v>
      </c>
      <c r="DI221" s="176">
        <v>0</v>
      </c>
      <c r="DJ221" s="175">
        <v>0.964247032692645</v>
      </c>
      <c r="DK221" s="141">
        <v>0</v>
      </c>
      <c r="DL221" s="141">
        <v>0</v>
      </c>
      <c r="DM221" s="141">
        <v>0</v>
      </c>
      <c r="DN221" s="141">
        <v>0</v>
      </c>
      <c r="DO221" s="64">
        <v>1</v>
      </c>
      <c r="DP221" s="77">
        <v>2.6315789473680001E-2</v>
      </c>
      <c r="DQ221" s="64">
        <v>24</v>
      </c>
      <c r="DR221" s="77">
        <v>0.64864864864864002</v>
      </c>
      <c r="DS221" s="64">
        <v>0</v>
      </c>
      <c r="DT221" s="77">
        <v>0</v>
      </c>
      <c r="DU221" s="64">
        <v>126</v>
      </c>
      <c r="DV221" s="64">
        <v>223</v>
      </c>
      <c r="DW221" s="77">
        <v>0.56502242152465998</v>
      </c>
      <c r="DX221" s="64">
        <v>35</v>
      </c>
      <c r="DY221" s="64">
        <v>91</v>
      </c>
      <c r="DZ221" s="201">
        <v>0.38461538461537997</v>
      </c>
      <c r="EA221" s="64"/>
      <c r="EB221" s="64">
        <v>22</v>
      </c>
      <c r="EC221" s="64">
        <v>1</v>
      </c>
      <c r="ED221" s="77">
        <v>4.5499999999999999E-2</v>
      </c>
      <c r="EE221" s="64">
        <v>0</v>
      </c>
      <c r="EF221" s="64">
        <v>0</v>
      </c>
      <c r="EG221" s="64">
        <v>0</v>
      </c>
      <c r="EH221" s="77">
        <v>0</v>
      </c>
      <c r="EI221" s="64">
        <v>0</v>
      </c>
      <c r="EJ221" s="138">
        <v>0</v>
      </c>
      <c r="EK221" s="64">
        <v>66</v>
      </c>
      <c r="EL221" s="64">
        <v>0</v>
      </c>
      <c r="EM221" s="138">
        <v>0</v>
      </c>
      <c r="EN221" s="178">
        <v>0</v>
      </c>
      <c r="EO221" s="178">
        <v>0</v>
      </c>
      <c r="EP221" s="178">
        <v>0</v>
      </c>
      <c r="EQ221" s="178">
        <v>0</v>
      </c>
      <c r="ER221" s="179">
        <v>0</v>
      </c>
    </row>
    <row r="222" spans="2:148" ht="14.1" customHeight="1" x14ac:dyDescent="0.2">
      <c r="B222" s="62" t="s">
        <v>1639</v>
      </c>
      <c r="C222" s="63" t="s">
        <v>383</v>
      </c>
      <c r="D222" s="63" t="s">
        <v>384</v>
      </c>
      <c r="E222" s="63" t="s">
        <v>385</v>
      </c>
      <c r="F222" s="63" t="s">
        <v>403</v>
      </c>
      <c r="G222" s="63"/>
      <c r="H222" s="63" t="s">
        <v>567</v>
      </c>
      <c r="I222" s="63" t="s">
        <v>1571</v>
      </c>
      <c r="J222" s="158" t="b">
        <v>0</v>
      </c>
      <c r="K222" s="132" t="s">
        <v>1640</v>
      </c>
      <c r="L222" s="63" t="s">
        <v>417</v>
      </c>
      <c r="M222" s="62"/>
      <c r="N222" s="63" t="s">
        <v>1641</v>
      </c>
      <c r="O222" s="63" t="s">
        <v>572</v>
      </c>
      <c r="P222" s="63" t="s">
        <v>393</v>
      </c>
      <c r="Q222" s="63">
        <v>10466</v>
      </c>
      <c r="R222" s="63" t="s">
        <v>1642</v>
      </c>
      <c r="S222" s="218" t="s">
        <v>420</v>
      </c>
      <c r="T222" s="132" t="s">
        <v>421</v>
      </c>
      <c r="U222" s="166" t="s">
        <v>397</v>
      </c>
      <c r="V222" s="219" t="s">
        <v>398</v>
      </c>
      <c r="W222" s="219" t="s">
        <v>399</v>
      </c>
      <c r="X222" s="219" t="s">
        <v>400</v>
      </c>
      <c r="Y222" s="132" t="s">
        <v>336</v>
      </c>
      <c r="Z222" s="166" t="s">
        <v>401</v>
      </c>
      <c r="AA222" s="166">
        <v>1</v>
      </c>
      <c r="AB222" s="166">
        <v>1</v>
      </c>
      <c r="AC222" s="166">
        <v>0</v>
      </c>
      <c r="AD222" s="166">
        <v>0</v>
      </c>
      <c r="AE222" s="213">
        <v>43810</v>
      </c>
      <c r="AF222" s="64">
        <v>32</v>
      </c>
      <c r="AG222" s="64" t="s">
        <v>401</v>
      </c>
      <c r="AH222" s="64">
        <v>2</v>
      </c>
      <c r="AI222" s="64">
        <v>0</v>
      </c>
      <c r="AJ222" s="64">
        <v>0</v>
      </c>
      <c r="AK222" s="64">
        <v>19</v>
      </c>
      <c r="AL222" s="64">
        <v>19</v>
      </c>
      <c r="AM222" s="64">
        <v>50</v>
      </c>
      <c r="AN222" s="64">
        <v>51.424286575162576</v>
      </c>
      <c r="AO222" s="64">
        <v>51.424286575162576</v>
      </c>
      <c r="AP222" s="77">
        <v>1.0284857315032516</v>
      </c>
      <c r="AQ222" s="64">
        <v>1.4242865751625757</v>
      </c>
      <c r="AR222" s="64">
        <v>6.3333329999999997</v>
      </c>
      <c r="AS222" s="65">
        <v>1.7065413986927671</v>
      </c>
      <c r="AT222" s="65">
        <v>0</v>
      </c>
      <c r="AU222" s="64">
        <v>0</v>
      </c>
      <c r="AV222" s="140">
        <v>51.424286575162576</v>
      </c>
      <c r="AW222" s="140">
        <v>9</v>
      </c>
      <c r="AX222" s="140">
        <v>19</v>
      </c>
      <c r="AY222" s="140">
        <v>0</v>
      </c>
      <c r="AZ222" s="140">
        <v>6</v>
      </c>
      <c r="BA222" s="140">
        <v>0</v>
      </c>
      <c r="BB222" s="140">
        <v>0</v>
      </c>
      <c r="BC222" s="140">
        <v>1</v>
      </c>
      <c r="BD222" s="140">
        <v>7</v>
      </c>
      <c r="BE222" s="140">
        <v>3</v>
      </c>
      <c r="BF222" s="65">
        <v>0.33329999999999999</v>
      </c>
      <c r="BG222" s="140">
        <v>0</v>
      </c>
      <c r="BH222" s="140">
        <v>0</v>
      </c>
      <c r="BI222" s="140">
        <v>2</v>
      </c>
      <c r="BJ222" s="140">
        <v>5</v>
      </c>
      <c r="BK222" s="140">
        <v>7</v>
      </c>
      <c r="BL222" s="140">
        <v>0</v>
      </c>
      <c r="BM222" s="65">
        <v>0.36840000000000001</v>
      </c>
      <c r="BN222" s="64">
        <v>6</v>
      </c>
      <c r="BO222" s="201">
        <v>0.13953488372093001</v>
      </c>
      <c r="BP222" s="140">
        <v>12</v>
      </c>
      <c r="BQ222" s="147">
        <v>67</v>
      </c>
      <c r="BR222" s="147">
        <v>0</v>
      </c>
      <c r="BS222" s="147">
        <v>5</v>
      </c>
      <c r="BT222" s="147">
        <v>3</v>
      </c>
      <c r="BU222" s="147">
        <v>7</v>
      </c>
      <c r="BV222" s="154">
        <v>4</v>
      </c>
      <c r="BW222" s="159">
        <v>3.5263157894736801</v>
      </c>
      <c r="BX222" s="146">
        <v>0</v>
      </c>
      <c r="BY222" s="146">
        <v>0.26315789473683998</v>
      </c>
      <c r="BZ222" s="146">
        <v>0.15789473684210001</v>
      </c>
      <c r="CA222" s="146">
        <v>0.36842105263156999</v>
      </c>
      <c r="CB222" s="156">
        <v>0.21052631578947001</v>
      </c>
      <c r="CC222" s="155">
        <v>1</v>
      </c>
      <c r="CD222" s="77">
        <v>5.2631578947360001E-2</v>
      </c>
      <c r="CE222" s="64">
        <v>2</v>
      </c>
      <c r="CF222" s="77">
        <v>0.66666666666665997</v>
      </c>
      <c r="CG222" s="64">
        <v>3</v>
      </c>
      <c r="CH222" s="77">
        <v>0.13636363636363</v>
      </c>
      <c r="CI222" s="124">
        <v>0</v>
      </c>
      <c r="CJ222" s="124">
        <v>19</v>
      </c>
      <c r="CK222" s="77">
        <v>0</v>
      </c>
      <c r="CL222" s="124">
        <v>0</v>
      </c>
      <c r="CM222" s="77">
        <v>0</v>
      </c>
      <c r="CN222" s="124">
        <v>0</v>
      </c>
      <c r="CO222" s="77">
        <v>0</v>
      </c>
      <c r="CP222" s="116">
        <v>1430</v>
      </c>
      <c r="CQ222" s="116">
        <v>75.263157894736835</v>
      </c>
      <c r="CR222" s="116">
        <v>0</v>
      </c>
      <c r="CS222" s="116">
        <v>0</v>
      </c>
      <c r="CT222" s="116">
        <v>7</v>
      </c>
      <c r="CU222" s="116">
        <v>0.36842105263157893</v>
      </c>
      <c r="CV222" s="116">
        <v>0</v>
      </c>
      <c r="CW222" s="116">
        <v>0</v>
      </c>
      <c r="CX222" s="116">
        <v>75.631578947368411</v>
      </c>
      <c r="CY222" s="64">
        <v>0</v>
      </c>
      <c r="CZ222" s="64">
        <v>0</v>
      </c>
      <c r="DA222" s="64">
        <v>0</v>
      </c>
      <c r="DB222" s="64">
        <v>0</v>
      </c>
      <c r="DC222" s="64">
        <v>0</v>
      </c>
      <c r="DD222" s="64">
        <v>0</v>
      </c>
      <c r="DE222" s="141">
        <v>0</v>
      </c>
      <c r="DF222" s="141">
        <v>0</v>
      </c>
      <c r="DG222" s="141">
        <v>0</v>
      </c>
      <c r="DH222" s="64">
        <v>0</v>
      </c>
      <c r="DI222" s="176">
        <v>0</v>
      </c>
      <c r="DJ222" s="175">
        <v>0.964247032692645</v>
      </c>
      <c r="DK222" s="141">
        <v>0</v>
      </c>
      <c r="DL222" s="141">
        <v>0</v>
      </c>
      <c r="DM222" s="141">
        <v>0</v>
      </c>
      <c r="DN222" s="141">
        <v>0</v>
      </c>
      <c r="DO222" s="64">
        <v>3</v>
      </c>
      <c r="DP222" s="77">
        <v>0.13636363636363</v>
      </c>
      <c r="DQ222" s="64">
        <v>17</v>
      </c>
      <c r="DR222" s="77">
        <v>0.89473684210526006</v>
      </c>
      <c r="DS222" s="64">
        <v>0</v>
      </c>
      <c r="DT222" s="77">
        <v>0</v>
      </c>
      <c r="DU222" s="64">
        <v>19</v>
      </c>
      <c r="DV222" s="64">
        <v>51</v>
      </c>
      <c r="DW222" s="77">
        <v>0.37254901960783998</v>
      </c>
      <c r="DX222" s="64">
        <v>19</v>
      </c>
      <c r="DY222" s="64">
        <v>43</v>
      </c>
      <c r="DZ222" s="201">
        <v>0.44186046511626997</v>
      </c>
      <c r="EA222" s="64"/>
      <c r="EB222" s="64">
        <v>0</v>
      </c>
      <c r="EC222" s="64">
        <v>0</v>
      </c>
      <c r="ED222" s="77">
        <v>0</v>
      </c>
      <c r="EE222" s="64">
        <v>0</v>
      </c>
      <c r="EF222" s="64">
        <v>0</v>
      </c>
      <c r="EG222" s="64">
        <v>0</v>
      </c>
      <c r="EH222" s="77">
        <v>0</v>
      </c>
      <c r="EI222" s="64">
        <v>0</v>
      </c>
      <c r="EJ222" s="138">
        <v>0</v>
      </c>
      <c r="EK222" s="64">
        <v>0</v>
      </c>
      <c r="EL222" s="64">
        <v>0</v>
      </c>
      <c r="EM222" s="138"/>
      <c r="EN222" s="178">
        <v>0</v>
      </c>
      <c r="EO222" s="178">
        <v>0</v>
      </c>
      <c r="EP222" s="178">
        <v>0</v>
      </c>
      <c r="EQ222" s="178">
        <v>0</v>
      </c>
      <c r="ER222" s="179">
        <v>0</v>
      </c>
    </row>
    <row r="223" spans="2:148" ht="14.1" customHeight="1" x14ac:dyDescent="0.2">
      <c r="B223" s="62" t="s">
        <v>1643</v>
      </c>
      <c r="C223" s="63" t="s">
        <v>383</v>
      </c>
      <c r="D223" s="63" t="s">
        <v>384</v>
      </c>
      <c r="E223" s="63" t="s">
        <v>385</v>
      </c>
      <c r="F223" s="63" t="s">
        <v>403</v>
      </c>
      <c r="G223" s="63"/>
      <c r="H223" s="63" t="s">
        <v>567</v>
      </c>
      <c r="I223" s="63" t="s">
        <v>1571</v>
      </c>
      <c r="J223" s="158" t="b">
        <v>0</v>
      </c>
      <c r="K223" s="132" t="s">
        <v>1644</v>
      </c>
      <c r="L223" s="63" t="s">
        <v>570</v>
      </c>
      <c r="M223" s="62"/>
      <c r="N223" s="63" t="s">
        <v>1645</v>
      </c>
      <c r="O223" s="63" t="s">
        <v>572</v>
      </c>
      <c r="P223" s="63" t="s">
        <v>393</v>
      </c>
      <c r="Q223" s="63">
        <v>10467</v>
      </c>
      <c r="R223" s="63" t="s">
        <v>1646</v>
      </c>
      <c r="S223" s="218" t="s">
        <v>574</v>
      </c>
      <c r="T223" s="132" t="s">
        <v>575</v>
      </c>
      <c r="U223" s="166" t="s">
        <v>397</v>
      </c>
      <c r="V223" s="219" t="s">
        <v>398</v>
      </c>
      <c r="W223" s="219" t="s">
        <v>399</v>
      </c>
      <c r="X223" s="219" t="s">
        <v>400</v>
      </c>
      <c r="Y223" s="132" t="s">
        <v>336</v>
      </c>
      <c r="Z223" s="166" t="s">
        <v>401</v>
      </c>
      <c r="AA223" s="166">
        <v>1</v>
      </c>
      <c r="AB223" s="166">
        <v>1</v>
      </c>
      <c r="AC223" s="166">
        <v>0</v>
      </c>
      <c r="AD223" s="166">
        <v>0</v>
      </c>
      <c r="AE223" s="213">
        <v>43805</v>
      </c>
      <c r="AF223" s="64">
        <v>37</v>
      </c>
      <c r="AG223" s="64" t="s">
        <v>401</v>
      </c>
      <c r="AH223" s="64">
        <v>0</v>
      </c>
      <c r="AI223" s="64">
        <v>0</v>
      </c>
      <c r="AJ223" s="64">
        <v>0</v>
      </c>
      <c r="AK223" s="64">
        <v>68</v>
      </c>
      <c r="AL223" s="64">
        <v>37</v>
      </c>
      <c r="AM223" s="64">
        <v>50</v>
      </c>
      <c r="AN223" s="64">
        <v>100.1420317516324</v>
      </c>
      <c r="AO223" s="64">
        <v>100.1420317516324</v>
      </c>
      <c r="AP223" s="77">
        <v>2.0028406350326482</v>
      </c>
      <c r="AQ223" s="64">
        <v>50.142031751632402</v>
      </c>
      <c r="AR223" s="64">
        <v>22.666665999999999</v>
      </c>
      <c r="AS223" s="65">
        <v>0.47267693752400591</v>
      </c>
      <c r="AT223" s="65">
        <v>0</v>
      </c>
      <c r="AU223" s="64">
        <v>0</v>
      </c>
      <c r="AV223" s="140">
        <v>100.1420317516324</v>
      </c>
      <c r="AW223" s="140">
        <v>12</v>
      </c>
      <c r="AX223" s="140">
        <v>37</v>
      </c>
      <c r="AY223" s="140">
        <v>0</v>
      </c>
      <c r="AZ223" s="140">
        <v>0</v>
      </c>
      <c r="BA223" s="140">
        <v>1</v>
      </c>
      <c r="BB223" s="140">
        <v>2</v>
      </c>
      <c r="BC223" s="140">
        <v>0</v>
      </c>
      <c r="BD223" s="140">
        <v>3</v>
      </c>
      <c r="BE223" s="140">
        <v>12</v>
      </c>
      <c r="BF223" s="65">
        <v>1</v>
      </c>
      <c r="BG223" s="140">
        <v>5</v>
      </c>
      <c r="BH223" s="140">
        <v>5</v>
      </c>
      <c r="BI223" s="140">
        <v>0</v>
      </c>
      <c r="BJ223" s="140">
        <v>22</v>
      </c>
      <c r="BK223" s="140">
        <v>12</v>
      </c>
      <c r="BL223" s="140">
        <v>0</v>
      </c>
      <c r="BM223" s="65">
        <v>0.40539999999999998</v>
      </c>
      <c r="BN223" s="64">
        <v>16</v>
      </c>
      <c r="BO223" s="201">
        <v>0.25806451612902997</v>
      </c>
      <c r="BP223" s="140">
        <v>23</v>
      </c>
      <c r="BQ223" s="147">
        <v>132</v>
      </c>
      <c r="BR223" s="147">
        <v>2</v>
      </c>
      <c r="BS223" s="147">
        <v>6</v>
      </c>
      <c r="BT223" s="147">
        <v>8</v>
      </c>
      <c r="BU223" s="147">
        <v>11</v>
      </c>
      <c r="BV223" s="154">
        <v>10</v>
      </c>
      <c r="BW223" s="159">
        <v>3.56756756756756</v>
      </c>
      <c r="BX223" s="146">
        <v>5.4054054054049998E-2</v>
      </c>
      <c r="BY223" s="146">
        <v>0.16216216216216001</v>
      </c>
      <c r="BZ223" s="146">
        <v>0.21621621621621001</v>
      </c>
      <c r="CA223" s="146">
        <v>0.29729729729728999</v>
      </c>
      <c r="CB223" s="156">
        <v>0.27027027027027001</v>
      </c>
      <c r="CC223" s="155">
        <v>21</v>
      </c>
      <c r="CD223" s="77">
        <v>0.56756756756755999</v>
      </c>
      <c r="CE223" s="64">
        <v>0</v>
      </c>
      <c r="CF223" s="77">
        <v>0</v>
      </c>
      <c r="CG223" s="64">
        <v>21</v>
      </c>
      <c r="CH223" s="77">
        <v>0.48837209302325002</v>
      </c>
      <c r="CI223" s="124">
        <v>0</v>
      </c>
      <c r="CJ223" s="124">
        <v>37</v>
      </c>
      <c r="CK223" s="77">
        <v>0</v>
      </c>
      <c r="CL223" s="124">
        <v>0</v>
      </c>
      <c r="CM223" s="77">
        <v>0</v>
      </c>
      <c r="CN223" s="124">
        <v>0</v>
      </c>
      <c r="CO223" s="77">
        <v>0</v>
      </c>
      <c r="CP223" s="116">
        <v>2910</v>
      </c>
      <c r="CQ223" s="116">
        <v>78.648648648648646</v>
      </c>
      <c r="CR223" s="116">
        <v>0</v>
      </c>
      <c r="CS223" s="116">
        <v>0</v>
      </c>
      <c r="CT223" s="116">
        <v>147</v>
      </c>
      <c r="CU223" s="116">
        <v>3.9729729729729728</v>
      </c>
      <c r="CV223" s="116">
        <v>0</v>
      </c>
      <c r="CW223" s="116">
        <v>0</v>
      </c>
      <c r="CX223" s="116">
        <v>82.621621621621614</v>
      </c>
      <c r="CY223" s="64">
        <v>0</v>
      </c>
      <c r="CZ223" s="64">
        <v>0</v>
      </c>
      <c r="DA223" s="64">
        <v>0</v>
      </c>
      <c r="DB223" s="64">
        <v>0</v>
      </c>
      <c r="DC223" s="64">
        <v>0</v>
      </c>
      <c r="DD223" s="64">
        <v>0</v>
      </c>
      <c r="DE223" s="141">
        <v>0</v>
      </c>
      <c r="DF223" s="141">
        <v>0</v>
      </c>
      <c r="DG223" s="141">
        <v>0</v>
      </c>
      <c r="DH223" s="64">
        <v>0</v>
      </c>
      <c r="DI223" s="176">
        <v>0</v>
      </c>
      <c r="DJ223" s="175">
        <v>0.964247032692645</v>
      </c>
      <c r="DK223" s="141">
        <v>0</v>
      </c>
      <c r="DL223" s="141">
        <v>0</v>
      </c>
      <c r="DM223" s="141">
        <v>0</v>
      </c>
      <c r="DN223" s="141">
        <v>0</v>
      </c>
      <c r="DO223" s="64">
        <v>6</v>
      </c>
      <c r="DP223" s="77">
        <v>0.13953488372093001</v>
      </c>
      <c r="DQ223" s="64">
        <v>24</v>
      </c>
      <c r="DR223" s="77">
        <v>0.64864864864864002</v>
      </c>
      <c r="DS223" s="64">
        <v>0</v>
      </c>
      <c r="DT223" s="77">
        <v>0</v>
      </c>
      <c r="DU223" s="64">
        <v>68</v>
      </c>
      <c r="DV223" s="64">
        <v>126</v>
      </c>
      <c r="DW223" s="77">
        <v>0.53968253968252999</v>
      </c>
      <c r="DX223" s="64">
        <v>36</v>
      </c>
      <c r="DY223" s="64">
        <v>62</v>
      </c>
      <c r="DZ223" s="201">
        <v>0.58064516129031996</v>
      </c>
      <c r="EA223" s="64"/>
      <c r="EB223" s="64">
        <v>18</v>
      </c>
      <c r="EC223" s="64">
        <v>0</v>
      </c>
      <c r="ED223" s="77">
        <v>0</v>
      </c>
      <c r="EE223" s="64">
        <v>0</v>
      </c>
      <c r="EF223" s="64">
        <v>0</v>
      </c>
      <c r="EG223" s="64">
        <v>0</v>
      </c>
      <c r="EH223" s="77">
        <v>0</v>
      </c>
      <c r="EI223" s="64">
        <v>0</v>
      </c>
      <c r="EJ223" s="138">
        <v>0</v>
      </c>
      <c r="EK223" s="64">
        <v>0</v>
      </c>
      <c r="EL223" s="64">
        <v>0</v>
      </c>
      <c r="EM223" s="138"/>
      <c r="EN223" s="178">
        <v>0</v>
      </c>
      <c r="EO223" s="178">
        <v>0</v>
      </c>
      <c r="EP223" s="178">
        <v>0</v>
      </c>
      <c r="EQ223" s="178">
        <v>0</v>
      </c>
      <c r="ER223" s="179">
        <v>0</v>
      </c>
    </row>
    <row r="224" spans="2:148" ht="14.1" customHeight="1" x14ac:dyDescent="0.2">
      <c r="B224" s="62" t="s">
        <v>1647</v>
      </c>
      <c r="C224" s="63" t="s">
        <v>383</v>
      </c>
      <c r="D224" s="63" t="s">
        <v>384</v>
      </c>
      <c r="E224" s="63" t="s">
        <v>385</v>
      </c>
      <c r="F224" s="63"/>
      <c r="G224" s="63"/>
      <c r="H224" s="63" t="s">
        <v>567</v>
      </c>
      <c r="I224" s="63" t="s">
        <v>1571</v>
      </c>
      <c r="J224" s="158" t="b">
        <v>0</v>
      </c>
      <c r="K224" s="132" t="s">
        <v>1648</v>
      </c>
      <c r="L224" s="63" t="s">
        <v>1649</v>
      </c>
      <c r="M224" s="62"/>
      <c r="N224" s="63" t="s">
        <v>1650</v>
      </c>
      <c r="O224" s="63" t="s">
        <v>572</v>
      </c>
      <c r="P224" s="63" t="s">
        <v>393</v>
      </c>
      <c r="Q224" s="63">
        <v>10472</v>
      </c>
      <c r="R224" s="63" t="s">
        <v>1651</v>
      </c>
      <c r="S224" s="218" t="s">
        <v>1652</v>
      </c>
      <c r="T224" s="132" t="s">
        <v>1653</v>
      </c>
      <c r="U224" s="166" t="s">
        <v>397</v>
      </c>
      <c r="V224" s="219" t="s">
        <v>398</v>
      </c>
      <c r="W224" s="219" t="s">
        <v>399</v>
      </c>
      <c r="X224" s="219" t="s">
        <v>1654</v>
      </c>
      <c r="Y224" s="132" t="s">
        <v>333</v>
      </c>
      <c r="Z224" s="166"/>
      <c r="AA224" s="166">
        <v>0</v>
      </c>
      <c r="AB224" s="166">
        <v>0</v>
      </c>
      <c r="AC224" s="166">
        <v>0</v>
      </c>
      <c r="AD224" s="166">
        <v>0</v>
      </c>
      <c r="AE224" s="213">
        <v>43834</v>
      </c>
      <c r="AF224" s="64">
        <v>8</v>
      </c>
      <c r="AG224" s="64" t="s">
        <v>401</v>
      </c>
      <c r="AH224" s="64">
        <v>0</v>
      </c>
      <c r="AI224" s="64">
        <v>0</v>
      </c>
      <c r="AJ224" s="64">
        <v>0</v>
      </c>
      <c r="AK224" s="64">
        <v>0</v>
      </c>
      <c r="AL224" s="64">
        <v>2</v>
      </c>
      <c r="AM224" s="64">
        <v>0</v>
      </c>
      <c r="AN224" s="64">
        <v>5.4130827973855347</v>
      </c>
      <c r="AO224" s="64">
        <v>5.4130827973855347</v>
      </c>
      <c r="AP224" s="77">
        <v>0</v>
      </c>
      <c r="AQ224" s="64">
        <v>5.4130827973855347</v>
      </c>
      <c r="AR224" s="64">
        <v>0</v>
      </c>
      <c r="AS224" s="65">
        <v>0</v>
      </c>
      <c r="AT224" s="65">
        <v>0</v>
      </c>
      <c r="AU224" s="64">
        <v>0</v>
      </c>
      <c r="AV224" s="140">
        <v>5.4130827973855347</v>
      </c>
      <c r="AW224" s="140">
        <v>2</v>
      </c>
      <c r="AX224" s="140">
        <v>2</v>
      </c>
      <c r="AY224" s="140">
        <v>0</v>
      </c>
      <c r="AZ224" s="140">
        <v>2</v>
      </c>
      <c r="BA224" s="140">
        <v>0</v>
      </c>
      <c r="BB224" s="140">
        <v>0</v>
      </c>
      <c r="BC224" s="140">
        <v>0</v>
      </c>
      <c r="BD224" s="140">
        <v>2</v>
      </c>
      <c r="BE224" s="140">
        <v>0</v>
      </c>
      <c r="BF224" s="65">
        <v>0</v>
      </c>
      <c r="BG224" s="140">
        <v>0</v>
      </c>
      <c r="BH224" s="140">
        <v>0</v>
      </c>
      <c r="BI224" s="140">
        <v>0</v>
      </c>
      <c r="BJ224" s="140">
        <v>0</v>
      </c>
      <c r="BK224" s="140">
        <v>0</v>
      </c>
      <c r="BL224" s="140">
        <v>0</v>
      </c>
      <c r="BM224" s="65">
        <v>0</v>
      </c>
      <c r="BN224" s="64">
        <v>0</v>
      </c>
      <c r="BO224" s="201">
        <v>0</v>
      </c>
      <c r="BP224" s="140">
        <v>2</v>
      </c>
      <c r="BQ224" s="147">
        <v>8</v>
      </c>
      <c r="BR224" s="147">
        <v>0</v>
      </c>
      <c r="BS224" s="147">
        <v>0</v>
      </c>
      <c r="BT224" s="147">
        <v>0</v>
      </c>
      <c r="BU224" s="147">
        <v>2</v>
      </c>
      <c r="BV224" s="154">
        <v>0</v>
      </c>
      <c r="BW224" s="159">
        <v>4</v>
      </c>
      <c r="BX224" s="146">
        <v>0</v>
      </c>
      <c r="BY224" s="146">
        <v>0</v>
      </c>
      <c r="BZ224" s="146">
        <v>0</v>
      </c>
      <c r="CA224" s="146">
        <v>1</v>
      </c>
      <c r="CB224" s="156">
        <v>0</v>
      </c>
      <c r="CC224" s="155">
        <v>0</v>
      </c>
      <c r="CD224" s="77">
        <v>0</v>
      </c>
      <c r="CE224" s="64">
        <v>0</v>
      </c>
      <c r="CF224" s="77">
        <v>0</v>
      </c>
      <c r="CG224" s="64">
        <v>0</v>
      </c>
      <c r="CH224" s="77">
        <v>0</v>
      </c>
      <c r="CI224" s="124">
        <v>0</v>
      </c>
      <c r="CJ224" s="124">
        <v>2</v>
      </c>
      <c r="CK224" s="77">
        <v>0</v>
      </c>
      <c r="CL224" s="124">
        <v>0</v>
      </c>
      <c r="CM224" s="77">
        <v>0</v>
      </c>
      <c r="CN224" s="124">
        <v>0</v>
      </c>
      <c r="CO224" s="77">
        <v>0</v>
      </c>
      <c r="CP224" s="116">
        <v>100</v>
      </c>
      <c r="CQ224" s="116">
        <v>50</v>
      </c>
      <c r="CR224" s="116">
        <v>0</v>
      </c>
      <c r="CS224" s="116">
        <v>0</v>
      </c>
      <c r="CT224" s="116">
        <v>0</v>
      </c>
      <c r="CU224" s="116">
        <v>0</v>
      </c>
      <c r="CV224" s="116">
        <v>0</v>
      </c>
      <c r="CW224" s="116">
        <v>0</v>
      </c>
      <c r="CX224" s="116">
        <v>50</v>
      </c>
      <c r="CY224" s="64">
        <v>0</v>
      </c>
      <c r="CZ224" s="64">
        <v>0</v>
      </c>
      <c r="DA224" s="64">
        <v>0</v>
      </c>
      <c r="DB224" s="64">
        <v>0</v>
      </c>
      <c r="DC224" s="64">
        <v>0</v>
      </c>
      <c r="DD224" s="64">
        <v>0</v>
      </c>
      <c r="DE224" s="141">
        <v>0</v>
      </c>
      <c r="DF224" s="141">
        <v>0</v>
      </c>
      <c r="DG224" s="141">
        <v>0</v>
      </c>
      <c r="DH224" s="64">
        <v>0</v>
      </c>
      <c r="DI224" s="176">
        <v>0</v>
      </c>
      <c r="DJ224" s="175">
        <v>0.964247032692645</v>
      </c>
      <c r="DK224" s="141">
        <v>0</v>
      </c>
      <c r="DL224" s="141">
        <v>0</v>
      </c>
      <c r="DM224" s="141">
        <v>0</v>
      </c>
      <c r="DN224" s="141">
        <v>0</v>
      </c>
      <c r="DO224" s="64">
        <v>0</v>
      </c>
      <c r="DP224" s="77">
        <v>0</v>
      </c>
      <c r="DQ224" s="64">
        <v>2</v>
      </c>
      <c r="DR224" s="77">
        <v>1</v>
      </c>
      <c r="DS224" s="64">
        <v>0</v>
      </c>
      <c r="DT224" s="77">
        <v>0</v>
      </c>
      <c r="DU224" s="64">
        <v>0</v>
      </c>
      <c r="DV224" s="64">
        <v>0</v>
      </c>
      <c r="DW224" s="77">
        <v>0</v>
      </c>
      <c r="DX224" s="64">
        <v>2</v>
      </c>
      <c r="DY224" s="64">
        <v>41</v>
      </c>
      <c r="DZ224" s="201">
        <v>4.8780487804870001E-2</v>
      </c>
      <c r="EA224" s="64">
        <v>10.300000000000299</v>
      </c>
      <c r="EB224" s="64">
        <v>0</v>
      </c>
      <c r="EC224" s="64">
        <v>0</v>
      </c>
      <c r="ED224" s="77">
        <v>0</v>
      </c>
      <c r="EE224" s="64">
        <v>0</v>
      </c>
      <c r="EF224" s="64">
        <v>0</v>
      </c>
      <c r="EG224" s="64">
        <v>0</v>
      </c>
      <c r="EH224" s="77">
        <v>0</v>
      </c>
      <c r="EI224" s="64">
        <v>0</v>
      </c>
      <c r="EJ224" s="138">
        <v>0</v>
      </c>
      <c r="EK224" s="64">
        <v>0</v>
      </c>
      <c r="EL224" s="64">
        <v>0</v>
      </c>
      <c r="EM224" s="138"/>
      <c r="EN224" s="178">
        <v>0</v>
      </c>
      <c r="EO224" s="178">
        <v>0</v>
      </c>
      <c r="EP224" s="178">
        <v>0</v>
      </c>
      <c r="EQ224" s="178">
        <v>0</v>
      </c>
      <c r="ER224" s="179">
        <v>0</v>
      </c>
    </row>
    <row r="225" spans="2:148" ht="14.1" customHeight="1" x14ac:dyDescent="0.2">
      <c r="B225" s="62" t="s">
        <v>1655</v>
      </c>
      <c r="C225" s="63" t="s">
        <v>383</v>
      </c>
      <c r="D225" s="63" t="s">
        <v>384</v>
      </c>
      <c r="E225" s="63" t="s">
        <v>809</v>
      </c>
      <c r="F225" s="63"/>
      <c r="G225" s="63" t="s">
        <v>386</v>
      </c>
      <c r="H225" s="63" t="s">
        <v>810</v>
      </c>
      <c r="I225" s="63" t="s">
        <v>1656</v>
      </c>
      <c r="J225" s="158" t="b">
        <v>0</v>
      </c>
      <c r="K225" s="132" t="s">
        <v>1657</v>
      </c>
      <c r="L225" s="63" t="s">
        <v>1658</v>
      </c>
      <c r="M225" s="62"/>
      <c r="N225" s="63" t="s">
        <v>1659</v>
      </c>
      <c r="O225" s="63" t="s">
        <v>1660</v>
      </c>
      <c r="P225" s="63" t="s">
        <v>815</v>
      </c>
      <c r="Q225" s="63">
        <v>7103</v>
      </c>
      <c r="R225" s="63" t="s">
        <v>1661</v>
      </c>
      <c r="S225" s="218" t="s">
        <v>1222</v>
      </c>
      <c r="T225" s="132" t="s">
        <v>1215</v>
      </c>
      <c r="U225" s="166" t="s">
        <v>397</v>
      </c>
      <c r="V225" s="219" t="s">
        <v>398</v>
      </c>
      <c r="W225" s="219" t="s">
        <v>445</v>
      </c>
      <c r="X225" s="219" t="s">
        <v>446</v>
      </c>
      <c r="Y225" s="132" t="s">
        <v>336</v>
      </c>
      <c r="Z225" s="166"/>
      <c r="AA225" s="166">
        <v>1</v>
      </c>
      <c r="AB225" s="166">
        <v>1</v>
      </c>
      <c r="AC225" s="166">
        <v>0</v>
      </c>
      <c r="AD225" s="166">
        <v>0</v>
      </c>
      <c r="AE225" s="213">
        <v>40352</v>
      </c>
      <c r="AF225" s="64">
        <v>3490</v>
      </c>
      <c r="AG225" s="64" t="s">
        <v>401</v>
      </c>
      <c r="AH225" s="64">
        <v>0</v>
      </c>
      <c r="AI225" s="64">
        <v>42</v>
      </c>
      <c r="AJ225" s="64">
        <v>48</v>
      </c>
      <c r="AK225" s="64">
        <v>51</v>
      </c>
      <c r="AL225" s="64">
        <v>13</v>
      </c>
      <c r="AM225" s="64">
        <v>50</v>
      </c>
      <c r="AN225" s="64">
        <v>35.185038183005972</v>
      </c>
      <c r="AO225" s="64">
        <v>-6.8149618169940283</v>
      </c>
      <c r="AP225" s="77">
        <v>0.70370076366011947</v>
      </c>
      <c r="AQ225" s="64">
        <v>-14.814961816994028</v>
      </c>
      <c r="AR225" s="64">
        <v>51.333333000000003</v>
      </c>
      <c r="AS225" s="65">
        <v>-0.31009729052929469</v>
      </c>
      <c r="AT225" s="65">
        <v>-0.16226099564271496</v>
      </c>
      <c r="AU225" s="64">
        <v>42</v>
      </c>
      <c r="AV225" s="140">
        <v>35.185038183005972</v>
      </c>
      <c r="AW225" s="140">
        <v>7</v>
      </c>
      <c r="AX225" s="140">
        <v>13</v>
      </c>
      <c r="AY225" s="140">
        <v>0</v>
      </c>
      <c r="AZ225" s="140">
        <v>7</v>
      </c>
      <c r="BA225" s="140">
        <v>1</v>
      </c>
      <c r="BB225" s="140">
        <v>2</v>
      </c>
      <c r="BC225" s="140">
        <v>0</v>
      </c>
      <c r="BD225" s="140">
        <v>10</v>
      </c>
      <c r="BE225" s="140">
        <v>0</v>
      </c>
      <c r="BF225" s="65">
        <v>0</v>
      </c>
      <c r="BG225" s="140">
        <v>0</v>
      </c>
      <c r="BH225" s="140">
        <v>0</v>
      </c>
      <c r="BI225" s="140">
        <v>0</v>
      </c>
      <c r="BJ225" s="140">
        <v>0</v>
      </c>
      <c r="BK225" s="140">
        <v>3</v>
      </c>
      <c r="BL225" s="140">
        <v>0</v>
      </c>
      <c r="BM225" s="65">
        <v>0.46150000000000002</v>
      </c>
      <c r="BN225" s="64">
        <v>5</v>
      </c>
      <c r="BO225" s="201">
        <v>3.0864197530860001E-2</v>
      </c>
      <c r="BP225" s="140">
        <v>3</v>
      </c>
      <c r="BQ225" s="147">
        <v>30</v>
      </c>
      <c r="BR225" s="147">
        <v>5</v>
      </c>
      <c r="BS225" s="147">
        <v>3</v>
      </c>
      <c r="BT225" s="147">
        <v>2</v>
      </c>
      <c r="BU225" s="147">
        <v>2</v>
      </c>
      <c r="BV225" s="154">
        <v>1</v>
      </c>
      <c r="BW225" s="159">
        <v>2.3076923076922999</v>
      </c>
      <c r="BX225" s="146">
        <v>0.38461538461537997</v>
      </c>
      <c r="BY225" s="146">
        <v>0.23076923076923</v>
      </c>
      <c r="BZ225" s="146">
        <v>0.15384615384615</v>
      </c>
      <c r="CA225" s="146">
        <v>0.15384615384615</v>
      </c>
      <c r="CB225" s="156">
        <v>7.6923076923070002E-2</v>
      </c>
      <c r="CC225" s="155">
        <v>0</v>
      </c>
      <c r="CD225" s="77">
        <v>0</v>
      </c>
      <c r="CE225" s="64">
        <v>0</v>
      </c>
      <c r="CF225" s="77">
        <v>0</v>
      </c>
      <c r="CG225" s="64">
        <v>0</v>
      </c>
      <c r="CH225" s="77">
        <v>0</v>
      </c>
      <c r="CI225" s="124">
        <v>0</v>
      </c>
      <c r="CJ225" s="124">
        <v>13</v>
      </c>
      <c r="CK225" s="77">
        <v>0</v>
      </c>
      <c r="CL225" s="124">
        <v>0</v>
      </c>
      <c r="CM225" s="77">
        <v>0</v>
      </c>
      <c r="CN225" s="124">
        <v>0</v>
      </c>
      <c r="CO225" s="77">
        <v>0</v>
      </c>
      <c r="CP225" s="116">
        <v>800</v>
      </c>
      <c r="CQ225" s="116">
        <v>61.53846153846154</v>
      </c>
      <c r="CR225" s="116">
        <v>0</v>
      </c>
      <c r="CS225" s="116">
        <v>0</v>
      </c>
      <c r="CT225" s="116">
        <v>0</v>
      </c>
      <c r="CU225" s="116">
        <v>0</v>
      </c>
      <c r="CV225" s="116">
        <v>0</v>
      </c>
      <c r="CW225" s="116">
        <v>0</v>
      </c>
      <c r="CX225" s="116">
        <v>61.53846153846154</v>
      </c>
      <c r="CY225" s="64">
        <v>46</v>
      </c>
      <c r="CZ225" s="64">
        <v>32</v>
      </c>
      <c r="DA225" s="64">
        <v>36</v>
      </c>
      <c r="DB225" s="64">
        <v>26</v>
      </c>
      <c r="DC225" s="64">
        <v>53</v>
      </c>
      <c r="DD225" s="64">
        <v>41</v>
      </c>
      <c r="DE225" s="141">
        <v>0.69565217391304002</v>
      </c>
      <c r="DF225" s="141">
        <v>0.72222222222221999</v>
      </c>
      <c r="DG225" s="141">
        <v>0.77358490566036997</v>
      </c>
      <c r="DH225" s="64">
        <v>55</v>
      </c>
      <c r="DI225" s="176">
        <v>43</v>
      </c>
      <c r="DJ225" s="175">
        <v>0.964247032692645</v>
      </c>
      <c r="DK225" s="141">
        <v>0.78181818181818186</v>
      </c>
      <c r="DL225" s="141">
        <v>0.75386586192334071</v>
      </c>
      <c r="DM225" s="141">
        <v>1.026157231323249</v>
      </c>
      <c r="DN225" s="141">
        <v>1.9719043737029263E-2</v>
      </c>
      <c r="DO225" s="64">
        <v>8</v>
      </c>
      <c r="DP225" s="77">
        <v>0.38095238095237999</v>
      </c>
      <c r="DQ225" s="64">
        <v>5</v>
      </c>
      <c r="DR225" s="77">
        <v>0.38461538461537997</v>
      </c>
      <c r="DS225" s="64">
        <v>0</v>
      </c>
      <c r="DT225" s="77">
        <v>0</v>
      </c>
      <c r="DU225" s="64">
        <v>51</v>
      </c>
      <c r="DV225" s="64">
        <v>365</v>
      </c>
      <c r="DW225" s="77">
        <v>0.13972602739726001</v>
      </c>
      <c r="DX225" s="64">
        <v>13</v>
      </c>
      <c r="DY225" s="64">
        <v>162</v>
      </c>
      <c r="DZ225" s="201">
        <v>8.0246913580239998E-2</v>
      </c>
      <c r="EA225" s="64">
        <v>35.600000000001103</v>
      </c>
      <c r="EB225" s="64">
        <v>39</v>
      </c>
      <c r="EC225" s="64">
        <v>0</v>
      </c>
      <c r="ED225" s="77">
        <v>0</v>
      </c>
      <c r="EE225" s="64">
        <v>0</v>
      </c>
      <c r="EF225" s="64">
        <v>0</v>
      </c>
      <c r="EG225" s="64">
        <v>0</v>
      </c>
      <c r="EH225" s="77">
        <v>0</v>
      </c>
      <c r="EI225" s="64">
        <v>0</v>
      </c>
      <c r="EJ225" s="138">
        <v>0</v>
      </c>
      <c r="EK225" s="64">
        <v>0</v>
      </c>
      <c r="EL225" s="64">
        <v>0</v>
      </c>
      <c r="EM225" s="138"/>
      <c r="EN225" s="178">
        <v>0</v>
      </c>
      <c r="EO225" s="178">
        <v>0</v>
      </c>
      <c r="EP225" s="178">
        <v>0</v>
      </c>
      <c r="EQ225" s="178">
        <v>0</v>
      </c>
      <c r="ER225" s="179">
        <v>0</v>
      </c>
    </row>
    <row r="226" spans="2:148" ht="14.1" customHeight="1" x14ac:dyDescent="0.2">
      <c r="B226" s="62" t="s">
        <v>1662</v>
      </c>
      <c r="C226" s="63" t="s">
        <v>383</v>
      </c>
      <c r="D226" s="63" t="s">
        <v>384</v>
      </c>
      <c r="E226" s="63" t="s">
        <v>809</v>
      </c>
      <c r="F226" s="63"/>
      <c r="G226" s="63" t="s">
        <v>386</v>
      </c>
      <c r="H226" s="63" t="s">
        <v>810</v>
      </c>
      <c r="I226" s="63" t="s">
        <v>1656</v>
      </c>
      <c r="J226" s="158" t="b">
        <v>0</v>
      </c>
      <c r="K226" s="132" t="s">
        <v>1663</v>
      </c>
      <c r="L226" s="63" t="s">
        <v>1664</v>
      </c>
      <c r="M226" s="62"/>
      <c r="N226" s="63" t="s">
        <v>1665</v>
      </c>
      <c r="O226" s="63" t="s">
        <v>1666</v>
      </c>
      <c r="P226" s="63" t="s">
        <v>815</v>
      </c>
      <c r="Q226" s="63">
        <v>7003</v>
      </c>
      <c r="R226" s="63" t="s">
        <v>1667</v>
      </c>
      <c r="S226" s="218" t="s">
        <v>1668</v>
      </c>
      <c r="T226" s="132" t="s">
        <v>1669</v>
      </c>
      <c r="U226" s="166" t="s">
        <v>397</v>
      </c>
      <c r="V226" s="219" t="s">
        <v>398</v>
      </c>
      <c r="W226" s="219" t="s">
        <v>445</v>
      </c>
      <c r="X226" s="219" t="s">
        <v>446</v>
      </c>
      <c r="Y226" s="132" t="s">
        <v>335</v>
      </c>
      <c r="Z226" s="166"/>
      <c r="AA226" s="166">
        <v>0</v>
      </c>
      <c r="AB226" s="166">
        <v>0</v>
      </c>
      <c r="AC226" s="166">
        <v>0</v>
      </c>
      <c r="AD226" s="166">
        <v>1</v>
      </c>
      <c r="AE226" s="213">
        <v>40665</v>
      </c>
      <c r="AF226" s="64">
        <v>3177</v>
      </c>
      <c r="AG226" s="64" t="s">
        <v>401</v>
      </c>
      <c r="AH226" s="64">
        <v>1</v>
      </c>
      <c r="AI226" s="64">
        <v>15</v>
      </c>
      <c r="AJ226" s="64">
        <v>26</v>
      </c>
      <c r="AK226" s="64">
        <v>24</v>
      </c>
      <c r="AL226" s="64">
        <v>9</v>
      </c>
      <c r="AM226" s="64">
        <v>50</v>
      </c>
      <c r="AN226" s="64">
        <v>24.358872588234906</v>
      </c>
      <c r="AO226" s="64">
        <v>9.358872588234906</v>
      </c>
      <c r="AP226" s="77">
        <v>0.48717745176469812</v>
      </c>
      <c r="AQ226" s="64">
        <v>-25.641127411765094</v>
      </c>
      <c r="AR226" s="64">
        <v>28</v>
      </c>
      <c r="AS226" s="65">
        <v>1.4953024509787749E-2</v>
      </c>
      <c r="AT226" s="65">
        <v>0.62392483921566044</v>
      </c>
      <c r="AU226" s="64">
        <v>15</v>
      </c>
      <c r="AV226" s="140">
        <v>24.358872588234906</v>
      </c>
      <c r="AW226" s="140">
        <v>3</v>
      </c>
      <c r="AX226" s="140">
        <v>9</v>
      </c>
      <c r="AY226" s="140">
        <v>1</v>
      </c>
      <c r="AZ226" s="140">
        <v>2</v>
      </c>
      <c r="BA226" s="140">
        <v>1</v>
      </c>
      <c r="BB226" s="140">
        <v>3</v>
      </c>
      <c r="BC226" s="140">
        <v>0</v>
      </c>
      <c r="BD226" s="140">
        <v>6</v>
      </c>
      <c r="BE226" s="140">
        <v>0</v>
      </c>
      <c r="BF226" s="65">
        <v>0</v>
      </c>
      <c r="BG226" s="140">
        <v>1</v>
      </c>
      <c r="BH226" s="140">
        <v>1</v>
      </c>
      <c r="BI226" s="140">
        <v>0</v>
      </c>
      <c r="BJ226" s="140">
        <v>2</v>
      </c>
      <c r="BK226" s="140">
        <v>0</v>
      </c>
      <c r="BL226" s="140">
        <v>0</v>
      </c>
      <c r="BM226" s="65">
        <v>0.44440000000000002</v>
      </c>
      <c r="BN226" s="64">
        <v>4</v>
      </c>
      <c r="BO226" s="201">
        <v>4.0404040404039998E-2</v>
      </c>
      <c r="BP226" s="140">
        <v>0</v>
      </c>
      <c r="BQ226" s="147">
        <v>14</v>
      </c>
      <c r="BR226" s="147">
        <v>3</v>
      </c>
      <c r="BS226" s="147">
        <v>6</v>
      </c>
      <c r="BT226" s="147">
        <v>0</v>
      </c>
      <c r="BU226" s="147">
        <v>0</v>
      </c>
      <c r="BV226" s="154">
        <v>0</v>
      </c>
      <c r="BW226" s="159">
        <v>1.55555555555555</v>
      </c>
      <c r="BX226" s="146">
        <v>0.33333333333332998</v>
      </c>
      <c r="BY226" s="146">
        <v>0.66666666666665997</v>
      </c>
      <c r="BZ226" s="146">
        <v>0</v>
      </c>
      <c r="CA226" s="146">
        <v>0</v>
      </c>
      <c r="CB226" s="156">
        <v>0</v>
      </c>
      <c r="CC226" s="155">
        <v>6</v>
      </c>
      <c r="CD226" s="77">
        <v>0.66666666666665997</v>
      </c>
      <c r="CE226" s="64">
        <v>5</v>
      </c>
      <c r="CF226" s="77">
        <v>0.29411764705881999</v>
      </c>
      <c r="CG226" s="64">
        <v>11</v>
      </c>
      <c r="CH226" s="77">
        <v>0.42307692307692002</v>
      </c>
      <c r="CI226" s="124">
        <v>0</v>
      </c>
      <c r="CJ226" s="124">
        <v>9</v>
      </c>
      <c r="CK226" s="77">
        <v>0</v>
      </c>
      <c r="CL226" s="124">
        <v>0</v>
      </c>
      <c r="CM226" s="77">
        <v>0</v>
      </c>
      <c r="CN226" s="124">
        <v>0</v>
      </c>
      <c r="CO226" s="77">
        <v>0</v>
      </c>
      <c r="CP226" s="116">
        <v>455</v>
      </c>
      <c r="CQ226" s="116">
        <v>50.555555555555557</v>
      </c>
      <c r="CR226" s="116">
        <v>0</v>
      </c>
      <c r="CS226" s="116">
        <v>0</v>
      </c>
      <c r="CT226" s="116">
        <v>42</v>
      </c>
      <c r="CU226" s="116">
        <v>4.666666666666667</v>
      </c>
      <c r="CV226" s="116">
        <v>0</v>
      </c>
      <c r="CW226" s="116">
        <v>0</v>
      </c>
      <c r="CX226" s="116">
        <v>55.222222222222221</v>
      </c>
      <c r="CY226" s="64">
        <v>26</v>
      </c>
      <c r="CZ226" s="64">
        <v>18</v>
      </c>
      <c r="DA226" s="64">
        <v>18</v>
      </c>
      <c r="DB226" s="64">
        <v>14</v>
      </c>
      <c r="DC226" s="64">
        <v>33</v>
      </c>
      <c r="DD226" s="64">
        <v>26</v>
      </c>
      <c r="DE226" s="141">
        <v>0.69230769230768996</v>
      </c>
      <c r="DF226" s="141">
        <v>0.77777777777777002</v>
      </c>
      <c r="DG226" s="141">
        <v>0.78787878787877996</v>
      </c>
      <c r="DH226" s="64">
        <v>34</v>
      </c>
      <c r="DI226" s="176">
        <v>27</v>
      </c>
      <c r="DJ226" s="175">
        <v>0.964247032692645</v>
      </c>
      <c r="DK226" s="141">
        <v>0.79411764705882348</v>
      </c>
      <c r="DL226" s="141">
        <v>0.7657255847853357</v>
      </c>
      <c r="DM226" s="141">
        <v>1.0289309950374124</v>
      </c>
      <c r="DN226" s="141">
        <v>2.2153203093444263E-2</v>
      </c>
      <c r="DO226" s="64">
        <v>17</v>
      </c>
      <c r="DP226" s="77">
        <v>0.65384615384614997</v>
      </c>
      <c r="DQ226" s="64">
        <v>0</v>
      </c>
      <c r="DR226" s="77">
        <v>0</v>
      </c>
      <c r="DS226" s="64">
        <v>0</v>
      </c>
      <c r="DT226" s="77">
        <v>0</v>
      </c>
      <c r="DU226" s="64">
        <v>24</v>
      </c>
      <c r="DV226" s="64">
        <v>351</v>
      </c>
      <c r="DW226" s="77">
        <v>6.8376068376060001E-2</v>
      </c>
      <c r="DX226" s="64">
        <v>9</v>
      </c>
      <c r="DY226" s="64">
        <v>99</v>
      </c>
      <c r="DZ226" s="201">
        <v>9.0909090909089996E-2</v>
      </c>
      <c r="EA226" s="64">
        <v>20.700000000000099</v>
      </c>
      <c r="EB226" s="64">
        <v>33</v>
      </c>
      <c r="EC226" s="64">
        <v>1</v>
      </c>
      <c r="ED226" s="77">
        <v>3.0300000000000001E-2</v>
      </c>
      <c r="EE226" s="64">
        <v>0</v>
      </c>
      <c r="EF226" s="64">
        <v>0</v>
      </c>
      <c r="EG226" s="64">
        <v>0</v>
      </c>
      <c r="EH226" s="77">
        <v>0</v>
      </c>
      <c r="EI226" s="64">
        <v>0</v>
      </c>
      <c r="EJ226" s="138">
        <v>0</v>
      </c>
      <c r="EK226" s="64">
        <v>0</v>
      </c>
      <c r="EL226" s="64">
        <v>0</v>
      </c>
      <c r="EM226" s="138"/>
      <c r="EN226" s="178">
        <v>0</v>
      </c>
      <c r="EO226" s="178">
        <v>0</v>
      </c>
      <c r="EP226" s="178">
        <v>0</v>
      </c>
      <c r="EQ226" s="178">
        <v>0</v>
      </c>
      <c r="ER226" s="179">
        <v>0</v>
      </c>
    </row>
    <row r="227" spans="2:148" ht="14.1" customHeight="1" x14ac:dyDescent="0.2">
      <c r="B227" s="62" t="s">
        <v>1670</v>
      </c>
      <c r="C227" s="63" t="s">
        <v>383</v>
      </c>
      <c r="D227" s="63" t="s">
        <v>384</v>
      </c>
      <c r="E227" s="63" t="s">
        <v>809</v>
      </c>
      <c r="F227" s="63"/>
      <c r="G227" s="63" t="s">
        <v>386</v>
      </c>
      <c r="H227" s="63" t="s">
        <v>810</v>
      </c>
      <c r="I227" s="63" t="s">
        <v>1656</v>
      </c>
      <c r="J227" s="158" t="b">
        <v>0</v>
      </c>
      <c r="K227" s="132" t="s">
        <v>1671</v>
      </c>
      <c r="L227" s="63" t="s">
        <v>1672</v>
      </c>
      <c r="M227" s="62"/>
      <c r="N227" s="63" t="s">
        <v>1673</v>
      </c>
      <c r="O227" s="63" t="s">
        <v>1660</v>
      </c>
      <c r="P227" s="63" t="s">
        <v>815</v>
      </c>
      <c r="Q227" s="63">
        <v>7103</v>
      </c>
      <c r="R227" s="63" t="s">
        <v>1674</v>
      </c>
      <c r="S227" s="218" t="s">
        <v>1222</v>
      </c>
      <c r="T227" s="132" t="s">
        <v>1215</v>
      </c>
      <c r="U227" s="166" t="s">
        <v>397</v>
      </c>
      <c r="V227" s="219" t="s">
        <v>398</v>
      </c>
      <c r="W227" s="219" t="s">
        <v>445</v>
      </c>
      <c r="X227" s="219" t="s">
        <v>446</v>
      </c>
      <c r="Y227" s="132" t="s">
        <v>336</v>
      </c>
      <c r="Z227" s="166" t="s">
        <v>410</v>
      </c>
      <c r="AA227" s="166">
        <v>1</v>
      </c>
      <c r="AB227" s="166">
        <v>1</v>
      </c>
      <c r="AC227" s="166">
        <v>0</v>
      </c>
      <c r="AD227" s="166">
        <v>0</v>
      </c>
      <c r="AE227" s="213">
        <v>40700</v>
      </c>
      <c r="AF227" s="64">
        <v>3142</v>
      </c>
      <c r="AG227" s="64" t="s">
        <v>401</v>
      </c>
      <c r="AH227" s="64">
        <v>0</v>
      </c>
      <c r="AI227" s="64">
        <v>56</v>
      </c>
      <c r="AJ227" s="64">
        <v>80</v>
      </c>
      <c r="AK227" s="64">
        <v>100</v>
      </c>
      <c r="AL227" s="64">
        <v>17</v>
      </c>
      <c r="AM227" s="64">
        <v>62</v>
      </c>
      <c r="AN227" s="64">
        <v>46.011203777777048</v>
      </c>
      <c r="AO227" s="64">
        <v>-9.9887962222229518</v>
      </c>
      <c r="AP227" s="77">
        <v>0.74211618996414597</v>
      </c>
      <c r="AQ227" s="64">
        <v>-15.988796222222952</v>
      </c>
      <c r="AR227" s="64">
        <v>84.666666000000006</v>
      </c>
      <c r="AS227" s="65">
        <v>-0.53988796222222957</v>
      </c>
      <c r="AT227" s="65">
        <v>-0.17837136111112414</v>
      </c>
      <c r="AU227" s="64">
        <v>56</v>
      </c>
      <c r="AV227" s="140">
        <v>46.011203777777048</v>
      </c>
      <c r="AW227" s="140">
        <v>4</v>
      </c>
      <c r="AX227" s="140">
        <v>17</v>
      </c>
      <c r="AY227" s="140">
        <v>0</v>
      </c>
      <c r="AZ227" s="140">
        <v>4</v>
      </c>
      <c r="BA227" s="140">
        <v>3</v>
      </c>
      <c r="BB227" s="140">
        <v>7</v>
      </c>
      <c r="BC227" s="140">
        <v>0</v>
      </c>
      <c r="BD227" s="140">
        <v>14</v>
      </c>
      <c r="BE227" s="140">
        <v>0</v>
      </c>
      <c r="BF227" s="65">
        <v>0</v>
      </c>
      <c r="BG227" s="140">
        <v>0</v>
      </c>
      <c r="BH227" s="140">
        <v>0</v>
      </c>
      <c r="BI227" s="140">
        <v>0</v>
      </c>
      <c r="BJ227" s="140">
        <v>0</v>
      </c>
      <c r="BK227" s="140">
        <v>3</v>
      </c>
      <c r="BL227" s="140">
        <v>0</v>
      </c>
      <c r="BM227" s="65">
        <v>0.76470000000000005</v>
      </c>
      <c r="BN227" s="64">
        <v>10</v>
      </c>
      <c r="BO227" s="201">
        <v>4.8076923076919999E-2</v>
      </c>
      <c r="BP227" s="140">
        <v>8</v>
      </c>
      <c r="BQ227" s="147">
        <v>50</v>
      </c>
      <c r="BR227" s="147">
        <v>1</v>
      </c>
      <c r="BS227" s="147">
        <v>8</v>
      </c>
      <c r="BT227" s="147">
        <v>1</v>
      </c>
      <c r="BU227" s="147">
        <v>5</v>
      </c>
      <c r="BV227" s="154">
        <v>2</v>
      </c>
      <c r="BW227" s="159">
        <v>2.9411764705882302</v>
      </c>
      <c r="BX227" s="146">
        <v>5.882352941176E-2</v>
      </c>
      <c r="BY227" s="146">
        <v>0.47058823529410998</v>
      </c>
      <c r="BZ227" s="146">
        <v>5.882352941176E-2</v>
      </c>
      <c r="CA227" s="146">
        <v>0.29411764705881999</v>
      </c>
      <c r="CB227" s="156">
        <v>0.11764705882352</v>
      </c>
      <c r="CC227" s="155">
        <v>0</v>
      </c>
      <c r="CD227" s="77">
        <v>0</v>
      </c>
      <c r="CE227" s="64">
        <v>4</v>
      </c>
      <c r="CF227" s="77">
        <v>0.26666666666666</v>
      </c>
      <c r="CG227" s="64">
        <v>4</v>
      </c>
      <c r="CH227" s="77">
        <v>0.125</v>
      </c>
      <c r="CI227" s="124">
        <v>0</v>
      </c>
      <c r="CJ227" s="124">
        <v>17</v>
      </c>
      <c r="CK227" s="77">
        <v>0</v>
      </c>
      <c r="CL227" s="124">
        <v>0</v>
      </c>
      <c r="CM227" s="77">
        <v>0</v>
      </c>
      <c r="CN227" s="124">
        <v>0</v>
      </c>
      <c r="CO227" s="77">
        <v>0</v>
      </c>
      <c r="CP227" s="116">
        <v>1000</v>
      </c>
      <c r="CQ227" s="116">
        <v>58.823529411764703</v>
      </c>
      <c r="CR227" s="116">
        <v>0</v>
      </c>
      <c r="CS227" s="116">
        <v>0</v>
      </c>
      <c r="CT227" s="116">
        <v>0</v>
      </c>
      <c r="CU227" s="116">
        <v>0</v>
      </c>
      <c r="CV227" s="116">
        <v>0</v>
      </c>
      <c r="CW227" s="116">
        <v>0</v>
      </c>
      <c r="CX227" s="116">
        <v>58.823529411764703</v>
      </c>
      <c r="CY227" s="64">
        <v>79</v>
      </c>
      <c r="CZ227" s="64">
        <v>56</v>
      </c>
      <c r="DA227" s="64">
        <v>98</v>
      </c>
      <c r="DB227" s="64">
        <v>72</v>
      </c>
      <c r="DC227" s="64">
        <v>72</v>
      </c>
      <c r="DD227" s="64">
        <v>53</v>
      </c>
      <c r="DE227" s="141">
        <v>0.70886075949367</v>
      </c>
      <c r="DF227" s="141">
        <v>0.73469387755102</v>
      </c>
      <c r="DG227" s="141">
        <v>0.73611111111111005</v>
      </c>
      <c r="DH227" s="64">
        <v>74</v>
      </c>
      <c r="DI227" s="176">
        <v>57</v>
      </c>
      <c r="DJ227" s="175">
        <v>0.964247032692645</v>
      </c>
      <c r="DK227" s="141">
        <v>0.77027027027027029</v>
      </c>
      <c r="DL227" s="141">
        <v>0.74273082247946987</v>
      </c>
      <c r="DM227" s="141">
        <v>0.99108733451203612</v>
      </c>
      <c r="DN227" s="141">
        <v>-6.6197113683598152E-3</v>
      </c>
      <c r="DO227" s="64">
        <v>15</v>
      </c>
      <c r="DP227" s="77">
        <v>0.46875</v>
      </c>
      <c r="DQ227" s="64">
        <v>4</v>
      </c>
      <c r="DR227" s="77">
        <v>0.23529411764704999</v>
      </c>
      <c r="DS227" s="64">
        <v>0</v>
      </c>
      <c r="DT227" s="77">
        <v>0</v>
      </c>
      <c r="DU227" s="64">
        <v>100</v>
      </c>
      <c r="DV227" s="64">
        <v>520</v>
      </c>
      <c r="DW227" s="77">
        <v>0.19230769230768999</v>
      </c>
      <c r="DX227" s="64">
        <v>17</v>
      </c>
      <c r="DY227" s="64">
        <v>208</v>
      </c>
      <c r="DZ227" s="201">
        <v>8.1730769230760003E-2</v>
      </c>
      <c r="EA227" s="64">
        <v>45.400000000001903</v>
      </c>
      <c r="EB227" s="64">
        <v>59</v>
      </c>
      <c r="EC227" s="64">
        <v>2</v>
      </c>
      <c r="ED227" s="77">
        <v>3.39E-2</v>
      </c>
      <c r="EE227" s="64">
        <v>0</v>
      </c>
      <c r="EF227" s="64">
        <v>0</v>
      </c>
      <c r="EG227" s="64">
        <v>0</v>
      </c>
      <c r="EH227" s="77">
        <v>0</v>
      </c>
      <c r="EI227" s="64">
        <v>0</v>
      </c>
      <c r="EJ227" s="138">
        <v>0</v>
      </c>
      <c r="EK227" s="64">
        <v>0</v>
      </c>
      <c r="EL227" s="64">
        <v>0</v>
      </c>
      <c r="EM227" s="138"/>
      <c r="EN227" s="178">
        <v>0</v>
      </c>
      <c r="EO227" s="178">
        <v>0</v>
      </c>
      <c r="EP227" s="178">
        <v>0</v>
      </c>
      <c r="EQ227" s="178">
        <v>0</v>
      </c>
      <c r="ER227" s="179">
        <v>0</v>
      </c>
    </row>
    <row r="228" spans="2:148" ht="14.1" customHeight="1" x14ac:dyDescent="0.2">
      <c r="B228" s="62" t="s">
        <v>1675</v>
      </c>
      <c r="C228" s="63" t="s">
        <v>383</v>
      </c>
      <c r="D228" s="63" t="s">
        <v>384</v>
      </c>
      <c r="E228" s="63" t="s">
        <v>809</v>
      </c>
      <c r="F228" s="63"/>
      <c r="G228" s="63" t="s">
        <v>386</v>
      </c>
      <c r="H228" s="63" t="s">
        <v>810</v>
      </c>
      <c r="I228" s="63" t="s">
        <v>1656</v>
      </c>
      <c r="J228" s="158" t="b">
        <v>0</v>
      </c>
      <c r="K228" s="132" t="s">
        <v>1676</v>
      </c>
      <c r="L228" s="63" t="s">
        <v>1677</v>
      </c>
      <c r="M228" s="62"/>
      <c r="N228" s="63" t="s">
        <v>1678</v>
      </c>
      <c r="O228" s="63" t="s">
        <v>845</v>
      </c>
      <c r="P228" s="63" t="s">
        <v>815</v>
      </c>
      <c r="Q228" s="63">
        <v>7111</v>
      </c>
      <c r="R228" s="63" t="s">
        <v>1679</v>
      </c>
      <c r="S228" s="218" t="s">
        <v>1222</v>
      </c>
      <c r="T228" s="132" t="s">
        <v>1215</v>
      </c>
      <c r="U228" s="166" t="s">
        <v>397</v>
      </c>
      <c r="V228" s="219" t="s">
        <v>398</v>
      </c>
      <c r="W228" s="219" t="s">
        <v>445</v>
      </c>
      <c r="X228" s="219" t="s">
        <v>446</v>
      </c>
      <c r="Y228" s="132" t="s">
        <v>336</v>
      </c>
      <c r="Z228" s="166"/>
      <c r="AA228" s="166">
        <v>1</v>
      </c>
      <c r="AB228" s="166">
        <v>1</v>
      </c>
      <c r="AC228" s="166">
        <v>0</v>
      </c>
      <c r="AD228" s="166">
        <v>1</v>
      </c>
      <c r="AE228" s="213">
        <v>41031</v>
      </c>
      <c r="AF228" s="64">
        <v>2811</v>
      </c>
      <c r="AG228" s="64" t="s">
        <v>401</v>
      </c>
      <c r="AH228" s="64">
        <v>0</v>
      </c>
      <c r="AI228" s="64">
        <v>30</v>
      </c>
      <c r="AJ228" s="64">
        <v>5</v>
      </c>
      <c r="AK228" s="64">
        <v>7</v>
      </c>
      <c r="AL228" s="64">
        <v>6</v>
      </c>
      <c r="AM228" s="64">
        <v>50</v>
      </c>
      <c r="AN228" s="64">
        <v>16.239248392156604</v>
      </c>
      <c r="AO228" s="64">
        <v>-13.760751607843396</v>
      </c>
      <c r="AP228" s="77">
        <v>0.3247849678431321</v>
      </c>
      <c r="AQ228" s="64">
        <v>-33.760751607843396</v>
      </c>
      <c r="AR228" s="64">
        <v>11.333333</v>
      </c>
      <c r="AS228" s="65">
        <v>1.3198926274509435</v>
      </c>
      <c r="AT228" s="65">
        <v>-0.45869172026144656</v>
      </c>
      <c r="AU228" s="64">
        <v>30</v>
      </c>
      <c r="AV228" s="140">
        <v>16.239248392156604</v>
      </c>
      <c r="AW228" s="140">
        <v>4</v>
      </c>
      <c r="AX228" s="140">
        <v>6</v>
      </c>
      <c r="AY228" s="140">
        <v>0</v>
      </c>
      <c r="AZ228" s="140">
        <v>4</v>
      </c>
      <c r="BA228" s="140">
        <v>0</v>
      </c>
      <c r="BB228" s="140">
        <v>1</v>
      </c>
      <c r="BC228" s="140">
        <v>0</v>
      </c>
      <c r="BD228" s="140">
        <v>5</v>
      </c>
      <c r="BE228" s="140">
        <v>0</v>
      </c>
      <c r="BF228" s="65">
        <v>0</v>
      </c>
      <c r="BG228" s="140">
        <v>0</v>
      </c>
      <c r="BH228" s="140">
        <v>0</v>
      </c>
      <c r="BI228" s="140">
        <v>0</v>
      </c>
      <c r="BJ228" s="140">
        <v>0</v>
      </c>
      <c r="BK228" s="140">
        <v>1</v>
      </c>
      <c r="BL228" s="140">
        <v>0</v>
      </c>
      <c r="BM228" s="65">
        <v>0.33329999999999999</v>
      </c>
      <c r="BN228" s="64">
        <v>2</v>
      </c>
      <c r="BO228" s="201">
        <v>5.7142857142850001E-2</v>
      </c>
      <c r="BP228" s="140">
        <v>1</v>
      </c>
      <c r="BQ228" s="147">
        <v>12</v>
      </c>
      <c r="BR228" s="147">
        <v>2</v>
      </c>
      <c r="BS228" s="147">
        <v>3</v>
      </c>
      <c r="BT228" s="147">
        <v>0</v>
      </c>
      <c r="BU228" s="147">
        <v>1</v>
      </c>
      <c r="BV228" s="154">
        <v>0</v>
      </c>
      <c r="BW228" s="159">
        <v>2</v>
      </c>
      <c r="BX228" s="146">
        <v>0.33333333333332998</v>
      </c>
      <c r="BY228" s="146">
        <v>0.5</v>
      </c>
      <c r="BZ228" s="146">
        <v>0</v>
      </c>
      <c r="CA228" s="146">
        <v>0.16666666666666</v>
      </c>
      <c r="CB228" s="156">
        <v>0</v>
      </c>
      <c r="CC228" s="155">
        <v>0</v>
      </c>
      <c r="CD228" s="77">
        <v>0</v>
      </c>
      <c r="CE228" s="64">
        <v>0</v>
      </c>
      <c r="CF228" s="77">
        <v>0</v>
      </c>
      <c r="CG228" s="64">
        <v>0</v>
      </c>
      <c r="CH228" s="77">
        <v>0</v>
      </c>
      <c r="CI228" s="124">
        <v>0</v>
      </c>
      <c r="CJ228" s="124">
        <v>6</v>
      </c>
      <c r="CK228" s="77">
        <v>0</v>
      </c>
      <c r="CL228" s="124">
        <v>0</v>
      </c>
      <c r="CM228" s="77">
        <v>0</v>
      </c>
      <c r="CN228" s="124">
        <v>0</v>
      </c>
      <c r="CO228" s="77">
        <v>0</v>
      </c>
      <c r="CP228" s="116">
        <v>350</v>
      </c>
      <c r="CQ228" s="116">
        <v>58.333333333333336</v>
      </c>
      <c r="CR228" s="116">
        <v>0</v>
      </c>
      <c r="CS228" s="116">
        <v>0</v>
      </c>
      <c r="CT228" s="116">
        <v>0</v>
      </c>
      <c r="CU228" s="116">
        <v>0</v>
      </c>
      <c r="CV228" s="116">
        <v>0</v>
      </c>
      <c r="CW228" s="116">
        <v>0</v>
      </c>
      <c r="CX228" s="116">
        <v>58.333333333333336</v>
      </c>
      <c r="CY228" s="64">
        <v>5</v>
      </c>
      <c r="CZ228" s="64">
        <v>3</v>
      </c>
      <c r="DA228" s="64">
        <v>7</v>
      </c>
      <c r="DB228" s="64">
        <v>4</v>
      </c>
      <c r="DC228" s="64">
        <v>22</v>
      </c>
      <c r="DD228" s="64">
        <v>17</v>
      </c>
      <c r="DE228" s="141">
        <v>0.6</v>
      </c>
      <c r="DF228" s="141">
        <v>0.57142857142856995</v>
      </c>
      <c r="DG228" s="141">
        <v>0.77272727272727004</v>
      </c>
      <c r="DH228" s="64">
        <v>22</v>
      </c>
      <c r="DI228" s="176">
        <v>14.999999999999998</v>
      </c>
      <c r="DJ228" s="175">
        <v>0.964247032692645</v>
      </c>
      <c r="DK228" s="141">
        <v>0.68181818181818177</v>
      </c>
      <c r="DL228" s="141">
        <v>0.65744115865407604</v>
      </c>
      <c r="DM228" s="141">
        <v>1.175355790485052</v>
      </c>
      <c r="DN228" s="141">
        <v>0.115286114073194</v>
      </c>
      <c r="DO228" s="64">
        <v>3</v>
      </c>
      <c r="DP228" s="77">
        <v>0.33333333333332998</v>
      </c>
      <c r="DQ228" s="64">
        <v>2</v>
      </c>
      <c r="DR228" s="77">
        <v>0.33333333333332998</v>
      </c>
      <c r="DS228" s="64">
        <v>0</v>
      </c>
      <c r="DT228" s="77">
        <v>0</v>
      </c>
      <c r="DU228" s="64">
        <v>7</v>
      </c>
      <c r="DV228" s="64">
        <v>25</v>
      </c>
      <c r="DW228" s="77">
        <v>0.28000000000000003</v>
      </c>
      <c r="DX228" s="64">
        <v>6</v>
      </c>
      <c r="DY228" s="64">
        <v>35</v>
      </c>
      <c r="DZ228" s="201">
        <v>0.17142857142856999</v>
      </c>
      <c r="EA228" s="64">
        <v>4.5000000000001004</v>
      </c>
      <c r="EB228" s="64">
        <v>4</v>
      </c>
      <c r="EC228" s="64">
        <v>1</v>
      </c>
      <c r="ED228" s="77">
        <v>0.25</v>
      </c>
      <c r="EE228" s="64">
        <v>0</v>
      </c>
      <c r="EF228" s="64">
        <v>0</v>
      </c>
      <c r="EG228" s="64">
        <v>0</v>
      </c>
      <c r="EH228" s="77">
        <v>0</v>
      </c>
      <c r="EI228" s="64">
        <v>0</v>
      </c>
      <c r="EJ228" s="138">
        <v>0</v>
      </c>
      <c r="EK228" s="64">
        <v>0</v>
      </c>
      <c r="EL228" s="64">
        <v>0</v>
      </c>
      <c r="EM228" s="138"/>
      <c r="EN228" s="178">
        <v>0</v>
      </c>
      <c r="EO228" s="178">
        <v>0</v>
      </c>
      <c r="EP228" s="178">
        <v>0</v>
      </c>
      <c r="EQ228" s="178">
        <v>0</v>
      </c>
      <c r="ER228" s="179">
        <v>0</v>
      </c>
    </row>
    <row r="229" spans="2:148" ht="14.1" customHeight="1" x14ac:dyDescent="0.2">
      <c r="B229" s="62" t="s">
        <v>1680</v>
      </c>
      <c r="C229" s="63" t="s">
        <v>383</v>
      </c>
      <c r="D229" s="63" t="s">
        <v>384</v>
      </c>
      <c r="E229" s="63" t="s">
        <v>809</v>
      </c>
      <c r="F229" s="63"/>
      <c r="G229" s="63" t="s">
        <v>386</v>
      </c>
      <c r="H229" s="63" t="s">
        <v>810</v>
      </c>
      <c r="I229" s="63" t="s">
        <v>1656</v>
      </c>
      <c r="J229" s="158" t="b">
        <v>0</v>
      </c>
      <c r="K229" s="132" t="s">
        <v>1681</v>
      </c>
      <c r="L229" s="63" t="s">
        <v>1677</v>
      </c>
      <c r="M229" s="62"/>
      <c r="N229" s="63" t="s">
        <v>1682</v>
      </c>
      <c r="O229" s="63" t="s">
        <v>1660</v>
      </c>
      <c r="P229" s="63" t="s">
        <v>815</v>
      </c>
      <c r="Q229" s="63">
        <v>7104</v>
      </c>
      <c r="R229" s="63" t="s">
        <v>1683</v>
      </c>
      <c r="S229" s="218" t="s">
        <v>1222</v>
      </c>
      <c r="T229" s="132" t="s">
        <v>1215</v>
      </c>
      <c r="U229" s="166" t="s">
        <v>397</v>
      </c>
      <c r="V229" s="219" t="s">
        <v>398</v>
      </c>
      <c r="W229" s="219" t="s">
        <v>445</v>
      </c>
      <c r="X229" s="219" t="s">
        <v>446</v>
      </c>
      <c r="Y229" s="132" t="s">
        <v>336</v>
      </c>
      <c r="Z229" s="166"/>
      <c r="AA229" s="166">
        <v>1</v>
      </c>
      <c r="AB229" s="166">
        <v>1</v>
      </c>
      <c r="AC229" s="166">
        <v>0</v>
      </c>
      <c r="AD229" s="166">
        <v>0</v>
      </c>
      <c r="AE229" s="213">
        <v>41603</v>
      </c>
      <c r="AF229" s="64">
        <v>2239</v>
      </c>
      <c r="AG229" s="64" t="s">
        <v>401</v>
      </c>
      <c r="AH229" s="64">
        <v>1</v>
      </c>
      <c r="AI229" s="64">
        <v>32</v>
      </c>
      <c r="AJ229" s="64">
        <v>44</v>
      </c>
      <c r="AK229" s="64">
        <v>33</v>
      </c>
      <c r="AL229" s="64">
        <v>7</v>
      </c>
      <c r="AM229" s="64">
        <v>50</v>
      </c>
      <c r="AN229" s="64">
        <v>18.945789790849371</v>
      </c>
      <c r="AO229" s="64">
        <v>-13.054210209150629</v>
      </c>
      <c r="AP229" s="77">
        <v>0.37891579581698742</v>
      </c>
      <c r="AQ229" s="64">
        <v>-31.054210209150629</v>
      </c>
      <c r="AR229" s="64">
        <v>43.666665999999999</v>
      </c>
      <c r="AS229" s="65">
        <v>-0.42588515785304937</v>
      </c>
      <c r="AT229" s="65">
        <v>-0.40794406903595715</v>
      </c>
      <c r="AU229" s="64">
        <v>32</v>
      </c>
      <c r="AV229" s="140">
        <v>18.945789790849371</v>
      </c>
      <c r="AW229" s="140">
        <v>4</v>
      </c>
      <c r="AX229" s="140">
        <v>7</v>
      </c>
      <c r="AY229" s="140">
        <v>1</v>
      </c>
      <c r="AZ229" s="140">
        <v>3</v>
      </c>
      <c r="BA229" s="140">
        <v>1</v>
      </c>
      <c r="BB229" s="140">
        <v>1</v>
      </c>
      <c r="BC229" s="140">
        <v>0</v>
      </c>
      <c r="BD229" s="140">
        <v>5</v>
      </c>
      <c r="BE229" s="140">
        <v>0</v>
      </c>
      <c r="BF229" s="65">
        <v>0</v>
      </c>
      <c r="BG229" s="140">
        <v>0</v>
      </c>
      <c r="BH229" s="140">
        <v>0</v>
      </c>
      <c r="BI229" s="140">
        <v>0</v>
      </c>
      <c r="BJ229" s="140">
        <v>0</v>
      </c>
      <c r="BK229" s="140">
        <v>1</v>
      </c>
      <c r="BL229" s="140">
        <v>0</v>
      </c>
      <c r="BM229" s="65">
        <v>0.42859999999999998</v>
      </c>
      <c r="BN229" s="64">
        <v>2</v>
      </c>
      <c r="BO229" s="201">
        <v>2.3809523809519999E-2</v>
      </c>
      <c r="BP229" s="140">
        <v>4</v>
      </c>
      <c r="BQ229" s="147">
        <v>20</v>
      </c>
      <c r="BR229" s="147">
        <v>2</v>
      </c>
      <c r="BS229" s="147">
        <v>1</v>
      </c>
      <c r="BT229" s="147">
        <v>0</v>
      </c>
      <c r="BU229" s="147">
        <v>3</v>
      </c>
      <c r="BV229" s="154">
        <v>1</v>
      </c>
      <c r="BW229" s="159">
        <v>2.8571428571428501</v>
      </c>
      <c r="BX229" s="146">
        <v>0.28571428571427998</v>
      </c>
      <c r="BY229" s="146">
        <v>0.14285714285713999</v>
      </c>
      <c r="BZ229" s="146">
        <v>0</v>
      </c>
      <c r="CA229" s="146">
        <v>0.42857142857142</v>
      </c>
      <c r="CB229" s="156">
        <v>0.14285714285713999</v>
      </c>
      <c r="CC229" s="155">
        <v>0</v>
      </c>
      <c r="CD229" s="77">
        <v>0</v>
      </c>
      <c r="CE229" s="64">
        <v>0</v>
      </c>
      <c r="CF229" s="77">
        <v>0</v>
      </c>
      <c r="CG229" s="64">
        <v>0</v>
      </c>
      <c r="CH229" s="77">
        <v>0</v>
      </c>
      <c r="CI229" s="124">
        <v>1</v>
      </c>
      <c r="CJ229" s="124">
        <v>7</v>
      </c>
      <c r="CK229" s="77">
        <v>0.14285714285713999</v>
      </c>
      <c r="CL229" s="124">
        <v>0</v>
      </c>
      <c r="CM229" s="77">
        <v>0</v>
      </c>
      <c r="CN229" s="124">
        <v>0</v>
      </c>
      <c r="CO229" s="77">
        <v>0</v>
      </c>
      <c r="CP229" s="116">
        <v>385</v>
      </c>
      <c r="CQ229" s="116">
        <v>55</v>
      </c>
      <c r="CR229" s="116">
        <v>0</v>
      </c>
      <c r="CS229" s="116">
        <v>0</v>
      </c>
      <c r="CT229" s="116">
        <v>0</v>
      </c>
      <c r="CU229" s="116">
        <v>0</v>
      </c>
      <c r="CV229" s="116">
        <v>10</v>
      </c>
      <c r="CW229" s="116">
        <v>1.4285714285714286</v>
      </c>
      <c r="CX229" s="116">
        <v>56.428571428571431</v>
      </c>
      <c r="CY229" s="64">
        <v>43</v>
      </c>
      <c r="CZ229" s="64">
        <v>34</v>
      </c>
      <c r="DA229" s="64">
        <v>38</v>
      </c>
      <c r="DB229" s="64">
        <v>28</v>
      </c>
      <c r="DC229" s="64">
        <v>54</v>
      </c>
      <c r="DD229" s="64">
        <v>43</v>
      </c>
      <c r="DE229" s="141">
        <v>0.79069767441859995</v>
      </c>
      <c r="DF229" s="141">
        <v>0.73684210526314997</v>
      </c>
      <c r="DG229" s="141">
        <v>0.79629629629628995</v>
      </c>
      <c r="DH229" s="64">
        <v>54</v>
      </c>
      <c r="DI229" s="176">
        <v>38</v>
      </c>
      <c r="DJ229" s="175">
        <v>0.964247032692645</v>
      </c>
      <c r="DK229" s="141">
        <v>0.70370370370370372</v>
      </c>
      <c r="DL229" s="141">
        <v>0.6785442081911206</v>
      </c>
      <c r="DM229" s="141">
        <v>1.1735363542768653</v>
      </c>
      <c r="DN229" s="141">
        <v>0.11775208810516935</v>
      </c>
      <c r="DO229" s="64">
        <v>9</v>
      </c>
      <c r="DP229" s="77">
        <v>0.5625</v>
      </c>
      <c r="DQ229" s="64">
        <v>3</v>
      </c>
      <c r="DR229" s="77">
        <v>0.42857142857142</v>
      </c>
      <c r="DS229" s="64">
        <v>0</v>
      </c>
      <c r="DT229" s="77">
        <v>0</v>
      </c>
      <c r="DU229" s="64">
        <v>33</v>
      </c>
      <c r="DV229" s="64">
        <v>207</v>
      </c>
      <c r="DW229" s="77">
        <v>0.15942028985507001</v>
      </c>
      <c r="DX229" s="64">
        <v>7</v>
      </c>
      <c r="DY229" s="64">
        <v>84</v>
      </c>
      <c r="DZ229" s="201">
        <v>8.3333333333329998E-2</v>
      </c>
      <c r="EA229" s="64">
        <v>18.200000000000301</v>
      </c>
      <c r="EB229" s="64">
        <v>24</v>
      </c>
      <c r="EC229" s="64">
        <v>2</v>
      </c>
      <c r="ED229" s="77">
        <v>8.3299999999999999E-2</v>
      </c>
      <c r="EE229" s="64">
        <v>0</v>
      </c>
      <c r="EF229" s="64">
        <v>0</v>
      </c>
      <c r="EG229" s="64">
        <v>0</v>
      </c>
      <c r="EH229" s="77">
        <v>0</v>
      </c>
      <c r="EI229" s="64">
        <v>0</v>
      </c>
      <c r="EJ229" s="138">
        <v>0</v>
      </c>
      <c r="EK229" s="64">
        <v>0</v>
      </c>
      <c r="EL229" s="64">
        <v>0</v>
      </c>
      <c r="EM229" s="138"/>
      <c r="EN229" s="178">
        <v>0</v>
      </c>
      <c r="EO229" s="178">
        <v>0</v>
      </c>
      <c r="EP229" s="178">
        <v>0</v>
      </c>
      <c r="EQ229" s="178">
        <v>0</v>
      </c>
      <c r="ER229" s="179">
        <v>0</v>
      </c>
    </row>
    <row r="230" spans="2:148" ht="14.1" customHeight="1" x14ac:dyDescent="0.2">
      <c r="B230" s="62" t="s">
        <v>1684</v>
      </c>
      <c r="C230" s="63" t="s">
        <v>383</v>
      </c>
      <c r="D230" s="63" t="s">
        <v>384</v>
      </c>
      <c r="E230" s="63" t="s">
        <v>809</v>
      </c>
      <c r="F230" s="63"/>
      <c r="G230" s="63" t="s">
        <v>386</v>
      </c>
      <c r="H230" s="63" t="s">
        <v>810</v>
      </c>
      <c r="I230" s="63" t="s">
        <v>1656</v>
      </c>
      <c r="J230" s="158" t="b">
        <v>0</v>
      </c>
      <c r="K230" s="132" t="s">
        <v>1685</v>
      </c>
      <c r="L230" s="63" t="s">
        <v>742</v>
      </c>
      <c r="M230" s="62"/>
      <c r="N230" s="63" t="s">
        <v>1686</v>
      </c>
      <c r="O230" s="63" t="s">
        <v>1660</v>
      </c>
      <c r="P230" s="63" t="s">
        <v>815</v>
      </c>
      <c r="Q230" s="63">
        <v>7107</v>
      </c>
      <c r="R230" s="63" t="s">
        <v>1687</v>
      </c>
      <c r="S230" s="218" t="s">
        <v>746</v>
      </c>
      <c r="T230" s="132" t="s">
        <v>747</v>
      </c>
      <c r="U230" s="166" t="s">
        <v>397</v>
      </c>
      <c r="V230" s="219" t="s">
        <v>398</v>
      </c>
      <c r="W230" s="219" t="s">
        <v>445</v>
      </c>
      <c r="X230" s="219" t="s">
        <v>446</v>
      </c>
      <c r="Y230" s="132" t="s">
        <v>336</v>
      </c>
      <c r="Z230" s="166" t="s">
        <v>410</v>
      </c>
      <c r="AA230" s="166">
        <v>1</v>
      </c>
      <c r="AB230" s="166">
        <v>1</v>
      </c>
      <c r="AC230" s="166">
        <v>0</v>
      </c>
      <c r="AD230" s="166">
        <v>1</v>
      </c>
      <c r="AE230" s="213">
        <v>42251</v>
      </c>
      <c r="AF230" s="64">
        <v>1591</v>
      </c>
      <c r="AG230" s="64" t="s">
        <v>401</v>
      </c>
      <c r="AH230" s="64">
        <v>0</v>
      </c>
      <c r="AI230" s="64">
        <v>58</v>
      </c>
      <c r="AJ230" s="64">
        <v>65</v>
      </c>
      <c r="AK230" s="64">
        <v>80</v>
      </c>
      <c r="AL230" s="64">
        <v>29</v>
      </c>
      <c r="AM230" s="64">
        <v>70</v>
      </c>
      <c r="AN230" s="64">
        <v>78.489700562090249</v>
      </c>
      <c r="AO230" s="64">
        <v>20.489700562090249</v>
      </c>
      <c r="AP230" s="77">
        <v>1.1212814366012893</v>
      </c>
      <c r="AQ230" s="64">
        <v>8.489700562090249</v>
      </c>
      <c r="AR230" s="64">
        <v>76.666666000000006</v>
      </c>
      <c r="AS230" s="65">
        <v>-1.8878742973871886E-2</v>
      </c>
      <c r="AT230" s="65">
        <v>0.35327069934638361</v>
      </c>
      <c r="AU230" s="64">
        <v>58</v>
      </c>
      <c r="AV230" s="140">
        <v>78.489700562090249</v>
      </c>
      <c r="AW230" s="140">
        <v>13</v>
      </c>
      <c r="AX230" s="140">
        <v>29</v>
      </c>
      <c r="AY230" s="140">
        <v>1</v>
      </c>
      <c r="AZ230" s="140">
        <v>8</v>
      </c>
      <c r="BA230" s="140">
        <v>3</v>
      </c>
      <c r="BB230" s="140">
        <v>5</v>
      </c>
      <c r="BC230" s="140">
        <v>0</v>
      </c>
      <c r="BD230" s="140">
        <v>16</v>
      </c>
      <c r="BE230" s="140">
        <v>4</v>
      </c>
      <c r="BF230" s="65">
        <v>0.30769999999999997</v>
      </c>
      <c r="BG230" s="140">
        <v>0</v>
      </c>
      <c r="BH230" s="140">
        <v>0</v>
      </c>
      <c r="BI230" s="140">
        <v>0</v>
      </c>
      <c r="BJ230" s="140">
        <v>4</v>
      </c>
      <c r="BK230" s="140">
        <v>8</v>
      </c>
      <c r="BL230" s="140">
        <v>0</v>
      </c>
      <c r="BM230" s="65">
        <v>0.55169999999999997</v>
      </c>
      <c r="BN230" s="64">
        <v>11</v>
      </c>
      <c r="BO230" s="201">
        <v>4.9327354260080003E-2</v>
      </c>
      <c r="BP230" s="140">
        <v>19</v>
      </c>
      <c r="BQ230" s="147">
        <v>103</v>
      </c>
      <c r="BR230" s="147">
        <v>2</v>
      </c>
      <c r="BS230" s="147">
        <v>5</v>
      </c>
      <c r="BT230" s="147">
        <v>4</v>
      </c>
      <c r="BU230" s="147">
        <v>10</v>
      </c>
      <c r="BV230" s="154">
        <v>8</v>
      </c>
      <c r="BW230" s="159">
        <v>3.5517241379310298</v>
      </c>
      <c r="BX230" s="146">
        <v>6.8965517241369997E-2</v>
      </c>
      <c r="BY230" s="146">
        <v>0.17241379310343999</v>
      </c>
      <c r="BZ230" s="146">
        <v>0.13793103448274999</v>
      </c>
      <c r="CA230" s="146">
        <v>0.34482758620689002</v>
      </c>
      <c r="CB230" s="156">
        <v>0.27586206896551002</v>
      </c>
      <c r="CC230" s="155">
        <v>20</v>
      </c>
      <c r="CD230" s="77">
        <v>0.68965517241379004</v>
      </c>
      <c r="CE230" s="64">
        <v>3</v>
      </c>
      <c r="CF230" s="77">
        <v>0.25</v>
      </c>
      <c r="CG230" s="64">
        <v>23</v>
      </c>
      <c r="CH230" s="77">
        <v>0.56097560975608995</v>
      </c>
      <c r="CI230" s="124">
        <v>1</v>
      </c>
      <c r="CJ230" s="124">
        <v>29</v>
      </c>
      <c r="CK230" s="77">
        <v>3.4482758620680003E-2</v>
      </c>
      <c r="CL230" s="124">
        <v>0</v>
      </c>
      <c r="CM230" s="77">
        <v>0</v>
      </c>
      <c r="CN230" s="124">
        <v>0</v>
      </c>
      <c r="CO230" s="77">
        <v>0</v>
      </c>
      <c r="CP230" s="116">
        <v>1875</v>
      </c>
      <c r="CQ230" s="116">
        <v>64.65517241379311</v>
      </c>
      <c r="CR230" s="116">
        <v>0</v>
      </c>
      <c r="CS230" s="116">
        <v>0</v>
      </c>
      <c r="CT230" s="116">
        <v>140</v>
      </c>
      <c r="CU230" s="116">
        <v>4.8275862068965516</v>
      </c>
      <c r="CV230" s="116">
        <v>10</v>
      </c>
      <c r="CW230" s="116">
        <v>0.34482758620689657</v>
      </c>
      <c r="CX230" s="116">
        <v>69.827586206896555</v>
      </c>
      <c r="CY230" s="64">
        <v>64</v>
      </c>
      <c r="CZ230" s="64">
        <v>51</v>
      </c>
      <c r="DA230" s="64">
        <v>99</v>
      </c>
      <c r="DB230" s="64">
        <v>75</v>
      </c>
      <c r="DC230" s="64">
        <v>84</v>
      </c>
      <c r="DD230" s="64">
        <v>60</v>
      </c>
      <c r="DE230" s="141">
        <v>0.796875</v>
      </c>
      <c r="DF230" s="141">
        <v>0.75757575757575002</v>
      </c>
      <c r="DG230" s="141">
        <v>0.71428571428570997</v>
      </c>
      <c r="DH230" s="64">
        <v>85</v>
      </c>
      <c r="DI230" s="176">
        <v>63</v>
      </c>
      <c r="DJ230" s="175">
        <v>0.964247032692645</v>
      </c>
      <c r="DK230" s="141">
        <v>0.74117647058823533</v>
      </c>
      <c r="DL230" s="141">
        <v>0.71467721246631344</v>
      </c>
      <c r="DM230" s="141">
        <v>0.99945220279340874</v>
      </c>
      <c r="DN230" s="141">
        <v>-3.9149818060346675E-4</v>
      </c>
      <c r="DO230" s="64">
        <v>12</v>
      </c>
      <c r="DP230" s="77">
        <v>0.29268292682926</v>
      </c>
      <c r="DQ230" s="64">
        <v>21</v>
      </c>
      <c r="DR230" s="77">
        <v>0.72413793103447999</v>
      </c>
      <c r="DS230" s="64">
        <v>1</v>
      </c>
      <c r="DT230" s="77">
        <v>3.4482758620680003E-2</v>
      </c>
      <c r="DU230" s="64">
        <v>80</v>
      </c>
      <c r="DV230" s="64">
        <v>594</v>
      </c>
      <c r="DW230" s="77">
        <v>0.13468013468012999</v>
      </c>
      <c r="DX230" s="64">
        <v>27</v>
      </c>
      <c r="DY230" s="64">
        <v>223</v>
      </c>
      <c r="DZ230" s="201">
        <v>0.12107623318385</v>
      </c>
      <c r="EA230" s="64">
        <v>39.900000000001498</v>
      </c>
      <c r="EB230" s="64">
        <v>79</v>
      </c>
      <c r="EC230" s="64">
        <v>1</v>
      </c>
      <c r="ED230" s="77">
        <v>1.2699999999999999E-2</v>
      </c>
      <c r="EE230" s="64">
        <v>0</v>
      </c>
      <c r="EF230" s="64">
        <v>0</v>
      </c>
      <c r="EG230" s="64">
        <v>0</v>
      </c>
      <c r="EH230" s="77">
        <v>0</v>
      </c>
      <c r="EI230" s="64">
        <v>0</v>
      </c>
      <c r="EJ230" s="138">
        <v>0</v>
      </c>
      <c r="EK230" s="64">
        <v>0</v>
      </c>
      <c r="EL230" s="64">
        <v>0</v>
      </c>
      <c r="EM230" s="138"/>
      <c r="EN230" s="178">
        <v>0</v>
      </c>
      <c r="EO230" s="178">
        <v>0</v>
      </c>
      <c r="EP230" s="178">
        <v>0</v>
      </c>
      <c r="EQ230" s="178">
        <v>0</v>
      </c>
      <c r="ER230" s="179">
        <v>0</v>
      </c>
    </row>
    <row r="231" spans="2:148" ht="14.1" customHeight="1" x14ac:dyDescent="0.2">
      <c r="B231" s="62" t="s">
        <v>1688</v>
      </c>
      <c r="C231" s="63" t="s">
        <v>383</v>
      </c>
      <c r="D231" s="63" t="s">
        <v>384</v>
      </c>
      <c r="E231" s="63" t="s">
        <v>809</v>
      </c>
      <c r="F231" s="63"/>
      <c r="G231" s="63" t="s">
        <v>386</v>
      </c>
      <c r="H231" s="63" t="s">
        <v>810</v>
      </c>
      <c r="I231" s="63" t="s">
        <v>1656</v>
      </c>
      <c r="J231" s="158" t="b">
        <v>0</v>
      </c>
      <c r="K231" s="132" t="s">
        <v>1689</v>
      </c>
      <c r="L231" s="63" t="s">
        <v>742</v>
      </c>
      <c r="M231" s="62">
        <v>4</v>
      </c>
      <c r="N231" s="63" t="s">
        <v>1690</v>
      </c>
      <c r="O231" s="63" t="s">
        <v>1660</v>
      </c>
      <c r="P231" s="63" t="s">
        <v>815</v>
      </c>
      <c r="Q231" s="63">
        <v>7105</v>
      </c>
      <c r="R231" s="63" t="s">
        <v>1691</v>
      </c>
      <c r="S231" s="218" t="s">
        <v>746</v>
      </c>
      <c r="T231" s="132" t="s">
        <v>747</v>
      </c>
      <c r="U231" s="166" t="s">
        <v>397</v>
      </c>
      <c r="V231" s="219" t="s">
        <v>398</v>
      </c>
      <c r="W231" s="219" t="s">
        <v>445</v>
      </c>
      <c r="X231" s="219" t="s">
        <v>446</v>
      </c>
      <c r="Y231" s="132" t="s">
        <v>336</v>
      </c>
      <c r="Z231" s="166" t="s">
        <v>410</v>
      </c>
      <c r="AA231" s="166">
        <v>1</v>
      </c>
      <c r="AB231" s="166">
        <v>1</v>
      </c>
      <c r="AC231" s="166">
        <v>0</v>
      </c>
      <c r="AD231" s="166">
        <v>0</v>
      </c>
      <c r="AE231" s="213">
        <v>42095</v>
      </c>
      <c r="AF231" s="64">
        <v>1747</v>
      </c>
      <c r="AG231" s="64" t="s">
        <v>401</v>
      </c>
      <c r="AH231" s="64">
        <v>0</v>
      </c>
      <c r="AI231" s="64">
        <v>40</v>
      </c>
      <c r="AJ231" s="64">
        <v>95</v>
      </c>
      <c r="AK231" s="64">
        <v>102</v>
      </c>
      <c r="AL231" s="64">
        <v>31</v>
      </c>
      <c r="AM231" s="64">
        <v>91</v>
      </c>
      <c r="AN231" s="64">
        <v>83.902783359475791</v>
      </c>
      <c r="AO231" s="64">
        <v>43.902783359475791</v>
      </c>
      <c r="AP231" s="77">
        <v>0.92200860834588783</v>
      </c>
      <c r="AQ231" s="64">
        <v>-7.0972166405242092</v>
      </c>
      <c r="AR231" s="64">
        <v>95.666666000000006</v>
      </c>
      <c r="AS231" s="65">
        <v>-0.17742369255415891</v>
      </c>
      <c r="AT231" s="65">
        <v>1.0975695839868949</v>
      </c>
      <c r="AU231" s="64">
        <v>40</v>
      </c>
      <c r="AV231" s="140">
        <v>83.902783359475791</v>
      </c>
      <c r="AW231" s="140">
        <v>10</v>
      </c>
      <c r="AX231" s="140">
        <v>31</v>
      </c>
      <c r="AY231" s="140">
        <v>0</v>
      </c>
      <c r="AZ231" s="140">
        <v>8</v>
      </c>
      <c r="BA231" s="140">
        <v>3</v>
      </c>
      <c r="BB231" s="140">
        <v>6</v>
      </c>
      <c r="BC231" s="140">
        <v>0</v>
      </c>
      <c r="BD231" s="140">
        <v>17</v>
      </c>
      <c r="BE231" s="140">
        <v>2</v>
      </c>
      <c r="BF231" s="65">
        <v>0.2</v>
      </c>
      <c r="BG231" s="140">
        <v>0</v>
      </c>
      <c r="BH231" s="140">
        <v>0</v>
      </c>
      <c r="BI231" s="140">
        <v>0</v>
      </c>
      <c r="BJ231" s="140">
        <v>2</v>
      </c>
      <c r="BK231" s="140">
        <v>12</v>
      </c>
      <c r="BL231" s="140">
        <v>0</v>
      </c>
      <c r="BM231" s="65">
        <v>0.6774</v>
      </c>
      <c r="BN231" s="64">
        <v>12</v>
      </c>
      <c r="BO231" s="201">
        <v>4.1666666666660003E-2</v>
      </c>
      <c r="BP231" s="140">
        <v>20</v>
      </c>
      <c r="BQ231" s="147">
        <v>116</v>
      </c>
      <c r="BR231" s="147">
        <v>0</v>
      </c>
      <c r="BS231" s="147">
        <v>6</v>
      </c>
      <c r="BT231" s="147">
        <v>5</v>
      </c>
      <c r="BU231" s="147">
        <v>11</v>
      </c>
      <c r="BV231" s="154">
        <v>9</v>
      </c>
      <c r="BW231" s="159">
        <v>3.74193548387096</v>
      </c>
      <c r="BX231" s="146">
        <v>0</v>
      </c>
      <c r="BY231" s="146">
        <v>0.19354838709677</v>
      </c>
      <c r="BZ231" s="146">
        <v>0.16129032258063999</v>
      </c>
      <c r="CA231" s="146">
        <v>0.35483870967740999</v>
      </c>
      <c r="CB231" s="156">
        <v>0.29032258064515998</v>
      </c>
      <c r="CC231" s="155">
        <v>22</v>
      </c>
      <c r="CD231" s="77">
        <v>0.70967741935482997</v>
      </c>
      <c r="CE231" s="64">
        <v>3</v>
      </c>
      <c r="CF231" s="77">
        <v>0.2</v>
      </c>
      <c r="CG231" s="64">
        <v>25</v>
      </c>
      <c r="CH231" s="77">
        <v>0.54347826086955997</v>
      </c>
      <c r="CI231" s="124">
        <v>0</v>
      </c>
      <c r="CJ231" s="124">
        <v>31</v>
      </c>
      <c r="CK231" s="77">
        <v>0</v>
      </c>
      <c r="CL231" s="124">
        <v>0</v>
      </c>
      <c r="CM231" s="77">
        <v>0</v>
      </c>
      <c r="CN231" s="124">
        <v>0</v>
      </c>
      <c r="CO231" s="77">
        <v>0</v>
      </c>
      <c r="CP231" s="116">
        <v>2230</v>
      </c>
      <c r="CQ231" s="116">
        <v>71.935483870967744</v>
      </c>
      <c r="CR231" s="116">
        <v>0</v>
      </c>
      <c r="CS231" s="116">
        <v>0</v>
      </c>
      <c r="CT231" s="116">
        <v>154</v>
      </c>
      <c r="CU231" s="116">
        <v>4.967741935483871</v>
      </c>
      <c r="CV231" s="116">
        <v>0</v>
      </c>
      <c r="CW231" s="116">
        <v>0</v>
      </c>
      <c r="CX231" s="116">
        <v>76.903225806451616</v>
      </c>
      <c r="CY231" s="64">
        <v>93</v>
      </c>
      <c r="CZ231" s="64">
        <v>77</v>
      </c>
      <c r="DA231" s="64">
        <v>118</v>
      </c>
      <c r="DB231" s="64">
        <v>105</v>
      </c>
      <c r="DC231" s="64">
        <v>88</v>
      </c>
      <c r="DD231" s="64">
        <v>65</v>
      </c>
      <c r="DE231" s="141">
        <v>0.82795698924730998</v>
      </c>
      <c r="DF231" s="141">
        <v>0.88983050847457001</v>
      </c>
      <c r="DG231" s="141">
        <v>0.73863636363635998</v>
      </c>
      <c r="DH231" s="64">
        <v>90</v>
      </c>
      <c r="DI231" s="176">
        <v>72</v>
      </c>
      <c r="DJ231" s="175">
        <v>0.964247032692645</v>
      </c>
      <c r="DK231" s="141">
        <v>0.8</v>
      </c>
      <c r="DL231" s="141">
        <v>0.771397626154116</v>
      </c>
      <c r="DM231" s="141">
        <v>0.95752999308399389</v>
      </c>
      <c r="DN231" s="141">
        <v>-3.2761262517756018E-2</v>
      </c>
      <c r="DO231" s="64">
        <v>15</v>
      </c>
      <c r="DP231" s="77">
        <v>0.32608695652172998</v>
      </c>
      <c r="DQ231" s="64">
        <v>24</v>
      </c>
      <c r="DR231" s="77">
        <v>0.77419354838708998</v>
      </c>
      <c r="DS231" s="64">
        <v>1</v>
      </c>
      <c r="DT231" s="77">
        <v>3.2258064516119997E-2</v>
      </c>
      <c r="DU231" s="64">
        <v>102</v>
      </c>
      <c r="DV231" s="64">
        <v>904</v>
      </c>
      <c r="DW231" s="77">
        <v>0.11283185840707</v>
      </c>
      <c r="DX231" s="64">
        <v>25</v>
      </c>
      <c r="DY231" s="64">
        <v>288</v>
      </c>
      <c r="DZ231" s="201">
        <v>8.6805555555550001E-2</v>
      </c>
      <c r="EA231" s="64">
        <v>61.400000000001597</v>
      </c>
      <c r="EB231" s="64">
        <v>88</v>
      </c>
      <c r="EC231" s="64">
        <v>5</v>
      </c>
      <c r="ED231" s="77">
        <v>5.6800000000000003E-2</v>
      </c>
      <c r="EE231" s="64">
        <v>0</v>
      </c>
      <c r="EF231" s="64">
        <v>0</v>
      </c>
      <c r="EG231" s="64">
        <v>0</v>
      </c>
      <c r="EH231" s="77">
        <v>0</v>
      </c>
      <c r="EI231" s="64">
        <v>0</v>
      </c>
      <c r="EJ231" s="138">
        <v>0</v>
      </c>
      <c r="EK231" s="64">
        <v>0</v>
      </c>
      <c r="EL231" s="64">
        <v>0</v>
      </c>
      <c r="EM231" s="138"/>
      <c r="EN231" s="178">
        <v>0</v>
      </c>
      <c r="EO231" s="178">
        <v>0</v>
      </c>
      <c r="EP231" s="178">
        <v>0</v>
      </c>
      <c r="EQ231" s="178">
        <v>0</v>
      </c>
      <c r="ER231" s="179">
        <v>0</v>
      </c>
    </row>
    <row r="232" spans="2:148" ht="14.1" customHeight="1" x14ac:dyDescent="0.2">
      <c r="B232" s="62" t="s">
        <v>1692</v>
      </c>
      <c r="C232" s="63" t="s">
        <v>383</v>
      </c>
      <c r="D232" s="63" t="s">
        <v>384</v>
      </c>
      <c r="E232" s="63" t="s">
        <v>809</v>
      </c>
      <c r="F232" s="63"/>
      <c r="G232" s="63" t="s">
        <v>386</v>
      </c>
      <c r="H232" s="63" t="s">
        <v>810</v>
      </c>
      <c r="I232" s="63" t="s">
        <v>1656</v>
      </c>
      <c r="J232" s="158" t="b">
        <v>0</v>
      </c>
      <c r="K232" s="132" t="s">
        <v>1693</v>
      </c>
      <c r="L232" s="63" t="s">
        <v>1694</v>
      </c>
      <c r="M232" s="62"/>
      <c r="N232" s="63" t="s">
        <v>1695</v>
      </c>
      <c r="O232" s="63" t="s">
        <v>1660</v>
      </c>
      <c r="P232" s="63" t="s">
        <v>815</v>
      </c>
      <c r="Q232" s="63">
        <v>7107</v>
      </c>
      <c r="R232" s="63" t="s">
        <v>1696</v>
      </c>
      <c r="S232" s="218" t="s">
        <v>1222</v>
      </c>
      <c r="T232" s="132" t="s">
        <v>1215</v>
      </c>
      <c r="U232" s="166" t="s">
        <v>397</v>
      </c>
      <c r="V232" s="219" t="s">
        <v>398</v>
      </c>
      <c r="W232" s="219" t="s">
        <v>445</v>
      </c>
      <c r="X232" s="219" t="s">
        <v>446</v>
      </c>
      <c r="Y232" s="132" t="s">
        <v>336</v>
      </c>
      <c r="Z232" s="166"/>
      <c r="AA232" s="166">
        <v>1</v>
      </c>
      <c r="AB232" s="166">
        <v>1</v>
      </c>
      <c r="AC232" s="166">
        <v>0</v>
      </c>
      <c r="AD232" s="166">
        <v>1</v>
      </c>
      <c r="AE232" s="213">
        <v>42321</v>
      </c>
      <c r="AF232" s="64">
        <v>1521</v>
      </c>
      <c r="AG232" s="64" t="s">
        <v>401</v>
      </c>
      <c r="AH232" s="64">
        <v>0</v>
      </c>
      <c r="AI232" s="64">
        <v>30</v>
      </c>
      <c r="AJ232" s="64">
        <v>36</v>
      </c>
      <c r="AK232" s="64">
        <v>38</v>
      </c>
      <c r="AL232" s="64">
        <v>4</v>
      </c>
      <c r="AM232" s="64">
        <v>50</v>
      </c>
      <c r="AN232" s="64">
        <v>10.826165594771069</v>
      </c>
      <c r="AO232" s="64">
        <v>-19.173834405228931</v>
      </c>
      <c r="AP232" s="77">
        <v>0.2165233118954214</v>
      </c>
      <c r="AQ232" s="64">
        <v>-39.173834405228931</v>
      </c>
      <c r="AR232" s="64">
        <v>34.666665999999999</v>
      </c>
      <c r="AS232" s="65">
        <v>-0.71510090540076132</v>
      </c>
      <c r="AT232" s="65">
        <v>-0.63912781350763104</v>
      </c>
      <c r="AU232" s="64">
        <v>30</v>
      </c>
      <c r="AV232" s="140">
        <v>10.826165594771069</v>
      </c>
      <c r="AW232" s="140">
        <v>1</v>
      </c>
      <c r="AX232" s="140">
        <v>4</v>
      </c>
      <c r="AY232" s="140">
        <v>0</v>
      </c>
      <c r="AZ232" s="140">
        <v>1</v>
      </c>
      <c r="BA232" s="140">
        <v>1</v>
      </c>
      <c r="BB232" s="140">
        <v>1</v>
      </c>
      <c r="BC232" s="140">
        <v>1</v>
      </c>
      <c r="BD232" s="140">
        <v>4</v>
      </c>
      <c r="BE232" s="140">
        <v>0</v>
      </c>
      <c r="BF232" s="65">
        <v>0</v>
      </c>
      <c r="BG232" s="140">
        <v>0</v>
      </c>
      <c r="BH232" s="140">
        <v>0</v>
      </c>
      <c r="BI232" s="140">
        <v>0</v>
      </c>
      <c r="BJ232" s="140">
        <v>0</v>
      </c>
      <c r="BK232" s="140">
        <v>0</v>
      </c>
      <c r="BL232" s="140">
        <v>0</v>
      </c>
      <c r="BM232" s="65">
        <v>0.5</v>
      </c>
      <c r="BN232" s="64">
        <v>1</v>
      </c>
      <c r="BO232" s="201">
        <v>1.020408163265E-2</v>
      </c>
      <c r="BP232" s="140">
        <v>3</v>
      </c>
      <c r="BQ232" s="147">
        <v>14</v>
      </c>
      <c r="BR232" s="147">
        <v>1</v>
      </c>
      <c r="BS232" s="147">
        <v>0</v>
      </c>
      <c r="BT232" s="147">
        <v>0</v>
      </c>
      <c r="BU232" s="147">
        <v>2</v>
      </c>
      <c r="BV232" s="154">
        <v>1</v>
      </c>
      <c r="BW232" s="159">
        <v>3.5</v>
      </c>
      <c r="BX232" s="146">
        <v>0.25</v>
      </c>
      <c r="BY232" s="146">
        <v>0</v>
      </c>
      <c r="BZ232" s="146">
        <v>0</v>
      </c>
      <c r="CA232" s="146">
        <v>0.5</v>
      </c>
      <c r="CB232" s="156">
        <v>0.25</v>
      </c>
      <c r="CC232" s="155">
        <v>0</v>
      </c>
      <c r="CD232" s="77">
        <v>0</v>
      </c>
      <c r="CE232" s="64">
        <v>0</v>
      </c>
      <c r="CF232" s="77">
        <v>0</v>
      </c>
      <c r="CG232" s="64">
        <v>0</v>
      </c>
      <c r="CH232" s="77">
        <v>0</v>
      </c>
      <c r="CI232" s="124">
        <v>0</v>
      </c>
      <c r="CJ232" s="124">
        <v>4</v>
      </c>
      <c r="CK232" s="77">
        <v>0</v>
      </c>
      <c r="CL232" s="124">
        <v>0</v>
      </c>
      <c r="CM232" s="77">
        <v>0</v>
      </c>
      <c r="CN232" s="124">
        <v>0</v>
      </c>
      <c r="CO232" s="77">
        <v>0</v>
      </c>
      <c r="CP232" s="116">
        <v>200</v>
      </c>
      <c r="CQ232" s="116">
        <v>50</v>
      </c>
      <c r="CR232" s="116">
        <v>0</v>
      </c>
      <c r="CS232" s="116">
        <v>0</v>
      </c>
      <c r="CT232" s="116">
        <v>0</v>
      </c>
      <c r="CU232" s="116">
        <v>0</v>
      </c>
      <c r="CV232" s="116">
        <v>0</v>
      </c>
      <c r="CW232" s="116">
        <v>0</v>
      </c>
      <c r="CX232" s="116">
        <v>50</v>
      </c>
      <c r="CY232" s="64">
        <v>36</v>
      </c>
      <c r="CZ232" s="64">
        <v>28</v>
      </c>
      <c r="DA232" s="64">
        <v>31</v>
      </c>
      <c r="DB232" s="64">
        <v>24</v>
      </c>
      <c r="DC232" s="64">
        <v>30</v>
      </c>
      <c r="DD232" s="64">
        <v>22</v>
      </c>
      <c r="DE232" s="141">
        <v>0.77777777777777002</v>
      </c>
      <c r="DF232" s="141">
        <v>0.77419354838708998</v>
      </c>
      <c r="DG232" s="141">
        <v>0.73333333333332995</v>
      </c>
      <c r="DH232" s="64">
        <v>30</v>
      </c>
      <c r="DI232" s="176">
        <v>22</v>
      </c>
      <c r="DJ232" s="175">
        <v>0.964247032692645</v>
      </c>
      <c r="DK232" s="141">
        <v>0.73333333333333328</v>
      </c>
      <c r="DL232" s="141">
        <v>0.70711449064127296</v>
      </c>
      <c r="DM232" s="141">
        <v>1.03707863866328</v>
      </c>
      <c r="DN232" s="141">
        <v>2.6218842692056987E-2</v>
      </c>
      <c r="DO232" s="64">
        <v>3</v>
      </c>
      <c r="DP232" s="77">
        <v>0.42857142857142</v>
      </c>
      <c r="DQ232" s="64">
        <v>2</v>
      </c>
      <c r="DR232" s="77">
        <v>0.5</v>
      </c>
      <c r="DS232" s="64">
        <v>0</v>
      </c>
      <c r="DT232" s="77">
        <v>0</v>
      </c>
      <c r="DU232" s="64">
        <v>38</v>
      </c>
      <c r="DV232" s="64">
        <v>219</v>
      </c>
      <c r="DW232" s="77">
        <v>0.17351598173515001</v>
      </c>
      <c r="DX232" s="64">
        <v>4</v>
      </c>
      <c r="DY232" s="64">
        <v>98</v>
      </c>
      <c r="DZ232" s="201">
        <v>4.081632653061E-2</v>
      </c>
      <c r="EA232" s="64">
        <v>25.400000000000201</v>
      </c>
      <c r="EB232" s="64">
        <v>28</v>
      </c>
      <c r="EC232" s="64">
        <v>1</v>
      </c>
      <c r="ED232" s="77">
        <v>3.5700000000000003E-2</v>
      </c>
      <c r="EE232" s="64">
        <v>0</v>
      </c>
      <c r="EF232" s="64">
        <v>0</v>
      </c>
      <c r="EG232" s="64">
        <v>0</v>
      </c>
      <c r="EH232" s="77">
        <v>0</v>
      </c>
      <c r="EI232" s="64">
        <v>0</v>
      </c>
      <c r="EJ232" s="138">
        <v>0</v>
      </c>
      <c r="EK232" s="64">
        <v>0</v>
      </c>
      <c r="EL232" s="64">
        <v>0</v>
      </c>
      <c r="EM232" s="138"/>
      <c r="EN232" s="178">
        <v>0</v>
      </c>
      <c r="EO232" s="178">
        <v>0</v>
      </c>
      <c r="EP232" s="178">
        <v>0</v>
      </c>
      <c r="EQ232" s="178">
        <v>0</v>
      </c>
      <c r="ER232" s="179">
        <v>0</v>
      </c>
    </row>
    <row r="233" spans="2:148" ht="14.1" customHeight="1" x14ac:dyDescent="0.2">
      <c r="B233" s="62" t="s">
        <v>1697</v>
      </c>
      <c r="C233" s="63" t="s">
        <v>383</v>
      </c>
      <c r="D233" s="63" t="s">
        <v>384</v>
      </c>
      <c r="E233" s="63" t="s">
        <v>809</v>
      </c>
      <c r="F233" s="63"/>
      <c r="G233" s="63" t="s">
        <v>386</v>
      </c>
      <c r="H233" s="63" t="s">
        <v>810</v>
      </c>
      <c r="I233" s="63" t="s">
        <v>1656</v>
      </c>
      <c r="J233" s="158" t="b">
        <v>0</v>
      </c>
      <c r="K233" s="132" t="s">
        <v>1698</v>
      </c>
      <c r="L233" s="63" t="s">
        <v>742</v>
      </c>
      <c r="M233" s="62"/>
      <c r="N233" s="63" t="s">
        <v>1699</v>
      </c>
      <c r="O233" s="63" t="s">
        <v>1660</v>
      </c>
      <c r="P233" s="63" t="s">
        <v>815</v>
      </c>
      <c r="Q233" s="63">
        <v>7105</v>
      </c>
      <c r="R233" s="63" t="s">
        <v>1700</v>
      </c>
      <c r="S233" s="218" t="s">
        <v>746</v>
      </c>
      <c r="T233" s="132" t="s">
        <v>747</v>
      </c>
      <c r="U233" s="166" t="s">
        <v>397</v>
      </c>
      <c r="V233" s="219" t="s">
        <v>398</v>
      </c>
      <c r="W233" s="219" t="s">
        <v>445</v>
      </c>
      <c r="X233" s="219" t="s">
        <v>446</v>
      </c>
      <c r="Y233" s="132" t="s">
        <v>336</v>
      </c>
      <c r="Z233" s="166"/>
      <c r="AA233" s="166">
        <v>1</v>
      </c>
      <c r="AB233" s="166">
        <v>1</v>
      </c>
      <c r="AC233" s="166">
        <v>0</v>
      </c>
      <c r="AD233" s="166">
        <v>0</v>
      </c>
      <c r="AE233" s="213">
        <v>42423</v>
      </c>
      <c r="AF233" s="64">
        <v>1419</v>
      </c>
      <c r="AG233" s="64" t="s">
        <v>401</v>
      </c>
      <c r="AH233" s="64">
        <v>0</v>
      </c>
      <c r="AI233" s="64">
        <v>45</v>
      </c>
      <c r="AJ233" s="64">
        <v>43</v>
      </c>
      <c r="AK233" s="64">
        <v>63</v>
      </c>
      <c r="AL233" s="64">
        <v>24</v>
      </c>
      <c r="AM233" s="64">
        <v>50</v>
      </c>
      <c r="AN233" s="64">
        <v>64.956993568626416</v>
      </c>
      <c r="AO233" s="64">
        <v>19.956993568626416</v>
      </c>
      <c r="AP233" s="77">
        <v>1.2991398713725284</v>
      </c>
      <c r="AQ233" s="64">
        <v>14.956993568626416</v>
      </c>
      <c r="AR233" s="64">
        <v>54</v>
      </c>
      <c r="AS233" s="65">
        <v>3.1063389978197079E-2</v>
      </c>
      <c r="AT233" s="65">
        <v>0.44348874596947591</v>
      </c>
      <c r="AU233" s="64">
        <v>45</v>
      </c>
      <c r="AV233" s="140">
        <v>64.956993568626416</v>
      </c>
      <c r="AW233" s="140">
        <v>9</v>
      </c>
      <c r="AX233" s="140">
        <v>24</v>
      </c>
      <c r="AY233" s="140">
        <v>2</v>
      </c>
      <c r="AZ233" s="140">
        <v>5</v>
      </c>
      <c r="BA233" s="140">
        <v>4</v>
      </c>
      <c r="BB233" s="140">
        <v>4</v>
      </c>
      <c r="BC233" s="140">
        <v>0</v>
      </c>
      <c r="BD233" s="140">
        <v>13</v>
      </c>
      <c r="BE233" s="140">
        <v>2</v>
      </c>
      <c r="BF233" s="65">
        <v>0.22220000000000001</v>
      </c>
      <c r="BG233" s="140">
        <v>0</v>
      </c>
      <c r="BH233" s="140">
        <v>0</v>
      </c>
      <c r="BI233" s="140">
        <v>1</v>
      </c>
      <c r="BJ233" s="140">
        <v>3</v>
      </c>
      <c r="BK233" s="140">
        <v>6</v>
      </c>
      <c r="BL233" s="140">
        <v>0</v>
      </c>
      <c r="BM233" s="65">
        <v>0.58330000000000004</v>
      </c>
      <c r="BN233" s="64">
        <v>8</v>
      </c>
      <c r="BO233" s="201">
        <v>4.7058823529410002E-2</v>
      </c>
      <c r="BP233" s="140">
        <v>13</v>
      </c>
      <c r="BQ233" s="147">
        <v>78</v>
      </c>
      <c r="BR233" s="147">
        <v>1</v>
      </c>
      <c r="BS233" s="147">
        <v>6</v>
      </c>
      <c r="BT233" s="147">
        <v>8</v>
      </c>
      <c r="BU233" s="147">
        <v>3</v>
      </c>
      <c r="BV233" s="154">
        <v>6</v>
      </c>
      <c r="BW233" s="159">
        <v>3.25</v>
      </c>
      <c r="BX233" s="146">
        <v>4.1666666666660003E-2</v>
      </c>
      <c r="BY233" s="146">
        <v>0.25</v>
      </c>
      <c r="BZ233" s="146">
        <v>0.33333333333332998</v>
      </c>
      <c r="CA233" s="146">
        <v>0.125</v>
      </c>
      <c r="CB233" s="156">
        <v>0.25</v>
      </c>
      <c r="CC233" s="155">
        <v>2</v>
      </c>
      <c r="CD233" s="77">
        <v>8.3333333333329998E-2</v>
      </c>
      <c r="CE233" s="64">
        <v>2</v>
      </c>
      <c r="CF233" s="77">
        <v>9.0909090909089996E-2</v>
      </c>
      <c r="CG233" s="64">
        <v>4</v>
      </c>
      <c r="CH233" s="77">
        <v>8.6956521739130002E-2</v>
      </c>
      <c r="CI233" s="124">
        <v>3</v>
      </c>
      <c r="CJ233" s="124">
        <v>24</v>
      </c>
      <c r="CK233" s="77">
        <v>0.125</v>
      </c>
      <c r="CL233" s="124">
        <v>1</v>
      </c>
      <c r="CM233" s="77">
        <v>4.1700000000000001E-2</v>
      </c>
      <c r="CN233" s="124">
        <v>0</v>
      </c>
      <c r="CO233" s="77">
        <v>0</v>
      </c>
      <c r="CP233" s="116">
        <v>1520</v>
      </c>
      <c r="CQ233" s="116">
        <v>63.333333333333336</v>
      </c>
      <c r="CR233" s="116">
        <v>0</v>
      </c>
      <c r="CS233" s="116">
        <v>0</v>
      </c>
      <c r="CT233" s="116">
        <v>14</v>
      </c>
      <c r="CU233" s="116">
        <v>0.58333333333333337</v>
      </c>
      <c r="CV233" s="116">
        <v>25</v>
      </c>
      <c r="CW233" s="116">
        <v>1.0416666666666667</v>
      </c>
      <c r="CX233" s="116">
        <v>64.958333333333343</v>
      </c>
      <c r="CY233" s="64">
        <v>42</v>
      </c>
      <c r="CZ233" s="64">
        <v>36</v>
      </c>
      <c r="DA233" s="64">
        <v>72</v>
      </c>
      <c r="DB233" s="64">
        <v>52</v>
      </c>
      <c r="DC233" s="64">
        <v>55</v>
      </c>
      <c r="DD233" s="64">
        <v>43</v>
      </c>
      <c r="DE233" s="141">
        <v>0.85714285714284999</v>
      </c>
      <c r="DF233" s="141">
        <v>0.72222222222221999</v>
      </c>
      <c r="DG233" s="141">
        <v>0.78181818181817997</v>
      </c>
      <c r="DH233" s="64">
        <v>56</v>
      </c>
      <c r="DI233" s="176">
        <v>44</v>
      </c>
      <c r="DJ233" s="175">
        <v>0.964247032692645</v>
      </c>
      <c r="DK233" s="141">
        <v>0.7857142857142857</v>
      </c>
      <c r="DL233" s="141">
        <v>0.75762266854422111</v>
      </c>
      <c r="DM233" s="141">
        <v>1.0319360999591667</v>
      </c>
      <c r="DN233" s="141">
        <v>2.4195513273958857E-2</v>
      </c>
      <c r="DO233" s="64">
        <v>22</v>
      </c>
      <c r="DP233" s="77">
        <v>0.47826086956521002</v>
      </c>
      <c r="DQ233" s="64">
        <v>16</v>
      </c>
      <c r="DR233" s="77">
        <v>0.66666666666665997</v>
      </c>
      <c r="DS233" s="64">
        <v>1</v>
      </c>
      <c r="DT233" s="77">
        <v>4.1666666666660003E-2</v>
      </c>
      <c r="DU233" s="64">
        <v>63</v>
      </c>
      <c r="DV233" s="64">
        <v>540</v>
      </c>
      <c r="DW233" s="77">
        <v>0.11666666666665999</v>
      </c>
      <c r="DX233" s="64">
        <v>20</v>
      </c>
      <c r="DY233" s="64">
        <v>170</v>
      </c>
      <c r="DZ233" s="201">
        <v>0.11764705882352</v>
      </c>
      <c r="EA233" s="64">
        <v>31.000000000001599</v>
      </c>
      <c r="EB233" s="64">
        <v>63</v>
      </c>
      <c r="EC233" s="64">
        <v>4</v>
      </c>
      <c r="ED233" s="77">
        <v>6.3500000000000001E-2</v>
      </c>
      <c r="EE233" s="64">
        <v>0</v>
      </c>
      <c r="EF233" s="64">
        <v>0</v>
      </c>
      <c r="EG233" s="64">
        <v>0</v>
      </c>
      <c r="EH233" s="77">
        <v>0</v>
      </c>
      <c r="EI233" s="64">
        <v>0</v>
      </c>
      <c r="EJ233" s="138">
        <v>0</v>
      </c>
      <c r="EK233" s="64">
        <v>0</v>
      </c>
      <c r="EL233" s="64">
        <v>0</v>
      </c>
      <c r="EM233" s="138"/>
      <c r="EN233" s="178">
        <v>0</v>
      </c>
      <c r="EO233" s="178">
        <v>0</v>
      </c>
      <c r="EP233" s="178">
        <v>0</v>
      </c>
      <c r="EQ233" s="178">
        <v>0</v>
      </c>
      <c r="ER233" s="179">
        <v>0</v>
      </c>
    </row>
    <row r="234" spans="2:148" ht="14.1" customHeight="1" x14ac:dyDescent="0.2">
      <c r="B234" s="62" t="s">
        <v>1701</v>
      </c>
      <c r="C234" s="63" t="s">
        <v>383</v>
      </c>
      <c r="D234" s="63" t="s">
        <v>384</v>
      </c>
      <c r="E234" s="63" t="s">
        <v>809</v>
      </c>
      <c r="F234" s="63"/>
      <c r="G234" s="63" t="s">
        <v>386</v>
      </c>
      <c r="H234" s="63" t="s">
        <v>810</v>
      </c>
      <c r="I234" s="63" t="s">
        <v>1656</v>
      </c>
      <c r="J234" s="158" t="b">
        <v>0</v>
      </c>
      <c r="K234" s="132" t="s">
        <v>1702</v>
      </c>
      <c r="L234" s="63" t="s">
        <v>742</v>
      </c>
      <c r="M234" s="62"/>
      <c r="N234" s="63" t="s">
        <v>1703</v>
      </c>
      <c r="O234" s="63" t="s">
        <v>1704</v>
      </c>
      <c r="P234" s="63" t="s">
        <v>815</v>
      </c>
      <c r="Q234" s="63">
        <v>7104</v>
      </c>
      <c r="R234" s="63" t="s">
        <v>1705</v>
      </c>
      <c r="S234" s="218" t="s">
        <v>746</v>
      </c>
      <c r="T234" s="132" t="s">
        <v>747</v>
      </c>
      <c r="U234" s="166" t="s">
        <v>397</v>
      </c>
      <c r="V234" s="219" t="s">
        <v>398</v>
      </c>
      <c r="W234" s="219" t="s">
        <v>445</v>
      </c>
      <c r="X234" s="219" t="s">
        <v>446</v>
      </c>
      <c r="Y234" s="132" t="s">
        <v>336</v>
      </c>
      <c r="Z234" s="166"/>
      <c r="AA234" s="166">
        <v>1</v>
      </c>
      <c r="AB234" s="166">
        <v>1</v>
      </c>
      <c r="AC234" s="166">
        <v>0</v>
      </c>
      <c r="AD234" s="166">
        <v>0</v>
      </c>
      <c r="AE234" s="213">
        <v>42504</v>
      </c>
      <c r="AF234" s="64">
        <v>1338</v>
      </c>
      <c r="AG234" s="64" t="s">
        <v>401</v>
      </c>
      <c r="AH234" s="64">
        <v>1</v>
      </c>
      <c r="AI234" s="64">
        <v>36</v>
      </c>
      <c r="AJ234" s="64">
        <v>42</v>
      </c>
      <c r="AK234" s="64">
        <v>36</v>
      </c>
      <c r="AL234" s="64">
        <v>10</v>
      </c>
      <c r="AM234" s="64">
        <v>50</v>
      </c>
      <c r="AN234" s="64">
        <v>27.065413986927673</v>
      </c>
      <c r="AO234" s="64">
        <v>-8.9345860130723267</v>
      </c>
      <c r="AP234" s="77">
        <v>0.54130827973855344</v>
      </c>
      <c r="AQ234" s="64">
        <v>-22.934586013072327</v>
      </c>
      <c r="AR234" s="64">
        <v>33.666665999999999</v>
      </c>
      <c r="AS234" s="65">
        <v>-0.24818294480756464</v>
      </c>
      <c r="AT234" s="65">
        <v>-0.24818294480756464</v>
      </c>
      <c r="AU234" s="64">
        <v>36</v>
      </c>
      <c r="AV234" s="140">
        <v>27.065413986927673</v>
      </c>
      <c r="AW234" s="140">
        <v>2</v>
      </c>
      <c r="AX234" s="140">
        <v>10</v>
      </c>
      <c r="AY234" s="140">
        <v>0</v>
      </c>
      <c r="AZ234" s="140">
        <v>2</v>
      </c>
      <c r="BA234" s="140">
        <v>1</v>
      </c>
      <c r="BB234" s="140">
        <v>3</v>
      </c>
      <c r="BC234" s="140">
        <v>0</v>
      </c>
      <c r="BD234" s="140">
        <v>6</v>
      </c>
      <c r="BE234" s="140">
        <v>0</v>
      </c>
      <c r="BF234" s="65">
        <v>0</v>
      </c>
      <c r="BG234" s="140">
        <v>1</v>
      </c>
      <c r="BH234" s="140">
        <v>1</v>
      </c>
      <c r="BI234" s="140">
        <v>1</v>
      </c>
      <c r="BJ234" s="140">
        <v>3</v>
      </c>
      <c r="BK234" s="140">
        <v>1</v>
      </c>
      <c r="BL234" s="140">
        <v>0</v>
      </c>
      <c r="BM234" s="65">
        <v>0.5</v>
      </c>
      <c r="BN234" s="64">
        <v>5</v>
      </c>
      <c r="BO234" s="201">
        <v>4.2016806722680003E-2</v>
      </c>
      <c r="BP234" s="140">
        <v>6</v>
      </c>
      <c r="BQ234" s="147">
        <v>38</v>
      </c>
      <c r="BR234" s="147">
        <v>0</v>
      </c>
      <c r="BS234" s="147">
        <v>3</v>
      </c>
      <c r="BT234" s="147">
        <v>1</v>
      </c>
      <c r="BU234" s="147">
        <v>1</v>
      </c>
      <c r="BV234" s="154">
        <v>5</v>
      </c>
      <c r="BW234" s="159">
        <v>3.8</v>
      </c>
      <c r="BX234" s="146">
        <v>0</v>
      </c>
      <c r="BY234" s="146">
        <v>0.3</v>
      </c>
      <c r="BZ234" s="146">
        <v>0.1</v>
      </c>
      <c r="CA234" s="146">
        <v>0.1</v>
      </c>
      <c r="CB234" s="156">
        <v>0.5</v>
      </c>
      <c r="CC234" s="155">
        <v>10</v>
      </c>
      <c r="CD234" s="77">
        <v>1</v>
      </c>
      <c r="CE234" s="64">
        <v>0</v>
      </c>
      <c r="CF234" s="77">
        <v>0</v>
      </c>
      <c r="CG234" s="64">
        <v>10</v>
      </c>
      <c r="CH234" s="77">
        <v>0.52631578947367996</v>
      </c>
      <c r="CI234" s="124">
        <v>0</v>
      </c>
      <c r="CJ234" s="124">
        <v>10</v>
      </c>
      <c r="CK234" s="77">
        <v>0</v>
      </c>
      <c r="CL234" s="124">
        <v>0</v>
      </c>
      <c r="CM234" s="77">
        <v>0</v>
      </c>
      <c r="CN234" s="124">
        <v>0</v>
      </c>
      <c r="CO234" s="77">
        <v>0</v>
      </c>
      <c r="CP234" s="116">
        <v>580</v>
      </c>
      <c r="CQ234" s="116">
        <v>58</v>
      </c>
      <c r="CR234" s="116">
        <v>0</v>
      </c>
      <c r="CS234" s="116">
        <v>0</v>
      </c>
      <c r="CT234" s="116">
        <v>70</v>
      </c>
      <c r="CU234" s="116">
        <v>7</v>
      </c>
      <c r="CV234" s="116">
        <v>0</v>
      </c>
      <c r="CW234" s="116">
        <v>0</v>
      </c>
      <c r="CX234" s="116">
        <v>65</v>
      </c>
      <c r="CY234" s="64">
        <v>42</v>
      </c>
      <c r="CZ234" s="64">
        <v>30</v>
      </c>
      <c r="DA234" s="64">
        <v>34</v>
      </c>
      <c r="DB234" s="64">
        <v>27</v>
      </c>
      <c r="DC234" s="64">
        <v>23</v>
      </c>
      <c r="DD234" s="64">
        <v>17</v>
      </c>
      <c r="DE234" s="141">
        <v>0.71428571428570997</v>
      </c>
      <c r="DF234" s="141">
        <v>0.79411764705882004</v>
      </c>
      <c r="DG234" s="141">
        <v>0.73913043478259999</v>
      </c>
      <c r="DH234" s="64">
        <v>23</v>
      </c>
      <c r="DI234" s="176">
        <v>18</v>
      </c>
      <c r="DJ234" s="175">
        <v>0.964247032692645</v>
      </c>
      <c r="DK234" s="141">
        <v>0.78260869565217395</v>
      </c>
      <c r="DL234" s="141">
        <v>0.75462811254207007</v>
      </c>
      <c r="DM234" s="141">
        <v>0.97946315873753498</v>
      </c>
      <c r="DN234" s="141">
        <v>-1.5497677759470085E-2</v>
      </c>
      <c r="DO234" s="64">
        <v>9</v>
      </c>
      <c r="DP234" s="77">
        <v>0.47368421052630999</v>
      </c>
      <c r="DQ234" s="64">
        <v>9</v>
      </c>
      <c r="DR234" s="77">
        <v>0.9</v>
      </c>
      <c r="DS234" s="64">
        <v>0</v>
      </c>
      <c r="DT234" s="77">
        <v>0</v>
      </c>
      <c r="DU234" s="64">
        <v>36</v>
      </c>
      <c r="DV234" s="64">
        <v>310</v>
      </c>
      <c r="DW234" s="77">
        <v>0.11612903225806</v>
      </c>
      <c r="DX234" s="64">
        <v>9</v>
      </c>
      <c r="DY234" s="64">
        <v>119</v>
      </c>
      <c r="DZ234" s="201">
        <v>7.5630252100839998E-2</v>
      </c>
      <c r="EA234" s="64">
        <v>26.7</v>
      </c>
      <c r="EB234" s="64">
        <v>29</v>
      </c>
      <c r="EC234" s="64">
        <v>1</v>
      </c>
      <c r="ED234" s="77">
        <v>3.4500000000000003E-2</v>
      </c>
      <c r="EE234" s="64">
        <v>0</v>
      </c>
      <c r="EF234" s="64">
        <v>0</v>
      </c>
      <c r="EG234" s="64">
        <v>0</v>
      </c>
      <c r="EH234" s="77">
        <v>0</v>
      </c>
      <c r="EI234" s="64">
        <v>0</v>
      </c>
      <c r="EJ234" s="138">
        <v>0</v>
      </c>
      <c r="EK234" s="64">
        <v>0</v>
      </c>
      <c r="EL234" s="64">
        <v>0</v>
      </c>
      <c r="EM234" s="138"/>
      <c r="EN234" s="178">
        <v>0</v>
      </c>
      <c r="EO234" s="178">
        <v>0</v>
      </c>
      <c r="EP234" s="178">
        <v>0</v>
      </c>
      <c r="EQ234" s="178">
        <v>0</v>
      </c>
      <c r="ER234" s="179">
        <v>0</v>
      </c>
    </row>
    <row r="235" spans="2:148" ht="14.1" customHeight="1" x14ac:dyDescent="0.2">
      <c r="B235" s="62" t="s">
        <v>1706</v>
      </c>
      <c r="C235" s="63" t="s">
        <v>383</v>
      </c>
      <c r="D235" s="63" t="s">
        <v>384</v>
      </c>
      <c r="E235" s="63" t="s">
        <v>809</v>
      </c>
      <c r="F235" s="63"/>
      <c r="G235" s="63" t="s">
        <v>386</v>
      </c>
      <c r="H235" s="63" t="s">
        <v>810</v>
      </c>
      <c r="I235" s="63" t="s">
        <v>1656</v>
      </c>
      <c r="J235" s="158" t="b">
        <v>0</v>
      </c>
      <c r="K235" s="132" t="s">
        <v>1707</v>
      </c>
      <c r="L235" s="63" t="s">
        <v>1708</v>
      </c>
      <c r="M235" s="62"/>
      <c r="N235" s="63" t="s">
        <v>1709</v>
      </c>
      <c r="O235" s="63" t="s">
        <v>1660</v>
      </c>
      <c r="P235" s="63" t="s">
        <v>815</v>
      </c>
      <c r="Q235" s="63">
        <v>7105</v>
      </c>
      <c r="R235" s="63" t="s">
        <v>1710</v>
      </c>
      <c r="S235" s="218" t="s">
        <v>1711</v>
      </c>
      <c r="T235" s="132" t="s">
        <v>1712</v>
      </c>
      <c r="U235" s="166" t="s">
        <v>397</v>
      </c>
      <c r="V235" s="219" t="s">
        <v>398</v>
      </c>
      <c r="W235" s="219" t="s">
        <v>445</v>
      </c>
      <c r="X235" s="219" t="s">
        <v>446</v>
      </c>
      <c r="Y235" s="132" t="s">
        <v>333</v>
      </c>
      <c r="Z235" s="166"/>
      <c r="AA235" s="166">
        <v>0</v>
      </c>
      <c r="AB235" s="166">
        <v>0</v>
      </c>
      <c r="AC235" s="166">
        <v>0</v>
      </c>
      <c r="AD235" s="166">
        <v>0</v>
      </c>
      <c r="AE235" s="213">
        <v>42581</v>
      </c>
      <c r="AF235" s="64">
        <v>1261</v>
      </c>
      <c r="AG235" s="64" t="s">
        <v>401</v>
      </c>
      <c r="AH235" s="64">
        <v>1</v>
      </c>
      <c r="AI235" s="64">
        <v>18</v>
      </c>
      <c r="AJ235" s="64">
        <v>6</v>
      </c>
      <c r="AK235" s="64">
        <v>6</v>
      </c>
      <c r="AL235" s="64">
        <v>2</v>
      </c>
      <c r="AM235" s="64">
        <v>50</v>
      </c>
      <c r="AN235" s="64">
        <v>5.4130827973855347</v>
      </c>
      <c r="AO235" s="64">
        <v>-12.586917202614465</v>
      </c>
      <c r="AP235" s="77">
        <v>0.1082616559477107</v>
      </c>
      <c r="AQ235" s="64">
        <v>-44.586917202614465</v>
      </c>
      <c r="AR235" s="64">
        <v>5.6666660000000002</v>
      </c>
      <c r="AS235" s="65">
        <v>-9.7819533769077552E-2</v>
      </c>
      <c r="AT235" s="65">
        <v>-0.6992731779230259</v>
      </c>
      <c r="AU235" s="64">
        <v>18</v>
      </c>
      <c r="AV235" s="140">
        <v>5.4130827973855347</v>
      </c>
      <c r="AW235" s="140">
        <v>2</v>
      </c>
      <c r="AX235" s="140">
        <v>2</v>
      </c>
      <c r="AY235" s="140">
        <v>0</v>
      </c>
      <c r="AZ235" s="140">
        <v>2</v>
      </c>
      <c r="BA235" s="140">
        <v>0</v>
      </c>
      <c r="BB235" s="140">
        <v>0</v>
      </c>
      <c r="BC235" s="140">
        <v>0</v>
      </c>
      <c r="BD235" s="140">
        <v>2</v>
      </c>
      <c r="BE235" s="140">
        <v>0</v>
      </c>
      <c r="BF235" s="65">
        <v>0</v>
      </c>
      <c r="BG235" s="140">
        <v>0</v>
      </c>
      <c r="BH235" s="140">
        <v>0</v>
      </c>
      <c r="BI235" s="140">
        <v>0</v>
      </c>
      <c r="BJ235" s="140">
        <v>0</v>
      </c>
      <c r="BK235" s="140">
        <v>0</v>
      </c>
      <c r="BL235" s="140">
        <v>0</v>
      </c>
      <c r="BM235" s="65">
        <v>0</v>
      </c>
      <c r="BN235" s="64">
        <v>0</v>
      </c>
      <c r="BO235" s="201">
        <v>0</v>
      </c>
      <c r="BP235" s="140">
        <v>2</v>
      </c>
      <c r="BQ235" s="147">
        <v>8</v>
      </c>
      <c r="BR235" s="147">
        <v>0</v>
      </c>
      <c r="BS235" s="147">
        <v>0</v>
      </c>
      <c r="BT235" s="147">
        <v>0</v>
      </c>
      <c r="BU235" s="147">
        <v>2</v>
      </c>
      <c r="BV235" s="154">
        <v>0</v>
      </c>
      <c r="BW235" s="159">
        <v>4</v>
      </c>
      <c r="BX235" s="146">
        <v>0</v>
      </c>
      <c r="BY235" s="146">
        <v>0</v>
      </c>
      <c r="BZ235" s="146">
        <v>0</v>
      </c>
      <c r="CA235" s="146">
        <v>1</v>
      </c>
      <c r="CB235" s="156">
        <v>0</v>
      </c>
      <c r="CC235" s="155">
        <v>1</v>
      </c>
      <c r="CD235" s="77">
        <v>0.5</v>
      </c>
      <c r="CE235" s="64">
        <v>0</v>
      </c>
      <c r="CF235" s="77">
        <v>0</v>
      </c>
      <c r="CG235" s="64">
        <v>1</v>
      </c>
      <c r="CH235" s="77">
        <v>0.5</v>
      </c>
      <c r="CI235" s="124">
        <v>0</v>
      </c>
      <c r="CJ235" s="124">
        <v>2</v>
      </c>
      <c r="CK235" s="77">
        <v>0</v>
      </c>
      <c r="CL235" s="124">
        <v>0</v>
      </c>
      <c r="CM235" s="77">
        <v>0</v>
      </c>
      <c r="CN235" s="124">
        <v>0</v>
      </c>
      <c r="CO235" s="77">
        <v>0</v>
      </c>
      <c r="CP235" s="116">
        <v>100</v>
      </c>
      <c r="CQ235" s="116">
        <v>50</v>
      </c>
      <c r="CR235" s="116">
        <v>0</v>
      </c>
      <c r="CS235" s="116">
        <v>0</v>
      </c>
      <c r="CT235" s="116">
        <v>7</v>
      </c>
      <c r="CU235" s="116">
        <v>3.5</v>
      </c>
      <c r="CV235" s="116">
        <v>0</v>
      </c>
      <c r="CW235" s="116">
        <v>0</v>
      </c>
      <c r="CX235" s="116">
        <v>53.5</v>
      </c>
      <c r="CY235" s="64">
        <v>6</v>
      </c>
      <c r="CZ235" s="64">
        <v>6</v>
      </c>
      <c r="DA235" s="64">
        <v>11</v>
      </c>
      <c r="DB235" s="64">
        <v>8</v>
      </c>
      <c r="DC235" s="64">
        <v>5</v>
      </c>
      <c r="DD235" s="64">
        <v>3</v>
      </c>
      <c r="DE235" s="141">
        <v>1</v>
      </c>
      <c r="DF235" s="141">
        <v>0.72727272727271997</v>
      </c>
      <c r="DG235" s="141">
        <v>0.6</v>
      </c>
      <c r="DH235" s="64">
        <v>5</v>
      </c>
      <c r="DI235" s="176">
        <v>4</v>
      </c>
      <c r="DJ235" s="175">
        <v>0.964247032692645</v>
      </c>
      <c r="DK235" s="141">
        <v>0.8</v>
      </c>
      <c r="DL235" s="141">
        <v>0.771397626154116</v>
      </c>
      <c r="DM235" s="141">
        <v>0.77780897899746348</v>
      </c>
      <c r="DN235" s="141">
        <v>-0.17139762615411602</v>
      </c>
      <c r="DO235" s="64">
        <v>0</v>
      </c>
      <c r="DP235" s="77">
        <v>0</v>
      </c>
      <c r="DQ235" s="64">
        <v>2</v>
      </c>
      <c r="DR235" s="77">
        <v>1</v>
      </c>
      <c r="DS235" s="64">
        <v>0</v>
      </c>
      <c r="DT235" s="77">
        <v>0</v>
      </c>
      <c r="DU235" s="64">
        <v>6</v>
      </c>
      <c r="DV235" s="64">
        <v>129</v>
      </c>
      <c r="DW235" s="77">
        <v>4.6511627906969999E-2</v>
      </c>
      <c r="DX235" s="64">
        <v>2</v>
      </c>
      <c r="DY235" s="64">
        <v>40</v>
      </c>
      <c r="DZ235" s="201">
        <v>0.05</v>
      </c>
      <c r="EA235" s="64">
        <v>10</v>
      </c>
      <c r="EB235" s="64">
        <v>0</v>
      </c>
      <c r="EC235" s="64">
        <v>0</v>
      </c>
      <c r="ED235" s="77">
        <v>0</v>
      </c>
      <c r="EE235" s="64">
        <v>0</v>
      </c>
      <c r="EF235" s="64">
        <v>0</v>
      </c>
      <c r="EG235" s="64">
        <v>0</v>
      </c>
      <c r="EH235" s="77">
        <v>0</v>
      </c>
      <c r="EI235" s="64">
        <v>0</v>
      </c>
      <c r="EJ235" s="138">
        <v>0</v>
      </c>
      <c r="EK235" s="64">
        <v>0</v>
      </c>
      <c r="EL235" s="64">
        <v>0</v>
      </c>
      <c r="EM235" s="138"/>
      <c r="EN235" s="178">
        <v>0</v>
      </c>
      <c r="EO235" s="178">
        <v>0</v>
      </c>
      <c r="EP235" s="178">
        <v>0</v>
      </c>
      <c r="EQ235" s="178">
        <v>0</v>
      </c>
      <c r="ER235" s="179">
        <v>0</v>
      </c>
    </row>
    <row r="236" spans="2:148" ht="14.1" customHeight="1" x14ac:dyDescent="0.2">
      <c r="B236" s="62" t="s">
        <v>1713</v>
      </c>
      <c r="C236" s="63" t="s">
        <v>383</v>
      </c>
      <c r="D236" s="63" t="s">
        <v>384</v>
      </c>
      <c r="E236" s="63" t="s">
        <v>809</v>
      </c>
      <c r="F236" s="63"/>
      <c r="G236" s="63" t="s">
        <v>386</v>
      </c>
      <c r="H236" s="63" t="s">
        <v>810</v>
      </c>
      <c r="I236" s="63" t="s">
        <v>1656</v>
      </c>
      <c r="J236" s="158" t="b">
        <v>0</v>
      </c>
      <c r="K236" s="132" t="s">
        <v>1714</v>
      </c>
      <c r="L236" s="63" t="s">
        <v>1715</v>
      </c>
      <c r="M236" s="62"/>
      <c r="N236" s="63" t="s">
        <v>1716</v>
      </c>
      <c r="O236" s="63" t="s">
        <v>1660</v>
      </c>
      <c r="P236" s="63" t="s">
        <v>815</v>
      </c>
      <c r="Q236" s="63">
        <v>7105</v>
      </c>
      <c r="R236" s="63" t="s">
        <v>1717</v>
      </c>
      <c r="S236" s="218" t="s">
        <v>1718</v>
      </c>
      <c r="T236" s="132" t="s">
        <v>1719</v>
      </c>
      <c r="U236" s="166" t="s">
        <v>397</v>
      </c>
      <c r="V236" s="219" t="s">
        <v>398</v>
      </c>
      <c r="W236" s="219" t="s">
        <v>445</v>
      </c>
      <c r="X236" s="219" t="s">
        <v>446</v>
      </c>
      <c r="Y236" s="132" t="s">
        <v>333</v>
      </c>
      <c r="Z236" s="166"/>
      <c r="AA236" s="166">
        <v>0</v>
      </c>
      <c r="AB236" s="166">
        <v>0</v>
      </c>
      <c r="AC236" s="166">
        <v>0</v>
      </c>
      <c r="AD236" s="166">
        <v>0</v>
      </c>
      <c r="AE236" s="213">
        <v>42644</v>
      </c>
      <c r="AF236" s="64">
        <v>1198</v>
      </c>
      <c r="AG236" s="64" t="s">
        <v>401</v>
      </c>
      <c r="AH236" s="64">
        <v>1</v>
      </c>
      <c r="AI236" s="64">
        <v>2</v>
      </c>
      <c r="AJ236" s="64">
        <v>4</v>
      </c>
      <c r="AK236" s="64">
        <v>5</v>
      </c>
      <c r="AL236" s="64">
        <v>0</v>
      </c>
      <c r="AM236" s="64">
        <v>50</v>
      </c>
      <c r="AN236" s="64">
        <v>0</v>
      </c>
      <c r="AO236" s="64">
        <v>-2</v>
      </c>
      <c r="AP236" s="77">
        <v>0</v>
      </c>
      <c r="AQ236" s="64">
        <v>-50</v>
      </c>
      <c r="AR236" s="64">
        <v>4.6666660000000002</v>
      </c>
      <c r="AS236" s="65">
        <v>-1</v>
      </c>
      <c r="AT236" s="65">
        <v>-1</v>
      </c>
      <c r="AU236" s="64">
        <v>2</v>
      </c>
      <c r="AV236" s="140">
        <v>0</v>
      </c>
      <c r="AW236" s="140">
        <v>0</v>
      </c>
      <c r="AX236" s="140">
        <v>0</v>
      </c>
      <c r="AY236" s="140">
        <v>0</v>
      </c>
      <c r="AZ236" s="140">
        <v>0</v>
      </c>
      <c r="BA236" s="140">
        <v>0</v>
      </c>
      <c r="BB236" s="140">
        <v>0</v>
      </c>
      <c r="BC236" s="140">
        <v>0</v>
      </c>
      <c r="BD236" s="140">
        <v>0</v>
      </c>
      <c r="BE236" s="140">
        <v>0</v>
      </c>
      <c r="BF236" s="65">
        <v>0</v>
      </c>
      <c r="BG236" s="140">
        <v>0</v>
      </c>
      <c r="BH236" s="140">
        <v>0</v>
      </c>
      <c r="BI236" s="140">
        <v>0</v>
      </c>
      <c r="BJ236" s="140">
        <v>0</v>
      </c>
      <c r="BK236" s="140">
        <v>0</v>
      </c>
      <c r="BL236" s="140">
        <v>0</v>
      </c>
      <c r="BM236" s="65">
        <v>0</v>
      </c>
      <c r="BN236" s="64">
        <v>0</v>
      </c>
      <c r="BO236" s="201">
        <v>0</v>
      </c>
      <c r="BP236" s="140">
        <v>0</v>
      </c>
      <c r="BQ236" s="147">
        <v>0</v>
      </c>
      <c r="BR236" s="147">
        <v>0</v>
      </c>
      <c r="BS236" s="147">
        <v>0</v>
      </c>
      <c r="BT236" s="147">
        <v>0</v>
      </c>
      <c r="BU236" s="147">
        <v>0</v>
      </c>
      <c r="BV236" s="154">
        <v>0</v>
      </c>
      <c r="BW236" s="159">
        <v>0</v>
      </c>
      <c r="BX236" s="146">
        <v>0</v>
      </c>
      <c r="BY236" s="146">
        <v>0</v>
      </c>
      <c r="BZ236" s="146">
        <v>0</v>
      </c>
      <c r="CA236" s="146">
        <v>0</v>
      </c>
      <c r="CB236" s="156">
        <v>0</v>
      </c>
      <c r="CC236" s="155">
        <v>0</v>
      </c>
      <c r="CD236" s="77">
        <v>0</v>
      </c>
      <c r="CE236" s="64">
        <v>0</v>
      </c>
      <c r="CF236" s="77">
        <v>0</v>
      </c>
      <c r="CG236" s="64">
        <v>0</v>
      </c>
      <c r="CH236" s="77">
        <v>0</v>
      </c>
      <c r="CI236" s="124">
        <v>0</v>
      </c>
      <c r="CJ236" s="124">
        <v>0</v>
      </c>
      <c r="CK236" s="77">
        <v>0</v>
      </c>
      <c r="CL236" s="124">
        <v>0</v>
      </c>
      <c r="CM236" s="77">
        <v>0</v>
      </c>
      <c r="CN236" s="124">
        <v>0</v>
      </c>
      <c r="CO236" s="77">
        <v>0</v>
      </c>
      <c r="CP236" s="116">
        <v>0</v>
      </c>
      <c r="CQ236" s="116">
        <v>0</v>
      </c>
      <c r="CR236" s="116">
        <v>0</v>
      </c>
      <c r="CS236" s="116">
        <v>0</v>
      </c>
      <c r="CT236" s="116">
        <v>0</v>
      </c>
      <c r="CU236" s="116">
        <v>0</v>
      </c>
      <c r="CV236" s="116">
        <v>0</v>
      </c>
      <c r="CW236" s="116">
        <v>0</v>
      </c>
      <c r="CX236" s="116">
        <v>0</v>
      </c>
      <c r="CY236" s="64">
        <v>4</v>
      </c>
      <c r="CZ236" s="64">
        <v>3</v>
      </c>
      <c r="DA236" s="64">
        <v>4</v>
      </c>
      <c r="DB236" s="64">
        <v>3</v>
      </c>
      <c r="DC236" s="64">
        <v>5</v>
      </c>
      <c r="DD236" s="64">
        <v>4</v>
      </c>
      <c r="DE236" s="141">
        <v>0.75</v>
      </c>
      <c r="DF236" s="141">
        <v>0.75</v>
      </c>
      <c r="DG236" s="141">
        <v>0.8</v>
      </c>
      <c r="DH236" s="64">
        <v>5</v>
      </c>
      <c r="DI236" s="176">
        <v>4</v>
      </c>
      <c r="DJ236" s="175">
        <v>0.964247032692645</v>
      </c>
      <c r="DK236" s="141">
        <v>0.8</v>
      </c>
      <c r="DL236" s="141">
        <v>0.771397626154116</v>
      </c>
      <c r="DM236" s="141">
        <v>1.0370786386632846</v>
      </c>
      <c r="DN236" s="141">
        <v>2.8602373845884044E-2</v>
      </c>
      <c r="DO236" s="64">
        <v>0</v>
      </c>
      <c r="DP236" s="77">
        <v>0</v>
      </c>
      <c r="DQ236" s="64">
        <v>0</v>
      </c>
      <c r="DR236" s="77">
        <v>0</v>
      </c>
      <c r="DS236" s="64">
        <v>0</v>
      </c>
      <c r="DT236" s="77">
        <v>0</v>
      </c>
      <c r="DU236" s="64">
        <v>5</v>
      </c>
      <c r="DV236" s="64">
        <v>97</v>
      </c>
      <c r="DW236" s="77">
        <v>5.1546391752570003E-2</v>
      </c>
      <c r="DX236" s="64">
        <v>0</v>
      </c>
      <c r="DY236" s="64">
        <v>24</v>
      </c>
      <c r="DZ236" s="201">
        <v>0</v>
      </c>
      <c r="EA236" s="64">
        <v>7.2</v>
      </c>
      <c r="EB236" s="64">
        <v>0</v>
      </c>
      <c r="EC236" s="64">
        <v>0</v>
      </c>
      <c r="ED236" s="77">
        <v>0</v>
      </c>
      <c r="EE236" s="64">
        <v>0</v>
      </c>
      <c r="EF236" s="64">
        <v>0</v>
      </c>
      <c r="EG236" s="64">
        <v>0</v>
      </c>
      <c r="EH236" s="77">
        <v>0</v>
      </c>
      <c r="EI236" s="64">
        <v>0</v>
      </c>
      <c r="EJ236" s="138">
        <v>0</v>
      </c>
      <c r="EK236" s="64">
        <v>0</v>
      </c>
      <c r="EL236" s="64">
        <v>0</v>
      </c>
      <c r="EM236" s="138"/>
      <c r="EN236" s="178">
        <v>0</v>
      </c>
      <c r="EO236" s="178">
        <v>0</v>
      </c>
      <c r="EP236" s="178">
        <v>0</v>
      </c>
      <c r="EQ236" s="178">
        <v>0</v>
      </c>
      <c r="ER236" s="179">
        <v>0</v>
      </c>
    </row>
    <row r="237" spans="2:148" ht="14.1" customHeight="1" x14ac:dyDescent="0.2">
      <c r="B237" s="62" t="s">
        <v>1720</v>
      </c>
      <c r="C237" s="63" t="s">
        <v>383</v>
      </c>
      <c r="D237" s="63" t="s">
        <v>384</v>
      </c>
      <c r="E237" s="63" t="s">
        <v>809</v>
      </c>
      <c r="F237" s="63"/>
      <c r="G237" s="63" t="s">
        <v>386</v>
      </c>
      <c r="H237" s="63" t="s">
        <v>810</v>
      </c>
      <c r="I237" s="63" t="s">
        <v>1656</v>
      </c>
      <c r="J237" s="158" t="b">
        <v>0</v>
      </c>
      <c r="K237" s="132" t="s">
        <v>1721</v>
      </c>
      <c r="L237" s="63" t="s">
        <v>742</v>
      </c>
      <c r="M237" s="62">
        <v>14</v>
      </c>
      <c r="N237" s="63" t="s">
        <v>1722</v>
      </c>
      <c r="O237" s="63" t="s">
        <v>1723</v>
      </c>
      <c r="P237" s="63" t="s">
        <v>815</v>
      </c>
      <c r="Q237" s="63">
        <v>7109</v>
      </c>
      <c r="R237" s="63" t="s">
        <v>1724</v>
      </c>
      <c r="S237" s="218" t="s">
        <v>746</v>
      </c>
      <c r="T237" s="132" t="s">
        <v>747</v>
      </c>
      <c r="U237" s="166" t="s">
        <v>397</v>
      </c>
      <c r="V237" s="219" t="s">
        <v>398</v>
      </c>
      <c r="W237" s="219" t="s">
        <v>445</v>
      </c>
      <c r="X237" s="219" t="s">
        <v>446</v>
      </c>
      <c r="Y237" s="132" t="s">
        <v>336</v>
      </c>
      <c r="Z237" s="166"/>
      <c r="AA237" s="166">
        <v>1</v>
      </c>
      <c r="AB237" s="166">
        <v>1</v>
      </c>
      <c r="AC237" s="166">
        <v>0</v>
      </c>
      <c r="AD237" s="166">
        <v>1</v>
      </c>
      <c r="AE237" s="213">
        <v>42888</v>
      </c>
      <c r="AF237" s="64">
        <v>954</v>
      </c>
      <c r="AG237" s="64" t="s">
        <v>401</v>
      </c>
      <c r="AH237" s="64">
        <v>1</v>
      </c>
      <c r="AI237" s="64">
        <v>42</v>
      </c>
      <c r="AJ237" s="64">
        <v>31</v>
      </c>
      <c r="AK237" s="64">
        <v>38</v>
      </c>
      <c r="AL237" s="64">
        <v>6</v>
      </c>
      <c r="AM237" s="64">
        <v>50</v>
      </c>
      <c r="AN237" s="64">
        <v>16.239248392156604</v>
      </c>
      <c r="AO237" s="64">
        <v>-25.760751607843396</v>
      </c>
      <c r="AP237" s="77">
        <v>0.3247849678431321</v>
      </c>
      <c r="AQ237" s="64">
        <v>-33.760751607843396</v>
      </c>
      <c r="AR237" s="64">
        <v>35</v>
      </c>
      <c r="AS237" s="65">
        <v>-0.57265135810114198</v>
      </c>
      <c r="AT237" s="65">
        <v>-0.61335122875817605</v>
      </c>
      <c r="AU237" s="64">
        <v>42</v>
      </c>
      <c r="AV237" s="140">
        <v>16.239248392156604</v>
      </c>
      <c r="AW237" s="140">
        <v>6</v>
      </c>
      <c r="AX237" s="140">
        <v>6</v>
      </c>
      <c r="AY237" s="140">
        <v>3</v>
      </c>
      <c r="AZ237" s="140">
        <v>2</v>
      </c>
      <c r="BA237" s="140">
        <v>0</v>
      </c>
      <c r="BB237" s="140">
        <v>0</v>
      </c>
      <c r="BC237" s="140">
        <v>0</v>
      </c>
      <c r="BD237" s="140">
        <v>2</v>
      </c>
      <c r="BE237" s="140">
        <v>1</v>
      </c>
      <c r="BF237" s="65">
        <v>0.16669999999999999</v>
      </c>
      <c r="BG237" s="140">
        <v>0</v>
      </c>
      <c r="BH237" s="140">
        <v>0</v>
      </c>
      <c r="BI237" s="140">
        <v>0</v>
      </c>
      <c r="BJ237" s="140">
        <v>1</v>
      </c>
      <c r="BK237" s="140">
        <v>0</v>
      </c>
      <c r="BL237" s="140">
        <v>0</v>
      </c>
      <c r="BM237" s="65">
        <v>0</v>
      </c>
      <c r="BN237" s="64">
        <v>0</v>
      </c>
      <c r="BO237" s="201">
        <v>0</v>
      </c>
      <c r="BP237" s="140">
        <v>2</v>
      </c>
      <c r="BQ237" s="147">
        <v>9</v>
      </c>
      <c r="BR237" s="147">
        <v>4</v>
      </c>
      <c r="BS237" s="147">
        <v>0</v>
      </c>
      <c r="BT237" s="147">
        <v>0</v>
      </c>
      <c r="BU237" s="147">
        <v>2</v>
      </c>
      <c r="BV237" s="154">
        <v>0</v>
      </c>
      <c r="BW237" s="159">
        <v>1.5</v>
      </c>
      <c r="BX237" s="146">
        <v>0.66666666666665997</v>
      </c>
      <c r="BY237" s="146">
        <v>0</v>
      </c>
      <c r="BZ237" s="146">
        <v>0</v>
      </c>
      <c r="CA237" s="146">
        <v>0.33333333333332998</v>
      </c>
      <c r="CB237" s="156">
        <v>0</v>
      </c>
      <c r="CC237" s="155">
        <v>0</v>
      </c>
      <c r="CD237" s="77">
        <v>0</v>
      </c>
      <c r="CE237" s="64">
        <v>3</v>
      </c>
      <c r="CF237" s="77">
        <v>0.17647058823528999</v>
      </c>
      <c r="CG237" s="64">
        <v>3</v>
      </c>
      <c r="CH237" s="77">
        <v>0.13043478260868999</v>
      </c>
      <c r="CI237" s="124">
        <v>0</v>
      </c>
      <c r="CJ237" s="124">
        <v>6</v>
      </c>
      <c r="CK237" s="77">
        <v>0</v>
      </c>
      <c r="CL237" s="124">
        <v>0</v>
      </c>
      <c r="CM237" s="77">
        <v>0</v>
      </c>
      <c r="CN237" s="124">
        <v>0</v>
      </c>
      <c r="CO237" s="77">
        <v>0</v>
      </c>
      <c r="CP237" s="116">
        <v>265</v>
      </c>
      <c r="CQ237" s="116">
        <v>44.166666666666664</v>
      </c>
      <c r="CR237" s="116">
        <v>0</v>
      </c>
      <c r="CS237" s="116">
        <v>0</v>
      </c>
      <c r="CT237" s="116">
        <v>0</v>
      </c>
      <c r="CU237" s="116">
        <v>0</v>
      </c>
      <c r="CV237" s="116">
        <v>0</v>
      </c>
      <c r="CW237" s="116">
        <v>0</v>
      </c>
      <c r="CX237" s="116">
        <v>44.166666666666664</v>
      </c>
      <c r="CY237" s="64">
        <v>30</v>
      </c>
      <c r="CZ237" s="64">
        <v>25</v>
      </c>
      <c r="DA237" s="64">
        <v>37</v>
      </c>
      <c r="DB237" s="64">
        <v>24</v>
      </c>
      <c r="DC237" s="64">
        <v>34</v>
      </c>
      <c r="DD237" s="64">
        <v>21</v>
      </c>
      <c r="DE237" s="141">
        <v>0.83333333333333004</v>
      </c>
      <c r="DF237" s="141">
        <v>0.64864864864864002</v>
      </c>
      <c r="DG237" s="141">
        <v>0.61764705882352</v>
      </c>
      <c r="DH237" s="64">
        <v>36</v>
      </c>
      <c r="DI237" s="176">
        <v>28</v>
      </c>
      <c r="DJ237" s="175">
        <v>0.964247032692645</v>
      </c>
      <c r="DK237" s="141">
        <v>0.77777777777777779</v>
      </c>
      <c r="DL237" s="141">
        <v>0.74996991431650173</v>
      </c>
      <c r="DM237" s="141">
        <v>0.82356244835024284</v>
      </c>
      <c r="DN237" s="141">
        <v>-0.13232285549298173</v>
      </c>
      <c r="DO237" s="64">
        <v>17</v>
      </c>
      <c r="DP237" s="77">
        <v>0.73913043478259999</v>
      </c>
      <c r="DQ237" s="64">
        <v>2</v>
      </c>
      <c r="DR237" s="77">
        <v>0.33333333333332998</v>
      </c>
      <c r="DS237" s="64">
        <v>2</v>
      </c>
      <c r="DT237" s="77">
        <v>0.33333333333332998</v>
      </c>
      <c r="DU237" s="64">
        <v>38</v>
      </c>
      <c r="DV237" s="64">
        <v>181</v>
      </c>
      <c r="DW237" s="77">
        <v>0.20994475138120999</v>
      </c>
      <c r="DX237" s="64">
        <v>5</v>
      </c>
      <c r="DY237" s="64">
        <v>70</v>
      </c>
      <c r="DZ237" s="201">
        <v>7.1428571428569995E-2</v>
      </c>
      <c r="EA237" s="64">
        <v>16.000000000000099</v>
      </c>
      <c r="EB237" s="64">
        <v>17</v>
      </c>
      <c r="EC237" s="64">
        <v>2</v>
      </c>
      <c r="ED237" s="77">
        <v>0.1176</v>
      </c>
      <c r="EE237" s="64">
        <v>0</v>
      </c>
      <c r="EF237" s="64">
        <v>0</v>
      </c>
      <c r="EG237" s="64">
        <v>0</v>
      </c>
      <c r="EH237" s="77">
        <v>0</v>
      </c>
      <c r="EI237" s="64">
        <v>0</v>
      </c>
      <c r="EJ237" s="138">
        <v>0</v>
      </c>
      <c r="EK237" s="64">
        <v>0</v>
      </c>
      <c r="EL237" s="64">
        <v>0</v>
      </c>
      <c r="EM237" s="138"/>
      <c r="EN237" s="178">
        <v>0</v>
      </c>
      <c r="EO237" s="178">
        <v>0</v>
      </c>
      <c r="EP237" s="178">
        <v>0</v>
      </c>
      <c r="EQ237" s="178">
        <v>0</v>
      </c>
      <c r="ER237" s="179">
        <v>0</v>
      </c>
    </row>
    <row r="238" spans="2:148" ht="14.1" customHeight="1" x14ac:dyDescent="0.2">
      <c r="B238" s="62" t="s">
        <v>1725</v>
      </c>
      <c r="C238" s="63" t="s">
        <v>383</v>
      </c>
      <c r="D238" s="63" t="s">
        <v>384</v>
      </c>
      <c r="E238" s="63" t="s">
        <v>809</v>
      </c>
      <c r="F238" s="63"/>
      <c r="G238" s="63" t="s">
        <v>386</v>
      </c>
      <c r="H238" s="63" t="s">
        <v>810</v>
      </c>
      <c r="I238" s="63" t="s">
        <v>1656</v>
      </c>
      <c r="J238" s="158" t="b">
        <v>0</v>
      </c>
      <c r="K238" s="132" t="s">
        <v>1726</v>
      </c>
      <c r="L238" s="63" t="s">
        <v>1727</v>
      </c>
      <c r="M238" s="62"/>
      <c r="N238" s="63" t="s">
        <v>1728</v>
      </c>
      <c r="O238" s="63" t="s">
        <v>1723</v>
      </c>
      <c r="P238" s="63" t="s">
        <v>815</v>
      </c>
      <c r="Q238" s="63">
        <v>7109</v>
      </c>
      <c r="R238" s="63" t="s">
        <v>1729</v>
      </c>
      <c r="S238" s="218" t="s">
        <v>1222</v>
      </c>
      <c r="T238" s="132" t="s">
        <v>1215</v>
      </c>
      <c r="U238" s="166" t="s">
        <v>397</v>
      </c>
      <c r="V238" s="219" t="s">
        <v>398</v>
      </c>
      <c r="W238" s="219" t="s">
        <v>1730</v>
      </c>
      <c r="X238" s="219" t="s">
        <v>446</v>
      </c>
      <c r="Y238" s="132" t="s">
        <v>336</v>
      </c>
      <c r="Z238" s="166" t="s">
        <v>401</v>
      </c>
      <c r="AA238" s="166">
        <v>1</v>
      </c>
      <c r="AB238" s="166">
        <v>1</v>
      </c>
      <c r="AC238" s="166">
        <v>0</v>
      </c>
      <c r="AD238" s="166">
        <v>1</v>
      </c>
      <c r="AE238" s="213">
        <v>43167</v>
      </c>
      <c r="AF238" s="64">
        <v>675</v>
      </c>
      <c r="AG238" s="64" t="s">
        <v>401</v>
      </c>
      <c r="AH238" s="64">
        <v>1</v>
      </c>
      <c r="AI238" s="64">
        <v>19</v>
      </c>
      <c r="AJ238" s="64">
        <v>17</v>
      </c>
      <c r="AK238" s="64">
        <v>30</v>
      </c>
      <c r="AL238" s="64">
        <v>7</v>
      </c>
      <c r="AM238" s="64">
        <v>50</v>
      </c>
      <c r="AN238" s="64">
        <v>18.945789790849371</v>
      </c>
      <c r="AO238" s="64">
        <v>-5.4210209150628685E-2</v>
      </c>
      <c r="AP238" s="77">
        <v>0.37891579581698742</v>
      </c>
      <c r="AQ238" s="64">
        <v>-31.054210209150629</v>
      </c>
      <c r="AR238" s="64">
        <v>25.666665999999999</v>
      </c>
      <c r="AS238" s="65">
        <v>-0.36847367363835432</v>
      </c>
      <c r="AT238" s="65">
        <v>-2.8531689026646675E-3</v>
      </c>
      <c r="AU238" s="64">
        <v>19</v>
      </c>
      <c r="AV238" s="140">
        <v>18.945789790849371</v>
      </c>
      <c r="AW238" s="140">
        <v>4</v>
      </c>
      <c r="AX238" s="140">
        <v>7</v>
      </c>
      <c r="AY238" s="140">
        <v>0</v>
      </c>
      <c r="AZ238" s="140">
        <v>4</v>
      </c>
      <c r="BA238" s="140">
        <v>1</v>
      </c>
      <c r="BB238" s="140">
        <v>2</v>
      </c>
      <c r="BC238" s="140">
        <v>0</v>
      </c>
      <c r="BD238" s="140">
        <v>7</v>
      </c>
      <c r="BE238" s="140">
        <v>0</v>
      </c>
      <c r="BF238" s="65">
        <v>0</v>
      </c>
      <c r="BG238" s="140">
        <v>0</v>
      </c>
      <c r="BH238" s="140">
        <v>0</v>
      </c>
      <c r="BI238" s="140">
        <v>0</v>
      </c>
      <c r="BJ238" s="140">
        <v>0</v>
      </c>
      <c r="BK238" s="140">
        <v>0</v>
      </c>
      <c r="BL238" s="140">
        <v>0</v>
      </c>
      <c r="BM238" s="65">
        <v>0.42859999999999998</v>
      </c>
      <c r="BN238" s="64">
        <v>2</v>
      </c>
      <c r="BO238" s="201">
        <v>2.5000000000000001E-2</v>
      </c>
      <c r="BP238" s="140">
        <v>2</v>
      </c>
      <c r="BQ238" s="147">
        <v>17</v>
      </c>
      <c r="BR238" s="147">
        <v>3</v>
      </c>
      <c r="BS238" s="147">
        <v>2</v>
      </c>
      <c r="BT238" s="147">
        <v>0</v>
      </c>
      <c r="BU238" s="147">
        <v>0</v>
      </c>
      <c r="BV238" s="154">
        <v>2</v>
      </c>
      <c r="BW238" s="159">
        <v>2.4285714285714199</v>
      </c>
      <c r="BX238" s="146">
        <v>0.42857142857142</v>
      </c>
      <c r="BY238" s="146">
        <v>0.28571428571427998</v>
      </c>
      <c r="BZ238" s="146">
        <v>0</v>
      </c>
      <c r="CA238" s="146">
        <v>0</v>
      </c>
      <c r="CB238" s="156">
        <v>0.28571428571427998</v>
      </c>
      <c r="CC238" s="155">
        <v>0</v>
      </c>
      <c r="CD238" s="77">
        <v>0</v>
      </c>
      <c r="CE238" s="64">
        <v>0</v>
      </c>
      <c r="CF238" s="77">
        <v>0</v>
      </c>
      <c r="CG238" s="64">
        <v>0</v>
      </c>
      <c r="CH238" s="77">
        <v>0</v>
      </c>
      <c r="CI238" s="124">
        <v>0</v>
      </c>
      <c r="CJ238" s="124">
        <v>7</v>
      </c>
      <c r="CK238" s="77">
        <v>0</v>
      </c>
      <c r="CL238" s="124">
        <v>0</v>
      </c>
      <c r="CM238" s="77">
        <v>0</v>
      </c>
      <c r="CN238" s="124">
        <v>0</v>
      </c>
      <c r="CO238" s="77">
        <v>0</v>
      </c>
      <c r="CP238" s="116">
        <v>350</v>
      </c>
      <c r="CQ238" s="116">
        <v>50</v>
      </c>
      <c r="CR238" s="116">
        <v>0</v>
      </c>
      <c r="CS238" s="116">
        <v>0</v>
      </c>
      <c r="CT238" s="116">
        <v>0</v>
      </c>
      <c r="CU238" s="116">
        <v>0</v>
      </c>
      <c r="CV238" s="116">
        <v>0</v>
      </c>
      <c r="CW238" s="116">
        <v>0</v>
      </c>
      <c r="CX238" s="116">
        <v>50</v>
      </c>
      <c r="CY238" s="64">
        <v>17</v>
      </c>
      <c r="CZ238" s="64">
        <v>14</v>
      </c>
      <c r="DA238" s="64">
        <v>20</v>
      </c>
      <c r="DB238" s="64">
        <v>13</v>
      </c>
      <c r="DC238" s="64">
        <v>30</v>
      </c>
      <c r="DD238" s="64">
        <v>22</v>
      </c>
      <c r="DE238" s="141">
        <v>0.82352941176469996</v>
      </c>
      <c r="DF238" s="141">
        <v>0.65</v>
      </c>
      <c r="DG238" s="141">
        <v>0.73333333333332995</v>
      </c>
      <c r="DH238" s="64">
        <v>30</v>
      </c>
      <c r="DI238" s="176">
        <v>22</v>
      </c>
      <c r="DJ238" s="175">
        <v>0.964247032692645</v>
      </c>
      <c r="DK238" s="141">
        <v>0.73333333333333328</v>
      </c>
      <c r="DL238" s="141">
        <v>0.70711449064127296</v>
      </c>
      <c r="DM238" s="141">
        <v>1.03707863866328</v>
      </c>
      <c r="DN238" s="141">
        <v>2.6218842692056987E-2</v>
      </c>
      <c r="DO238" s="64">
        <v>7</v>
      </c>
      <c r="DP238" s="77">
        <v>0.5</v>
      </c>
      <c r="DQ238" s="64">
        <v>3</v>
      </c>
      <c r="DR238" s="77">
        <v>0.42857142857142</v>
      </c>
      <c r="DS238" s="64">
        <v>0</v>
      </c>
      <c r="DT238" s="77">
        <v>0</v>
      </c>
      <c r="DU238" s="64">
        <v>30</v>
      </c>
      <c r="DV238" s="64">
        <v>242</v>
      </c>
      <c r="DW238" s="77">
        <v>0.12396694214876</v>
      </c>
      <c r="DX238" s="64">
        <v>7</v>
      </c>
      <c r="DY238" s="64">
        <v>80</v>
      </c>
      <c r="DZ238" s="201">
        <v>8.7499999999999994E-2</v>
      </c>
      <c r="EA238" s="64">
        <v>17</v>
      </c>
      <c r="EB238" s="64">
        <v>25</v>
      </c>
      <c r="EC238" s="64">
        <v>0</v>
      </c>
      <c r="ED238" s="77">
        <v>0</v>
      </c>
      <c r="EE238" s="64">
        <v>0</v>
      </c>
      <c r="EF238" s="64">
        <v>0</v>
      </c>
      <c r="EG238" s="64">
        <v>0</v>
      </c>
      <c r="EH238" s="77">
        <v>0</v>
      </c>
      <c r="EI238" s="64">
        <v>0</v>
      </c>
      <c r="EJ238" s="138">
        <v>0</v>
      </c>
      <c r="EK238" s="64">
        <v>0</v>
      </c>
      <c r="EL238" s="64">
        <v>0</v>
      </c>
      <c r="EM238" s="138"/>
      <c r="EN238" s="178">
        <v>0</v>
      </c>
      <c r="EO238" s="178">
        <v>0</v>
      </c>
      <c r="EP238" s="178">
        <v>0</v>
      </c>
      <c r="EQ238" s="178">
        <v>0</v>
      </c>
      <c r="ER238" s="179">
        <v>0</v>
      </c>
    </row>
    <row r="239" spans="2:148" ht="14.1" customHeight="1" x14ac:dyDescent="0.2">
      <c r="B239" s="62" t="s">
        <v>1731</v>
      </c>
      <c r="C239" s="63" t="s">
        <v>383</v>
      </c>
      <c r="D239" s="63" t="s">
        <v>384</v>
      </c>
      <c r="E239" s="63" t="s">
        <v>809</v>
      </c>
      <c r="F239" s="63"/>
      <c r="G239" s="63" t="s">
        <v>386</v>
      </c>
      <c r="H239" s="63" t="s">
        <v>810</v>
      </c>
      <c r="I239" s="63" t="s">
        <v>1656</v>
      </c>
      <c r="J239" s="158" t="b">
        <v>0</v>
      </c>
      <c r="K239" s="132" t="s">
        <v>1732</v>
      </c>
      <c r="L239" s="63" t="s">
        <v>1733</v>
      </c>
      <c r="M239" s="62"/>
      <c r="N239" s="63" t="s">
        <v>1734</v>
      </c>
      <c r="O239" s="63" t="s">
        <v>1735</v>
      </c>
      <c r="P239" s="63" t="s">
        <v>815</v>
      </c>
      <c r="Q239" s="63">
        <v>7052</v>
      </c>
      <c r="R239" s="63" t="s">
        <v>1736</v>
      </c>
      <c r="S239" s="218" t="s">
        <v>1737</v>
      </c>
      <c r="T239" s="132" t="s">
        <v>1738</v>
      </c>
      <c r="U239" s="166" t="s">
        <v>397</v>
      </c>
      <c r="V239" s="219" t="s">
        <v>398</v>
      </c>
      <c r="W239" s="219" t="s">
        <v>1730</v>
      </c>
      <c r="X239" s="219" t="s">
        <v>446</v>
      </c>
      <c r="Y239" s="132" t="s">
        <v>333</v>
      </c>
      <c r="Z239" s="166"/>
      <c r="AA239" s="166">
        <v>0</v>
      </c>
      <c r="AB239" s="166">
        <v>0</v>
      </c>
      <c r="AC239" s="166">
        <v>0</v>
      </c>
      <c r="AD239" s="166">
        <v>1</v>
      </c>
      <c r="AE239" s="213">
        <v>43089</v>
      </c>
      <c r="AF239" s="64">
        <v>753</v>
      </c>
      <c r="AG239" s="64" t="s">
        <v>401</v>
      </c>
      <c r="AH239" s="64">
        <v>0</v>
      </c>
      <c r="AI239" s="64">
        <v>11</v>
      </c>
      <c r="AJ239" s="64">
        <v>7</v>
      </c>
      <c r="AK239" s="64">
        <v>9</v>
      </c>
      <c r="AL239" s="64">
        <v>4</v>
      </c>
      <c r="AM239" s="64">
        <v>50</v>
      </c>
      <c r="AN239" s="64">
        <v>10.826165594771069</v>
      </c>
      <c r="AO239" s="64">
        <v>-0.17383440522893068</v>
      </c>
      <c r="AP239" s="77">
        <v>0.2165233118954214</v>
      </c>
      <c r="AQ239" s="64">
        <v>-39.173834405228931</v>
      </c>
      <c r="AR239" s="64">
        <v>7.3333329999999997</v>
      </c>
      <c r="AS239" s="65">
        <v>0.20290728830789659</v>
      </c>
      <c r="AT239" s="65">
        <v>-1.5803127748084608E-2</v>
      </c>
      <c r="AU239" s="64">
        <v>11</v>
      </c>
      <c r="AV239" s="140">
        <v>10.826165594771069</v>
      </c>
      <c r="AW239" s="140">
        <v>2</v>
      </c>
      <c r="AX239" s="140">
        <v>4</v>
      </c>
      <c r="AY239" s="140">
        <v>0</v>
      </c>
      <c r="AZ239" s="140">
        <v>2</v>
      </c>
      <c r="BA239" s="140">
        <v>1</v>
      </c>
      <c r="BB239" s="140">
        <v>1</v>
      </c>
      <c r="BC239" s="140">
        <v>0</v>
      </c>
      <c r="BD239" s="140">
        <v>4</v>
      </c>
      <c r="BE239" s="140">
        <v>0</v>
      </c>
      <c r="BF239" s="65">
        <v>0</v>
      </c>
      <c r="BG239" s="140">
        <v>0</v>
      </c>
      <c r="BH239" s="140">
        <v>0</v>
      </c>
      <c r="BI239" s="140">
        <v>0</v>
      </c>
      <c r="BJ239" s="140">
        <v>0</v>
      </c>
      <c r="BK239" s="140">
        <v>0</v>
      </c>
      <c r="BL239" s="140">
        <v>0</v>
      </c>
      <c r="BM239" s="65">
        <v>0.5</v>
      </c>
      <c r="BN239" s="64">
        <v>1</v>
      </c>
      <c r="BO239" s="201">
        <v>0.1</v>
      </c>
      <c r="BP239" s="140">
        <v>4</v>
      </c>
      <c r="BQ239" s="147">
        <v>18</v>
      </c>
      <c r="BR239" s="147">
        <v>0</v>
      </c>
      <c r="BS239" s="147">
        <v>0</v>
      </c>
      <c r="BT239" s="147">
        <v>0</v>
      </c>
      <c r="BU239" s="147">
        <v>2</v>
      </c>
      <c r="BV239" s="154">
        <v>2</v>
      </c>
      <c r="BW239" s="159">
        <v>4.5</v>
      </c>
      <c r="BX239" s="146">
        <v>0</v>
      </c>
      <c r="BY239" s="146">
        <v>0</v>
      </c>
      <c r="BZ239" s="146">
        <v>0</v>
      </c>
      <c r="CA239" s="146">
        <v>0.5</v>
      </c>
      <c r="CB239" s="156">
        <v>0.5</v>
      </c>
      <c r="CC239" s="155">
        <v>0</v>
      </c>
      <c r="CD239" s="77">
        <v>0</v>
      </c>
      <c r="CE239" s="64">
        <v>0</v>
      </c>
      <c r="CF239" s="77">
        <v>0</v>
      </c>
      <c r="CG239" s="64">
        <v>0</v>
      </c>
      <c r="CH239" s="77">
        <v>0</v>
      </c>
      <c r="CI239" s="124">
        <v>0</v>
      </c>
      <c r="CJ239" s="124">
        <v>4</v>
      </c>
      <c r="CK239" s="77">
        <v>0</v>
      </c>
      <c r="CL239" s="124">
        <v>0</v>
      </c>
      <c r="CM239" s="77">
        <v>0</v>
      </c>
      <c r="CN239" s="124">
        <v>0</v>
      </c>
      <c r="CO239" s="77">
        <v>0</v>
      </c>
      <c r="CP239" s="116">
        <v>200</v>
      </c>
      <c r="CQ239" s="116">
        <v>50</v>
      </c>
      <c r="CR239" s="116">
        <v>0</v>
      </c>
      <c r="CS239" s="116">
        <v>0</v>
      </c>
      <c r="CT239" s="116">
        <v>0</v>
      </c>
      <c r="CU239" s="116">
        <v>0</v>
      </c>
      <c r="CV239" s="116">
        <v>0</v>
      </c>
      <c r="CW239" s="116">
        <v>0</v>
      </c>
      <c r="CX239" s="116">
        <v>50</v>
      </c>
      <c r="CY239" s="64">
        <v>7</v>
      </c>
      <c r="CZ239" s="64">
        <v>6</v>
      </c>
      <c r="DA239" s="64">
        <v>8</v>
      </c>
      <c r="DB239" s="64">
        <v>4</v>
      </c>
      <c r="DC239" s="64">
        <v>6</v>
      </c>
      <c r="DD239" s="64">
        <v>6</v>
      </c>
      <c r="DE239" s="141">
        <v>0.85714285714284999</v>
      </c>
      <c r="DF239" s="141">
        <v>0.5</v>
      </c>
      <c r="DG239" s="141">
        <v>1</v>
      </c>
      <c r="DH239" s="64">
        <v>6</v>
      </c>
      <c r="DI239" s="176">
        <v>4</v>
      </c>
      <c r="DJ239" s="175">
        <v>0.964247032692645</v>
      </c>
      <c r="DK239" s="141">
        <v>0.66666666666666663</v>
      </c>
      <c r="DL239" s="141">
        <v>0.64283135512842993</v>
      </c>
      <c r="DM239" s="141">
        <v>1.5556179579949272</v>
      </c>
      <c r="DN239" s="141">
        <v>0.35716864487157007</v>
      </c>
      <c r="DO239" s="64">
        <v>2</v>
      </c>
      <c r="DP239" s="77">
        <v>0.33333333333332998</v>
      </c>
      <c r="DQ239" s="64">
        <v>4</v>
      </c>
      <c r="DR239" s="77">
        <v>1</v>
      </c>
      <c r="DS239" s="64">
        <v>0</v>
      </c>
      <c r="DT239" s="77">
        <v>0</v>
      </c>
      <c r="DU239" s="64">
        <v>9</v>
      </c>
      <c r="DV239" s="64">
        <v>25</v>
      </c>
      <c r="DW239" s="77">
        <v>0.36</v>
      </c>
      <c r="DX239" s="64">
        <v>4</v>
      </c>
      <c r="DY239" s="64">
        <v>10</v>
      </c>
      <c r="DZ239" s="201">
        <v>0.4</v>
      </c>
      <c r="EA239" s="64"/>
      <c r="EB239" s="64">
        <v>0</v>
      </c>
      <c r="EC239" s="64">
        <v>0</v>
      </c>
      <c r="ED239" s="77">
        <v>0</v>
      </c>
      <c r="EE239" s="64">
        <v>0</v>
      </c>
      <c r="EF239" s="64">
        <v>0</v>
      </c>
      <c r="EG239" s="64">
        <v>0</v>
      </c>
      <c r="EH239" s="77">
        <v>0</v>
      </c>
      <c r="EI239" s="64">
        <v>0</v>
      </c>
      <c r="EJ239" s="138">
        <v>0</v>
      </c>
      <c r="EK239" s="64">
        <v>0</v>
      </c>
      <c r="EL239" s="64">
        <v>0</v>
      </c>
      <c r="EM239" s="138"/>
      <c r="EN239" s="178">
        <v>0</v>
      </c>
      <c r="EO239" s="178">
        <v>0</v>
      </c>
      <c r="EP239" s="178">
        <v>0</v>
      </c>
      <c r="EQ239" s="178">
        <v>0</v>
      </c>
      <c r="ER239" s="179">
        <v>0</v>
      </c>
    </row>
    <row r="240" spans="2:148" ht="14.1" customHeight="1" x14ac:dyDescent="0.2">
      <c r="B240" s="62" t="s">
        <v>1739</v>
      </c>
      <c r="C240" s="63" t="s">
        <v>383</v>
      </c>
      <c r="D240" s="63" t="s">
        <v>384</v>
      </c>
      <c r="E240" s="63" t="s">
        <v>809</v>
      </c>
      <c r="F240" s="63"/>
      <c r="G240" s="63" t="s">
        <v>386</v>
      </c>
      <c r="H240" s="63" t="s">
        <v>810</v>
      </c>
      <c r="I240" s="63" t="s">
        <v>1656</v>
      </c>
      <c r="J240" s="158" t="b">
        <v>0</v>
      </c>
      <c r="K240" s="132" t="s">
        <v>1740</v>
      </c>
      <c r="L240" s="63" t="s">
        <v>1741</v>
      </c>
      <c r="M240" s="62"/>
      <c r="N240" s="63" t="s">
        <v>1742</v>
      </c>
      <c r="O240" s="63" t="s">
        <v>1660</v>
      </c>
      <c r="P240" s="63" t="s">
        <v>815</v>
      </c>
      <c r="Q240" s="63">
        <v>7106</v>
      </c>
      <c r="R240" s="63" t="s">
        <v>1743</v>
      </c>
      <c r="S240" s="218" t="s">
        <v>831</v>
      </c>
      <c r="T240" s="132" t="s">
        <v>832</v>
      </c>
      <c r="U240" s="166" t="s">
        <v>397</v>
      </c>
      <c r="V240" s="219" t="s">
        <v>398</v>
      </c>
      <c r="W240" s="219" t="s">
        <v>445</v>
      </c>
      <c r="X240" s="219" t="s">
        <v>446</v>
      </c>
      <c r="Y240" s="132" t="s">
        <v>336</v>
      </c>
      <c r="Z240" s="166" t="s">
        <v>401</v>
      </c>
      <c r="AA240" s="166">
        <v>1</v>
      </c>
      <c r="AB240" s="166">
        <v>1</v>
      </c>
      <c r="AC240" s="166">
        <v>0</v>
      </c>
      <c r="AD240" s="166">
        <v>0</v>
      </c>
      <c r="AE240" s="213">
        <v>43424</v>
      </c>
      <c r="AF240" s="64">
        <v>418</v>
      </c>
      <c r="AG240" s="64" t="s">
        <v>401</v>
      </c>
      <c r="AH240" s="64">
        <v>1</v>
      </c>
      <c r="AI240" s="64">
        <v>45</v>
      </c>
      <c r="AJ240" s="64">
        <v>74</v>
      </c>
      <c r="AK240" s="64">
        <v>76</v>
      </c>
      <c r="AL240" s="64">
        <v>14</v>
      </c>
      <c r="AM240" s="64">
        <v>60</v>
      </c>
      <c r="AN240" s="64">
        <v>37.891579581698736</v>
      </c>
      <c r="AO240" s="64">
        <v>-7.1084204183012645</v>
      </c>
      <c r="AP240" s="77">
        <v>0.63152632636164563</v>
      </c>
      <c r="AQ240" s="64">
        <v>-22.108420418301264</v>
      </c>
      <c r="AR240" s="64">
        <v>72.666666000000006</v>
      </c>
      <c r="AS240" s="65">
        <v>-0.50142658445133248</v>
      </c>
      <c r="AT240" s="65">
        <v>-0.15796489818447254</v>
      </c>
      <c r="AU240" s="64">
        <v>45</v>
      </c>
      <c r="AV240" s="140">
        <v>37.891579581698736</v>
      </c>
      <c r="AW240" s="140">
        <v>3</v>
      </c>
      <c r="AX240" s="140">
        <v>14</v>
      </c>
      <c r="AY240" s="140">
        <v>0</v>
      </c>
      <c r="AZ240" s="140">
        <v>1</v>
      </c>
      <c r="BA240" s="140">
        <v>0</v>
      </c>
      <c r="BB240" s="140">
        <v>6</v>
      </c>
      <c r="BC240" s="140">
        <v>0</v>
      </c>
      <c r="BD240" s="140">
        <v>7</v>
      </c>
      <c r="BE240" s="140">
        <v>2</v>
      </c>
      <c r="BF240" s="65">
        <v>0.66669999999999996</v>
      </c>
      <c r="BG240" s="140">
        <v>0</v>
      </c>
      <c r="BH240" s="140">
        <v>0</v>
      </c>
      <c r="BI240" s="140">
        <v>1</v>
      </c>
      <c r="BJ240" s="140">
        <v>3</v>
      </c>
      <c r="BK240" s="140">
        <v>4</v>
      </c>
      <c r="BL240" s="140">
        <v>0</v>
      </c>
      <c r="BM240" s="65">
        <v>0.71430000000000005</v>
      </c>
      <c r="BN240" s="64">
        <v>9</v>
      </c>
      <c r="BO240" s="201">
        <v>7.6271186440670005E-2</v>
      </c>
      <c r="BP240" s="140">
        <v>10</v>
      </c>
      <c r="BQ240" s="147">
        <v>51</v>
      </c>
      <c r="BR240" s="147">
        <v>0</v>
      </c>
      <c r="BS240" s="147">
        <v>4</v>
      </c>
      <c r="BT240" s="147">
        <v>1</v>
      </c>
      <c r="BU240" s="147">
        <v>5</v>
      </c>
      <c r="BV240" s="154">
        <v>4</v>
      </c>
      <c r="BW240" s="159">
        <v>3.6428571428571401</v>
      </c>
      <c r="BX240" s="146">
        <v>0</v>
      </c>
      <c r="BY240" s="146">
        <v>0.28571428571427998</v>
      </c>
      <c r="BZ240" s="146">
        <v>7.1428571428569995E-2</v>
      </c>
      <c r="CA240" s="146">
        <v>0.35714285714284999</v>
      </c>
      <c r="CB240" s="156">
        <v>0.28571428571427998</v>
      </c>
      <c r="CC240" s="155">
        <v>0</v>
      </c>
      <c r="CD240" s="77">
        <v>0</v>
      </c>
      <c r="CE240" s="64">
        <v>2</v>
      </c>
      <c r="CF240" s="77">
        <v>0.22222222222221999</v>
      </c>
      <c r="CG240" s="64">
        <v>2</v>
      </c>
      <c r="CH240" s="77">
        <v>8.6956521739130002E-2</v>
      </c>
      <c r="CI240" s="124">
        <v>0</v>
      </c>
      <c r="CJ240" s="124">
        <v>14</v>
      </c>
      <c r="CK240" s="77">
        <v>0</v>
      </c>
      <c r="CL240" s="124">
        <v>0</v>
      </c>
      <c r="CM240" s="77">
        <v>0</v>
      </c>
      <c r="CN240" s="124">
        <v>0</v>
      </c>
      <c r="CO240" s="77">
        <v>0</v>
      </c>
      <c r="CP240" s="116">
        <v>930</v>
      </c>
      <c r="CQ240" s="116">
        <v>66.428571428571431</v>
      </c>
      <c r="CR240" s="116">
        <v>0</v>
      </c>
      <c r="CS240" s="116">
        <v>0</v>
      </c>
      <c r="CT240" s="116">
        <v>0</v>
      </c>
      <c r="CU240" s="116">
        <v>0</v>
      </c>
      <c r="CV240" s="116">
        <v>0</v>
      </c>
      <c r="CW240" s="116">
        <v>0</v>
      </c>
      <c r="CX240" s="116">
        <v>66.428571428571431</v>
      </c>
      <c r="CY240" s="64">
        <v>72</v>
      </c>
      <c r="CZ240" s="64">
        <v>53</v>
      </c>
      <c r="DA240" s="64">
        <v>61</v>
      </c>
      <c r="DB240" s="64">
        <v>47</v>
      </c>
      <c r="DC240" s="64">
        <v>68</v>
      </c>
      <c r="DD240" s="64">
        <v>28</v>
      </c>
      <c r="DE240" s="141">
        <v>0.73611111111111005</v>
      </c>
      <c r="DF240" s="141">
        <v>0.77049180327868005</v>
      </c>
      <c r="DG240" s="141">
        <v>0.41176470588234998</v>
      </c>
      <c r="DH240" s="64">
        <v>68</v>
      </c>
      <c r="DI240" s="176">
        <v>50</v>
      </c>
      <c r="DJ240" s="175">
        <v>0.964247032692645</v>
      </c>
      <c r="DK240" s="141">
        <v>0.73529411764705888</v>
      </c>
      <c r="DL240" s="141">
        <v>0.70900517109753314</v>
      </c>
      <c r="DM240" s="141">
        <v>0.58076403765143514</v>
      </c>
      <c r="DN240" s="141">
        <v>-0.29724046521518316</v>
      </c>
      <c r="DO240" s="64">
        <v>9</v>
      </c>
      <c r="DP240" s="77">
        <v>0.39130434782607998</v>
      </c>
      <c r="DQ240" s="64">
        <v>7</v>
      </c>
      <c r="DR240" s="77">
        <v>0.5</v>
      </c>
      <c r="DS240" s="64">
        <v>0</v>
      </c>
      <c r="DT240" s="77">
        <v>0</v>
      </c>
      <c r="DU240" s="64">
        <v>76</v>
      </c>
      <c r="DV240" s="64">
        <v>383</v>
      </c>
      <c r="DW240" s="77">
        <v>0.19843342036552999</v>
      </c>
      <c r="DX240" s="64">
        <v>14</v>
      </c>
      <c r="DY240" s="64">
        <v>118</v>
      </c>
      <c r="DZ240" s="201">
        <v>0.11864406779661001</v>
      </c>
      <c r="EA240" s="64">
        <v>21.4</v>
      </c>
      <c r="EB240" s="64">
        <v>18</v>
      </c>
      <c r="EC240" s="64">
        <v>2</v>
      </c>
      <c r="ED240" s="77">
        <v>0.1111</v>
      </c>
      <c r="EE240" s="64">
        <v>0</v>
      </c>
      <c r="EF240" s="64">
        <v>0</v>
      </c>
      <c r="EG240" s="64">
        <v>0</v>
      </c>
      <c r="EH240" s="77">
        <v>0</v>
      </c>
      <c r="EI240" s="64">
        <v>0</v>
      </c>
      <c r="EJ240" s="138">
        <v>0</v>
      </c>
      <c r="EK240" s="64">
        <v>0</v>
      </c>
      <c r="EL240" s="64">
        <v>0</v>
      </c>
      <c r="EM240" s="138"/>
      <c r="EN240" s="178">
        <v>0</v>
      </c>
      <c r="EO240" s="178">
        <v>0</v>
      </c>
      <c r="EP240" s="178">
        <v>0</v>
      </c>
      <c r="EQ240" s="178">
        <v>0</v>
      </c>
      <c r="ER240" s="179">
        <v>0</v>
      </c>
    </row>
    <row r="241" spans="2:148" ht="14.1" customHeight="1" x14ac:dyDescent="0.2">
      <c r="B241" s="62" t="s">
        <v>1744</v>
      </c>
      <c r="C241" s="63" t="s">
        <v>383</v>
      </c>
      <c r="D241" s="63" t="s">
        <v>384</v>
      </c>
      <c r="E241" s="63" t="s">
        <v>809</v>
      </c>
      <c r="F241" s="63"/>
      <c r="G241" s="63" t="s">
        <v>386</v>
      </c>
      <c r="H241" s="63" t="s">
        <v>810</v>
      </c>
      <c r="I241" s="63" t="s">
        <v>1656</v>
      </c>
      <c r="J241" s="158" t="b">
        <v>0</v>
      </c>
      <c r="K241" s="132" t="s">
        <v>1745</v>
      </c>
      <c r="L241" s="63" t="s">
        <v>742</v>
      </c>
      <c r="M241" s="62"/>
      <c r="N241" s="63" t="s">
        <v>1746</v>
      </c>
      <c r="O241" s="63" t="s">
        <v>1660</v>
      </c>
      <c r="P241" s="63" t="s">
        <v>815</v>
      </c>
      <c r="Q241" s="63">
        <v>7104</v>
      </c>
      <c r="R241" s="63" t="s">
        <v>1747</v>
      </c>
      <c r="S241" s="218" t="s">
        <v>746</v>
      </c>
      <c r="T241" s="132" t="s">
        <v>747</v>
      </c>
      <c r="U241" s="166" t="s">
        <v>397</v>
      </c>
      <c r="V241" s="219" t="s">
        <v>398</v>
      </c>
      <c r="W241" s="219" t="s">
        <v>445</v>
      </c>
      <c r="X241" s="219" t="s">
        <v>446</v>
      </c>
      <c r="Y241" s="132" t="s">
        <v>336</v>
      </c>
      <c r="Z241" s="166" t="s">
        <v>401</v>
      </c>
      <c r="AA241" s="166">
        <v>1</v>
      </c>
      <c r="AB241" s="166">
        <v>1</v>
      </c>
      <c r="AC241" s="166">
        <v>0</v>
      </c>
      <c r="AD241" s="166">
        <v>0</v>
      </c>
      <c r="AE241" s="213">
        <v>43503</v>
      </c>
      <c r="AF241" s="64">
        <v>339</v>
      </c>
      <c r="AG241" s="64" t="s">
        <v>401</v>
      </c>
      <c r="AH241" s="64">
        <v>1</v>
      </c>
      <c r="AI241" s="64">
        <v>0</v>
      </c>
      <c r="AJ241" s="64">
        <v>34</v>
      </c>
      <c r="AK241" s="64">
        <v>62</v>
      </c>
      <c r="AL241" s="64">
        <v>7</v>
      </c>
      <c r="AM241" s="64">
        <v>50</v>
      </c>
      <c r="AN241" s="64">
        <v>18.945789790849371</v>
      </c>
      <c r="AO241" s="64">
        <v>18.945789790849371</v>
      </c>
      <c r="AP241" s="77">
        <v>0.37891579581698742</v>
      </c>
      <c r="AQ241" s="64">
        <v>-31.054210209150629</v>
      </c>
      <c r="AR241" s="64">
        <v>43</v>
      </c>
      <c r="AS241" s="65">
        <v>-0.69442274530888104</v>
      </c>
      <c r="AT241" s="65">
        <v>0</v>
      </c>
      <c r="AU241" s="64">
        <v>0</v>
      </c>
      <c r="AV241" s="140">
        <v>18.945789790849371</v>
      </c>
      <c r="AW241" s="140">
        <v>5</v>
      </c>
      <c r="AX241" s="140">
        <v>7</v>
      </c>
      <c r="AY241" s="140">
        <v>0</v>
      </c>
      <c r="AZ241" s="140">
        <v>1</v>
      </c>
      <c r="BA241" s="140">
        <v>1</v>
      </c>
      <c r="BB241" s="140">
        <v>1</v>
      </c>
      <c r="BC241" s="140">
        <v>0</v>
      </c>
      <c r="BD241" s="140">
        <v>3</v>
      </c>
      <c r="BE241" s="140">
        <v>4</v>
      </c>
      <c r="BF241" s="65">
        <v>0.8</v>
      </c>
      <c r="BG241" s="140">
        <v>0</v>
      </c>
      <c r="BH241" s="140">
        <v>0</v>
      </c>
      <c r="BI241" s="140">
        <v>0</v>
      </c>
      <c r="BJ241" s="140">
        <v>4</v>
      </c>
      <c r="BK241" s="140">
        <v>0</v>
      </c>
      <c r="BL241" s="140">
        <v>0</v>
      </c>
      <c r="BM241" s="65">
        <v>0.28570000000000001</v>
      </c>
      <c r="BN241" s="64">
        <v>0</v>
      </c>
      <c r="BO241" s="201">
        <v>0</v>
      </c>
      <c r="BP241" s="140">
        <v>5</v>
      </c>
      <c r="BQ241" s="147">
        <v>26</v>
      </c>
      <c r="BR241" s="147">
        <v>0</v>
      </c>
      <c r="BS241" s="147">
        <v>1</v>
      </c>
      <c r="BT241" s="147">
        <v>1</v>
      </c>
      <c r="BU241" s="147">
        <v>4</v>
      </c>
      <c r="BV241" s="154">
        <v>1</v>
      </c>
      <c r="BW241" s="159">
        <v>3.71428571428571</v>
      </c>
      <c r="BX241" s="146">
        <v>0</v>
      </c>
      <c r="BY241" s="146">
        <v>0.14285714285713999</v>
      </c>
      <c r="BZ241" s="146">
        <v>0.14285714285713999</v>
      </c>
      <c r="CA241" s="146">
        <v>0.57142857142856995</v>
      </c>
      <c r="CB241" s="156">
        <v>0.14285714285713999</v>
      </c>
      <c r="CC241" s="155">
        <v>6</v>
      </c>
      <c r="CD241" s="77">
        <v>0.85714285714284999</v>
      </c>
      <c r="CE241" s="64">
        <v>0</v>
      </c>
      <c r="CF241" s="77">
        <v>0</v>
      </c>
      <c r="CG241" s="64">
        <v>6</v>
      </c>
      <c r="CH241" s="77">
        <v>0.85714285714284999</v>
      </c>
      <c r="CI241" s="124">
        <v>0</v>
      </c>
      <c r="CJ241" s="124">
        <v>7</v>
      </c>
      <c r="CK241" s="77">
        <v>0</v>
      </c>
      <c r="CL241" s="124">
        <v>0</v>
      </c>
      <c r="CM241" s="77">
        <v>0</v>
      </c>
      <c r="CN241" s="124">
        <v>0</v>
      </c>
      <c r="CO241" s="77">
        <v>0</v>
      </c>
      <c r="CP241" s="116">
        <v>390</v>
      </c>
      <c r="CQ241" s="116">
        <v>55.714285714285715</v>
      </c>
      <c r="CR241" s="116">
        <v>0</v>
      </c>
      <c r="CS241" s="116">
        <v>0</v>
      </c>
      <c r="CT241" s="116">
        <v>42</v>
      </c>
      <c r="CU241" s="116">
        <v>6</v>
      </c>
      <c r="CV241" s="116">
        <v>0</v>
      </c>
      <c r="CW241" s="116">
        <v>0</v>
      </c>
      <c r="CX241" s="116">
        <v>61.714285714285715</v>
      </c>
      <c r="CY241" s="64">
        <v>34</v>
      </c>
      <c r="CZ241" s="64">
        <v>27</v>
      </c>
      <c r="DA241" s="64">
        <v>48</v>
      </c>
      <c r="DB241" s="64">
        <v>35</v>
      </c>
      <c r="DC241" s="64">
        <v>31</v>
      </c>
      <c r="DD241" s="64">
        <v>18</v>
      </c>
      <c r="DE241" s="141">
        <v>0.79411764705882004</v>
      </c>
      <c r="DF241" s="141">
        <v>0.72916666666665997</v>
      </c>
      <c r="DG241" s="141">
        <v>0.58064516129031996</v>
      </c>
      <c r="DH241" s="64">
        <v>33</v>
      </c>
      <c r="DI241" s="176">
        <v>25</v>
      </c>
      <c r="DJ241" s="175">
        <v>0.964247032692645</v>
      </c>
      <c r="DK241" s="141">
        <v>0.75757575757575757</v>
      </c>
      <c r="DL241" s="141">
        <v>0.73049017628230684</v>
      </c>
      <c r="DM241" s="141">
        <v>0.79487059531095261</v>
      </c>
      <c r="DN241" s="141">
        <v>-0.14984501499198688</v>
      </c>
      <c r="DO241" s="64">
        <v>0</v>
      </c>
      <c r="DP241" s="77">
        <v>0</v>
      </c>
      <c r="DQ241" s="64">
        <v>7</v>
      </c>
      <c r="DR241" s="77">
        <v>1</v>
      </c>
      <c r="DS241" s="64">
        <v>0</v>
      </c>
      <c r="DT241" s="77">
        <v>0</v>
      </c>
      <c r="DU241" s="64">
        <v>62</v>
      </c>
      <c r="DV241" s="64">
        <v>197</v>
      </c>
      <c r="DW241" s="77">
        <v>0.31472081218274001</v>
      </c>
      <c r="DX241" s="64">
        <v>4</v>
      </c>
      <c r="DY241" s="64">
        <v>76</v>
      </c>
      <c r="DZ241" s="201">
        <v>5.2631578947360001E-2</v>
      </c>
      <c r="EA241" s="64">
        <v>18.800000000000601</v>
      </c>
      <c r="EB241" s="64">
        <v>18</v>
      </c>
      <c r="EC241" s="64">
        <v>0</v>
      </c>
      <c r="ED241" s="77">
        <v>0</v>
      </c>
      <c r="EE241" s="64">
        <v>0</v>
      </c>
      <c r="EF241" s="64">
        <v>0</v>
      </c>
      <c r="EG241" s="64">
        <v>0</v>
      </c>
      <c r="EH241" s="77">
        <v>0</v>
      </c>
      <c r="EI241" s="64">
        <v>0</v>
      </c>
      <c r="EJ241" s="138">
        <v>0</v>
      </c>
      <c r="EK241" s="64">
        <v>0</v>
      </c>
      <c r="EL241" s="64">
        <v>0</v>
      </c>
      <c r="EM241" s="138"/>
      <c r="EN241" s="178">
        <v>0</v>
      </c>
      <c r="EO241" s="178">
        <v>0</v>
      </c>
      <c r="EP241" s="178">
        <v>0</v>
      </c>
      <c r="EQ241" s="178">
        <v>0</v>
      </c>
      <c r="ER241" s="179">
        <v>0</v>
      </c>
    </row>
    <row r="242" spans="2:148" ht="14.1" customHeight="1" x14ac:dyDescent="0.2">
      <c r="B242" s="62" t="s">
        <v>1748</v>
      </c>
      <c r="C242" s="63" t="s">
        <v>383</v>
      </c>
      <c r="D242" s="63" t="s">
        <v>384</v>
      </c>
      <c r="E242" s="63" t="s">
        <v>809</v>
      </c>
      <c r="F242" s="63"/>
      <c r="G242" s="63" t="s">
        <v>386</v>
      </c>
      <c r="H242" s="63" t="s">
        <v>810</v>
      </c>
      <c r="I242" s="63" t="s">
        <v>1656</v>
      </c>
      <c r="J242" s="158" t="b">
        <v>0</v>
      </c>
      <c r="K242" s="132" t="s">
        <v>1749</v>
      </c>
      <c r="L242" s="63" t="s">
        <v>742</v>
      </c>
      <c r="M242" s="62"/>
      <c r="N242" s="63" t="s">
        <v>1750</v>
      </c>
      <c r="O242" s="63" t="s">
        <v>1660</v>
      </c>
      <c r="P242" s="63" t="s">
        <v>815</v>
      </c>
      <c r="Q242" s="63">
        <v>7105</v>
      </c>
      <c r="R242" s="63" t="s">
        <v>1751</v>
      </c>
      <c r="S242" s="218" t="s">
        <v>746</v>
      </c>
      <c r="T242" s="132" t="s">
        <v>747</v>
      </c>
      <c r="U242" s="166" t="s">
        <v>397</v>
      </c>
      <c r="V242" s="219" t="s">
        <v>398</v>
      </c>
      <c r="W242" s="219" t="s">
        <v>445</v>
      </c>
      <c r="X242" s="219" t="s">
        <v>446</v>
      </c>
      <c r="Y242" s="132" t="s">
        <v>336</v>
      </c>
      <c r="Z242" s="166" t="s">
        <v>401</v>
      </c>
      <c r="AA242" s="166">
        <v>1</v>
      </c>
      <c r="AB242" s="166">
        <v>1</v>
      </c>
      <c r="AC242" s="166">
        <v>0</v>
      </c>
      <c r="AD242" s="166">
        <v>0</v>
      </c>
      <c r="AE242" s="213">
        <v>43591</v>
      </c>
      <c r="AF242" s="64">
        <v>251</v>
      </c>
      <c r="AG242" s="64" t="s">
        <v>401</v>
      </c>
      <c r="AH242" s="64">
        <v>0</v>
      </c>
      <c r="AI242" s="64">
        <v>0</v>
      </c>
      <c r="AJ242" s="64">
        <v>81</v>
      </c>
      <c r="AK242" s="64">
        <v>83</v>
      </c>
      <c r="AL242" s="64">
        <v>23</v>
      </c>
      <c r="AM242" s="64">
        <v>50</v>
      </c>
      <c r="AN242" s="64">
        <v>62.250452169933652</v>
      </c>
      <c r="AO242" s="64">
        <v>62.250452169933652</v>
      </c>
      <c r="AP242" s="77">
        <v>1.2450090433986731</v>
      </c>
      <c r="AQ242" s="64">
        <v>12.250452169933652</v>
      </c>
      <c r="AR242" s="64">
        <v>76.333332999999996</v>
      </c>
      <c r="AS242" s="65">
        <v>-0.24999455216947408</v>
      </c>
      <c r="AT242" s="65">
        <v>0</v>
      </c>
      <c r="AU242" s="64">
        <v>0</v>
      </c>
      <c r="AV242" s="140">
        <v>62.250452169933652</v>
      </c>
      <c r="AW242" s="140">
        <v>15</v>
      </c>
      <c r="AX242" s="140">
        <v>23</v>
      </c>
      <c r="AY242" s="140">
        <v>0</v>
      </c>
      <c r="AZ242" s="140">
        <v>12</v>
      </c>
      <c r="BA242" s="140">
        <v>1</v>
      </c>
      <c r="BB242" s="140">
        <v>4</v>
      </c>
      <c r="BC242" s="140">
        <v>2</v>
      </c>
      <c r="BD242" s="140">
        <v>19</v>
      </c>
      <c r="BE242" s="140">
        <v>3</v>
      </c>
      <c r="BF242" s="65">
        <v>0.2</v>
      </c>
      <c r="BG242" s="140">
        <v>0</v>
      </c>
      <c r="BH242" s="140">
        <v>0</v>
      </c>
      <c r="BI242" s="140">
        <v>0</v>
      </c>
      <c r="BJ242" s="140">
        <v>3</v>
      </c>
      <c r="BK242" s="140">
        <v>1</v>
      </c>
      <c r="BL242" s="140">
        <v>0</v>
      </c>
      <c r="BM242" s="65">
        <v>0.26090000000000002</v>
      </c>
      <c r="BN242" s="64">
        <v>4</v>
      </c>
      <c r="BO242" s="201">
        <v>3.053435114503E-2</v>
      </c>
      <c r="BP242" s="140">
        <v>15</v>
      </c>
      <c r="BQ242" s="147">
        <v>78</v>
      </c>
      <c r="BR242" s="147">
        <v>0</v>
      </c>
      <c r="BS242" s="147">
        <v>6</v>
      </c>
      <c r="BT242" s="147">
        <v>3</v>
      </c>
      <c r="BU242" s="147">
        <v>13</v>
      </c>
      <c r="BV242" s="154">
        <v>1</v>
      </c>
      <c r="BW242" s="159">
        <v>3.3913043478260798</v>
      </c>
      <c r="BX242" s="146">
        <v>0</v>
      </c>
      <c r="BY242" s="146">
        <v>0.26086956521739002</v>
      </c>
      <c r="BZ242" s="146">
        <v>0.13043478260868999</v>
      </c>
      <c r="CA242" s="146">
        <v>0.56521739130434001</v>
      </c>
      <c r="CB242" s="156">
        <v>4.3478260869559998E-2</v>
      </c>
      <c r="CC242" s="155">
        <v>8</v>
      </c>
      <c r="CD242" s="77">
        <v>0.34782608695652001</v>
      </c>
      <c r="CE242" s="64">
        <v>2</v>
      </c>
      <c r="CF242" s="77">
        <v>0.25</v>
      </c>
      <c r="CG242" s="64">
        <v>10</v>
      </c>
      <c r="CH242" s="77">
        <v>0.32258064516128998</v>
      </c>
      <c r="CI242" s="124">
        <v>3</v>
      </c>
      <c r="CJ242" s="124">
        <v>23</v>
      </c>
      <c r="CK242" s="77">
        <v>0.13043478260868999</v>
      </c>
      <c r="CL242" s="124">
        <v>0</v>
      </c>
      <c r="CM242" s="77">
        <v>0</v>
      </c>
      <c r="CN242" s="124">
        <v>0</v>
      </c>
      <c r="CO242" s="77">
        <v>0</v>
      </c>
      <c r="CP242" s="116">
        <v>1230</v>
      </c>
      <c r="CQ242" s="116">
        <v>53.478260869565219</v>
      </c>
      <c r="CR242" s="116">
        <v>0</v>
      </c>
      <c r="CS242" s="116">
        <v>0</v>
      </c>
      <c r="CT242" s="116">
        <v>56</v>
      </c>
      <c r="CU242" s="116">
        <v>2.4347826086956523</v>
      </c>
      <c r="CV242" s="116">
        <v>30</v>
      </c>
      <c r="CW242" s="116">
        <v>1.3043478260869565</v>
      </c>
      <c r="CX242" s="116">
        <v>57.217391304347828</v>
      </c>
      <c r="CY242" s="64">
        <v>79</v>
      </c>
      <c r="CZ242" s="64">
        <v>63</v>
      </c>
      <c r="DA242" s="64">
        <v>129</v>
      </c>
      <c r="DB242" s="64">
        <v>100</v>
      </c>
      <c r="DC242" s="64">
        <v>60</v>
      </c>
      <c r="DD242" s="64">
        <v>38</v>
      </c>
      <c r="DE242" s="141">
        <v>0.79746835443037001</v>
      </c>
      <c r="DF242" s="141">
        <v>0.77519379844961001</v>
      </c>
      <c r="DG242" s="141">
        <v>0.63333333333332997</v>
      </c>
      <c r="DH242" s="64">
        <v>65</v>
      </c>
      <c r="DI242" s="176">
        <v>50</v>
      </c>
      <c r="DJ242" s="175">
        <v>0.964247032692645</v>
      </c>
      <c r="DK242" s="141">
        <v>0.76923076923076927</v>
      </c>
      <c r="DL242" s="141">
        <v>0.74172848668665003</v>
      </c>
      <c r="DM242" s="141">
        <v>0.85386141249943315</v>
      </c>
      <c r="DN242" s="141">
        <v>-0.10839515335332006</v>
      </c>
      <c r="DO242" s="64">
        <v>8</v>
      </c>
      <c r="DP242" s="77">
        <v>0.25806451612902997</v>
      </c>
      <c r="DQ242" s="64">
        <v>19</v>
      </c>
      <c r="DR242" s="77">
        <v>0.82608695652173003</v>
      </c>
      <c r="DS242" s="64">
        <v>0</v>
      </c>
      <c r="DT242" s="77">
        <v>0</v>
      </c>
      <c r="DU242" s="64">
        <v>83</v>
      </c>
      <c r="DV242" s="64">
        <v>406</v>
      </c>
      <c r="DW242" s="77">
        <v>0.20443349753694001</v>
      </c>
      <c r="DX242" s="64">
        <v>19</v>
      </c>
      <c r="DY242" s="64">
        <v>131</v>
      </c>
      <c r="DZ242" s="201">
        <v>0.14503816793893001</v>
      </c>
      <c r="EA242" s="64">
        <v>20.3000000000002</v>
      </c>
      <c r="EB242" s="64">
        <v>24</v>
      </c>
      <c r="EC242" s="64">
        <v>1</v>
      </c>
      <c r="ED242" s="77">
        <v>4.1700000000000001E-2</v>
      </c>
      <c r="EE242" s="64">
        <v>0</v>
      </c>
      <c r="EF242" s="64">
        <v>0</v>
      </c>
      <c r="EG242" s="64">
        <v>0</v>
      </c>
      <c r="EH242" s="77">
        <v>0</v>
      </c>
      <c r="EI242" s="64">
        <v>0</v>
      </c>
      <c r="EJ242" s="138">
        <v>0</v>
      </c>
      <c r="EK242" s="64">
        <v>0</v>
      </c>
      <c r="EL242" s="64">
        <v>0</v>
      </c>
      <c r="EM242" s="138"/>
      <c r="EN242" s="178">
        <v>0</v>
      </c>
      <c r="EO242" s="178">
        <v>0</v>
      </c>
      <c r="EP242" s="178">
        <v>0</v>
      </c>
      <c r="EQ242" s="178">
        <v>0</v>
      </c>
      <c r="ER242" s="179">
        <v>0</v>
      </c>
    </row>
    <row r="243" spans="2:148" ht="14.1" customHeight="1" x14ac:dyDescent="0.2">
      <c r="B243" s="62" t="s">
        <v>1752</v>
      </c>
      <c r="C243" s="63" t="s">
        <v>383</v>
      </c>
      <c r="D243" s="63" t="s">
        <v>384</v>
      </c>
      <c r="E243" s="63" t="s">
        <v>809</v>
      </c>
      <c r="F243" s="63"/>
      <c r="G243" s="63" t="s">
        <v>386</v>
      </c>
      <c r="H243" s="63" t="s">
        <v>810</v>
      </c>
      <c r="I243" s="63" t="s">
        <v>1656</v>
      </c>
      <c r="J243" s="158" t="b">
        <v>0</v>
      </c>
      <c r="K243" s="132" t="s">
        <v>1753</v>
      </c>
      <c r="L243" s="63" t="s">
        <v>1754</v>
      </c>
      <c r="M243" s="62"/>
      <c r="N243" s="63" t="s">
        <v>1755</v>
      </c>
      <c r="O243" s="63" t="s">
        <v>1756</v>
      </c>
      <c r="P243" s="63" t="s">
        <v>815</v>
      </c>
      <c r="Q243" s="63">
        <v>7011</v>
      </c>
      <c r="R243" s="63" t="s">
        <v>1757</v>
      </c>
      <c r="S243" s="218" t="s">
        <v>1758</v>
      </c>
      <c r="T243" s="132" t="s">
        <v>1759</v>
      </c>
      <c r="U243" s="166" t="s">
        <v>397</v>
      </c>
      <c r="V243" s="219" t="s">
        <v>398</v>
      </c>
      <c r="W243" s="219" t="s">
        <v>445</v>
      </c>
      <c r="X243" s="219" t="s">
        <v>446</v>
      </c>
      <c r="Y243" s="132" t="s">
        <v>333</v>
      </c>
      <c r="Z243" s="166"/>
      <c r="AA243" s="166">
        <v>0</v>
      </c>
      <c r="AB243" s="166">
        <v>0</v>
      </c>
      <c r="AC243" s="166">
        <v>0</v>
      </c>
      <c r="AD243" s="166">
        <v>0</v>
      </c>
      <c r="AE243" s="213">
        <v>43544</v>
      </c>
      <c r="AF243" s="64">
        <v>298</v>
      </c>
      <c r="AG243" s="64" t="s">
        <v>401</v>
      </c>
      <c r="AH243" s="64">
        <v>1</v>
      </c>
      <c r="AI243" s="64">
        <v>0</v>
      </c>
      <c r="AJ243" s="64">
        <v>14</v>
      </c>
      <c r="AK243" s="64">
        <v>11</v>
      </c>
      <c r="AL243" s="64">
        <v>7</v>
      </c>
      <c r="AM243" s="64">
        <v>50</v>
      </c>
      <c r="AN243" s="64">
        <v>18.945789790849371</v>
      </c>
      <c r="AO243" s="64">
        <v>18.945789790849371</v>
      </c>
      <c r="AP243" s="77">
        <v>0.37891579581698742</v>
      </c>
      <c r="AQ243" s="64">
        <v>-31.054210209150629</v>
      </c>
      <c r="AR243" s="64">
        <v>9</v>
      </c>
      <c r="AS243" s="65">
        <v>0.7223445264408519</v>
      </c>
      <c r="AT243" s="65">
        <v>0</v>
      </c>
      <c r="AU243" s="64">
        <v>0</v>
      </c>
      <c r="AV243" s="140">
        <v>18.945789790849371</v>
      </c>
      <c r="AW243" s="140">
        <v>6</v>
      </c>
      <c r="AX243" s="140">
        <v>7</v>
      </c>
      <c r="AY243" s="140">
        <v>0</v>
      </c>
      <c r="AZ243" s="140">
        <v>5</v>
      </c>
      <c r="BA243" s="140">
        <v>0</v>
      </c>
      <c r="BB243" s="140">
        <v>0</v>
      </c>
      <c r="BC243" s="140">
        <v>1</v>
      </c>
      <c r="BD243" s="140">
        <v>6</v>
      </c>
      <c r="BE243" s="140">
        <v>1</v>
      </c>
      <c r="BF243" s="65">
        <v>0.16669999999999999</v>
      </c>
      <c r="BG243" s="140">
        <v>0</v>
      </c>
      <c r="BH243" s="140">
        <v>0</v>
      </c>
      <c r="BI243" s="140">
        <v>0</v>
      </c>
      <c r="BJ243" s="140">
        <v>1</v>
      </c>
      <c r="BK243" s="140">
        <v>0</v>
      </c>
      <c r="BL243" s="140">
        <v>0</v>
      </c>
      <c r="BM243" s="65">
        <v>0</v>
      </c>
      <c r="BN243" s="64">
        <v>0</v>
      </c>
      <c r="BO243" s="201">
        <v>0</v>
      </c>
      <c r="BP243" s="140">
        <v>4</v>
      </c>
      <c r="BQ243" s="147">
        <v>22</v>
      </c>
      <c r="BR243" s="147">
        <v>0</v>
      </c>
      <c r="BS243" s="147">
        <v>3</v>
      </c>
      <c r="BT243" s="147">
        <v>0</v>
      </c>
      <c r="BU243" s="147">
        <v>4</v>
      </c>
      <c r="BV243" s="154">
        <v>0</v>
      </c>
      <c r="BW243" s="159">
        <v>3.1428571428571401</v>
      </c>
      <c r="BX243" s="146">
        <v>0</v>
      </c>
      <c r="BY243" s="146">
        <v>0.42857142857142</v>
      </c>
      <c r="BZ243" s="146">
        <v>0</v>
      </c>
      <c r="CA243" s="146">
        <v>0.57142857142856995</v>
      </c>
      <c r="CB243" s="156">
        <v>0</v>
      </c>
      <c r="CC243" s="155">
        <v>0</v>
      </c>
      <c r="CD243" s="77">
        <v>0</v>
      </c>
      <c r="CE243" s="64">
        <v>0</v>
      </c>
      <c r="CF243" s="77">
        <v>0</v>
      </c>
      <c r="CG243" s="64">
        <v>0</v>
      </c>
      <c r="CH243" s="77">
        <v>0</v>
      </c>
      <c r="CI243" s="124">
        <v>0</v>
      </c>
      <c r="CJ243" s="124">
        <v>7</v>
      </c>
      <c r="CK243" s="77">
        <v>0</v>
      </c>
      <c r="CL243" s="124">
        <v>0</v>
      </c>
      <c r="CM243" s="77">
        <v>0</v>
      </c>
      <c r="CN243" s="124">
        <v>0</v>
      </c>
      <c r="CO243" s="77">
        <v>0</v>
      </c>
      <c r="CP243" s="116">
        <v>360</v>
      </c>
      <c r="CQ243" s="116">
        <v>51.428571428571431</v>
      </c>
      <c r="CR243" s="116">
        <v>0</v>
      </c>
      <c r="CS243" s="116">
        <v>0</v>
      </c>
      <c r="CT243" s="116">
        <v>0</v>
      </c>
      <c r="CU243" s="116">
        <v>0</v>
      </c>
      <c r="CV243" s="116">
        <v>0</v>
      </c>
      <c r="CW243" s="116">
        <v>0</v>
      </c>
      <c r="CX243" s="116">
        <v>51.428571428571431</v>
      </c>
      <c r="CY243" s="64">
        <v>14</v>
      </c>
      <c r="CZ243" s="64">
        <v>13</v>
      </c>
      <c r="DA243" s="64">
        <v>6</v>
      </c>
      <c r="DB243" s="64">
        <v>6</v>
      </c>
      <c r="DC243" s="64">
        <v>2</v>
      </c>
      <c r="DD243" s="64">
        <v>0</v>
      </c>
      <c r="DE243" s="141">
        <v>0.92857142857142005</v>
      </c>
      <c r="DF243" s="141">
        <v>1</v>
      </c>
      <c r="DG243" s="141">
        <v>0</v>
      </c>
      <c r="DH243" s="64">
        <v>2</v>
      </c>
      <c r="DI243" s="176">
        <v>2</v>
      </c>
      <c r="DJ243" s="175">
        <v>0.964247032692645</v>
      </c>
      <c r="DK243" s="141">
        <v>1</v>
      </c>
      <c r="DL243" s="141">
        <v>0.964247032692645</v>
      </c>
      <c r="DM243" s="141">
        <v>0</v>
      </c>
      <c r="DN243" s="141">
        <v>-0.964247032692645</v>
      </c>
      <c r="DO243" s="64">
        <v>0</v>
      </c>
      <c r="DP243" s="77">
        <v>0</v>
      </c>
      <c r="DQ243" s="64">
        <v>7</v>
      </c>
      <c r="DR243" s="77">
        <v>1</v>
      </c>
      <c r="DS243" s="64">
        <v>0</v>
      </c>
      <c r="DT243" s="77">
        <v>0</v>
      </c>
      <c r="DU243" s="64">
        <v>11</v>
      </c>
      <c r="DV243" s="64">
        <v>33</v>
      </c>
      <c r="DW243" s="77">
        <v>0.33333333333332998</v>
      </c>
      <c r="DX243" s="64">
        <v>7</v>
      </c>
      <c r="DY243" s="64">
        <v>13</v>
      </c>
      <c r="DZ243" s="201">
        <v>0.53846153846153</v>
      </c>
      <c r="EA243" s="64"/>
      <c r="EB243" s="64">
        <v>0</v>
      </c>
      <c r="EC243" s="64">
        <v>0</v>
      </c>
      <c r="ED243" s="77">
        <v>0</v>
      </c>
      <c r="EE243" s="64">
        <v>0</v>
      </c>
      <c r="EF243" s="64">
        <v>0</v>
      </c>
      <c r="EG243" s="64">
        <v>0</v>
      </c>
      <c r="EH243" s="77">
        <v>0</v>
      </c>
      <c r="EI243" s="64">
        <v>0</v>
      </c>
      <c r="EJ243" s="138">
        <v>0</v>
      </c>
      <c r="EK243" s="64">
        <v>0</v>
      </c>
      <c r="EL243" s="64">
        <v>0</v>
      </c>
      <c r="EM243" s="138"/>
      <c r="EN243" s="178">
        <v>0</v>
      </c>
      <c r="EO243" s="178">
        <v>0</v>
      </c>
      <c r="EP243" s="178">
        <v>0</v>
      </c>
      <c r="EQ243" s="178">
        <v>0</v>
      </c>
      <c r="ER243" s="179">
        <v>0</v>
      </c>
    </row>
    <row r="244" spans="2:148" ht="14.1" customHeight="1" x14ac:dyDescent="0.2">
      <c r="B244" s="62" t="s">
        <v>1760</v>
      </c>
      <c r="C244" s="63" t="s">
        <v>383</v>
      </c>
      <c r="D244" s="63" t="s">
        <v>384</v>
      </c>
      <c r="E244" s="63" t="s">
        <v>809</v>
      </c>
      <c r="F244" s="63"/>
      <c r="G244" s="63" t="s">
        <v>386</v>
      </c>
      <c r="H244" s="63" t="s">
        <v>810</v>
      </c>
      <c r="I244" s="63" t="s">
        <v>1656</v>
      </c>
      <c r="J244" s="158" t="b">
        <v>0</v>
      </c>
      <c r="K244" s="132" t="s">
        <v>1761</v>
      </c>
      <c r="L244" s="63" t="s">
        <v>1762</v>
      </c>
      <c r="M244" s="62"/>
      <c r="N244" s="63" t="s">
        <v>1763</v>
      </c>
      <c r="O244" s="63" t="s">
        <v>1756</v>
      </c>
      <c r="P244" s="63" t="s">
        <v>815</v>
      </c>
      <c r="Q244" s="63">
        <v>7011</v>
      </c>
      <c r="R244" s="63" t="s">
        <v>1764</v>
      </c>
      <c r="S244" s="218" t="s">
        <v>1765</v>
      </c>
      <c r="T244" s="132" t="s">
        <v>1766</v>
      </c>
      <c r="U244" s="166" t="s">
        <v>397</v>
      </c>
      <c r="V244" s="219" t="s">
        <v>398</v>
      </c>
      <c r="W244" s="219" t="s">
        <v>445</v>
      </c>
      <c r="X244" s="219" t="s">
        <v>446</v>
      </c>
      <c r="Y244" s="132" t="s">
        <v>333</v>
      </c>
      <c r="Z244" s="166"/>
      <c r="AA244" s="166">
        <v>0</v>
      </c>
      <c r="AB244" s="166">
        <v>0</v>
      </c>
      <c r="AC244" s="166">
        <v>0</v>
      </c>
      <c r="AD244" s="166">
        <v>0</v>
      </c>
      <c r="AE244" s="213">
        <v>43690</v>
      </c>
      <c r="AF244" s="64">
        <v>152</v>
      </c>
      <c r="AG244" s="64" t="s">
        <v>401</v>
      </c>
      <c r="AH244" s="64">
        <v>1</v>
      </c>
      <c r="AI244" s="64">
        <v>0</v>
      </c>
      <c r="AJ244" s="64">
        <v>0</v>
      </c>
      <c r="AK244" s="64">
        <v>2</v>
      </c>
      <c r="AL244" s="64">
        <v>0</v>
      </c>
      <c r="AM244" s="64">
        <v>50</v>
      </c>
      <c r="AN244" s="64">
        <v>0</v>
      </c>
      <c r="AO244" s="64">
        <v>0</v>
      </c>
      <c r="AP244" s="77">
        <v>0</v>
      </c>
      <c r="AQ244" s="64">
        <v>-50</v>
      </c>
      <c r="AR244" s="64">
        <v>1.666666</v>
      </c>
      <c r="AS244" s="65">
        <v>-1</v>
      </c>
      <c r="AT244" s="65">
        <v>0</v>
      </c>
      <c r="AU244" s="64">
        <v>0</v>
      </c>
      <c r="AV244" s="140">
        <v>0</v>
      </c>
      <c r="AW244" s="140">
        <v>0</v>
      </c>
      <c r="AX244" s="140">
        <v>0</v>
      </c>
      <c r="AY244" s="140">
        <v>0</v>
      </c>
      <c r="AZ244" s="140">
        <v>0</v>
      </c>
      <c r="BA244" s="140">
        <v>0</v>
      </c>
      <c r="BB244" s="140">
        <v>0</v>
      </c>
      <c r="BC244" s="140">
        <v>0</v>
      </c>
      <c r="BD244" s="140">
        <v>0</v>
      </c>
      <c r="BE244" s="140">
        <v>0</v>
      </c>
      <c r="BF244" s="65">
        <v>0</v>
      </c>
      <c r="BG244" s="140">
        <v>0</v>
      </c>
      <c r="BH244" s="140">
        <v>0</v>
      </c>
      <c r="BI244" s="140">
        <v>0</v>
      </c>
      <c r="BJ244" s="140">
        <v>0</v>
      </c>
      <c r="BK244" s="140">
        <v>0</v>
      </c>
      <c r="BL244" s="140">
        <v>0</v>
      </c>
      <c r="BM244" s="65">
        <v>0</v>
      </c>
      <c r="BN244" s="64">
        <v>0</v>
      </c>
      <c r="BO244" s="201">
        <v>0</v>
      </c>
      <c r="BP244" s="140">
        <v>0</v>
      </c>
      <c r="BQ244" s="147">
        <v>0</v>
      </c>
      <c r="BR244" s="147">
        <v>0</v>
      </c>
      <c r="BS244" s="147">
        <v>0</v>
      </c>
      <c r="BT244" s="147">
        <v>0</v>
      </c>
      <c r="BU244" s="147">
        <v>0</v>
      </c>
      <c r="BV244" s="154">
        <v>0</v>
      </c>
      <c r="BW244" s="159">
        <v>0</v>
      </c>
      <c r="BX244" s="146">
        <v>0</v>
      </c>
      <c r="BY244" s="146">
        <v>0</v>
      </c>
      <c r="BZ244" s="146">
        <v>0</v>
      </c>
      <c r="CA244" s="146">
        <v>0</v>
      </c>
      <c r="CB244" s="156">
        <v>0</v>
      </c>
      <c r="CC244" s="155">
        <v>0</v>
      </c>
      <c r="CD244" s="77">
        <v>0</v>
      </c>
      <c r="CE244" s="64">
        <v>0</v>
      </c>
      <c r="CF244" s="77">
        <v>0</v>
      </c>
      <c r="CG244" s="64">
        <v>0</v>
      </c>
      <c r="CH244" s="77">
        <v>0</v>
      </c>
      <c r="CI244" s="124">
        <v>0</v>
      </c>
      <c r="CJ244" s="124">
        <v>0</v>
      </c>
      <c r="CK244" s="77">
        <v>0</v>
      </c>
      <c r="CL244" s="124">
        <v>0</v>
      </c>
      <c r="CM244" s="77">
        <v>0</v>
      </c>
      <c r="CN244" s="124">
        <v>0</v>
      </c>
      <c r="CO244" s="77">
        <v>0</v>
      </c>
      <c r="CP244" s="116">
        <v>0</v>
      </c>
      <c r="CQ244" s="116">
        <v>0</v>
      </c>
      <c r="CR244" s="116">
        <v>0</v>
      </c>
      <c r="CS244" s="116">
        <v>0</v>
      </c>
      <c r="CT244" s="116">
        <v>0</v>
      </c>
      <c r="CU244" s="116">
        <v>0</v>
      </c>
      <c r="CV244" s="116">
        <v>0</v>
      </c>
      <c r="CW244" s="116">
        <v>0</v>
      </c>
      <c r="CX244" s="116">
        <v>0</v>
      </c>
      <c r="CY244" s="64">
        <v>0</v>
      </c>
      <c r="CZ244" s="64">
        <v>0</v>
      </c>
      <c r="DA244" s="64">
        <v>7</v>
      </c>
      <c r="DB244" s="64">
        <v>6</v>
      </c>
      <c r="DC244" s="64">
        <v>3</v>
      </c>
      <c r="DD244" s="64">
        <v>1</v>
      </c>
      <c r="DE244" s="141">
        <v>0</v>
      </c>
      <c r="DF244" s="141">
        <v>0.85714285714284999</v>
      </c>
      <c r="DG244" s="141">
        <v>0.33333333333332998</v>
      </c>
      <c r="DH244" s="64">
        <v>0</v>
      </c>
      <c r="DI244" s="176">
        <v>0</v>
      </c>
      <c r="DJ244" s="175">
        <v>0.964247032692645</v>
      </c>
      <c r="DK244" s="141">
        <v>0</v>
      </c>
      <c r="DL244" s="141">
        <v>0</v>
      </c>
      <c r="DM244" s="141">
        <v>0</v>
      </c>
      <c r="DN244" s="141">
        <v>0.33333333333332998</v>
      </c>
      <c r="DO244" s="64">
        <v>0</v>
      </c>
      <c r="DP244" s="77">
        <v>0</v>
      </c>
      <c r="DQ244" s="64">
        <v>0</v>
      </c>
      <c r="DR244" s="77">
        <v>0</v>
      </c>
      <c r="DS244" s="64">
        <v>0</v>
      </c>
      <c r="DT244" s="77">
        <v>0</v>
      </c>
      <c r="DU244" s="64">
        <v>2</v>
      </c>
      <c r="DV244" s="64">
        <v>13</v>
      </c>
      <c r="DW244" s="77">
        <v>0.15384615384615</v>
      </c>
      <c r="DX244" s="64">
        <v>0</v>
      </c>
      <c r="DY244" s="64">
        <v>5</v>
      </c>
      <c r="DZ244" s="201">
        <v>0</v>
      </c>
      <c r="EA244" s="64">
        <v>1.5</v>
      </c>
      <c r="EB244" s="64">
        <v>0</v>
      </c>
      <c r="EC244" s="64">
        <v>0</v>
      </c>
      <c r="ED244" s="77">
        <v>0</v>
      </c>
      <c r="EE244" s="64">
        <v>0</v>
      </c>
      <c r="EF244" s="64">
        <v>0</v>
      </c>
      <c r="EG244" s="64">
        <v>0</v>
      </c>
      <c r="EH244" s="77">
        <v>0</v>
      </c>
      <c r="EI244" s="64">
        <v>0</v>
      </c>
      <c r="EJ244" s="138">
        <v>0</v>
      </c>
      <c r="EK244" s="64">
        <v>0</v>
      </c>
      <c r="EL244" s="64">
        <v>0</v>
      </c>
      <c r="EM244" s="138"/>
      <c r="EN244" s="178">
        <v>0</v>
      </c>
      <c r="EO244" s="178">
        <v>0</v>
      </c>
      <c r="EP244" s="178">
        <v>0</v>
      </c>
      <c r="EQ244" s="178">
        <v>0</v>
      </c>
      <c r="ER244" s="179">
        <v>0</v>
      </c>
    </row>
    <row r="245" spans="2:148" ht="14.1" customHeight="1" x14ac:dyDescent="0.2">
      <c r="B245" s="62" t="s">
        <v>1767</v>
      </c>
      <c r="C245" s="63" t="s">
        <v>383</v>
      </c>
      <c r="D245" s="63" t="s">
        <v>384</v>
      </c>
      <c r="E245" s="63" t="s">
        <v>809</v>
      </c>
      <c r="F245" s="63"/>
      <c r="G245" s="63" t="s">
        <v>386</v>
      </c>
      <c r="H245" s="63" t="s">
        <v>810</v>
      </c>
      <c r="I245" s="63" t="s">
        <v>1656</v>
      </c>
      <c r="J245" s="158" t="b">
        <v>0</v>
      </c>
      <c r="K245" s="132" t="s">
        <v>1768</v>
      </c>
      <c r="L245" s="63" t="s">
        <v>1769</v>
      </c>
      <c r="M245" s="62"/>
      <c r="N245" s="63" t="s">
        <v>1770</v>
      </c>
      <c r="O245" s="63" t="s">
        <v>1660</v>
      </c>
      <c r="P245" s="63" t="s">
        <v>815</v>
      </c>
      <c r="Q245" s="63">
        <v>7107</v>
      </c>
      <c r="R245" s="63" t="s">
        <v>1771</v>
      </c>
      <c r="S245" s="218" t="s">
        <v>1772</v>
      </c>
      <c r="T245" s="132" t="s">
        <v>1773</v>
      </c>
      <c r="U245" s="166" t="s">
        <v>397</v>
      </c>
      <c r="V245" s="219" t="s">
        <v>398</v>
      </c>
      <c r="W245" s="219" t="s">
        <v>445</v>
      </c>
      <c r="X245" s="219" t="s">
        <v>446</v>
      </c>
      <c r="Y245" s="132" t="s">
        <v>333</v>
      </c>
      <c r="Z245" s="166"/>
      <c r="AA245" s="166">
        <v>0</v>
      </c>
      <c r="AB245" s="166">
        <v>0</v>
      </c>
      <c r="AC245" s="166">
        <v>0</v>
      </c>
      <c r="AD245" s="166">
        <v>1</v>
      </c>
      <c r="AE245" s="213">
        <v>43693</v>
      </c>
      <c r="AF245" s="64">
        <v>149</v>
      </c>
      <c r="AG245" s="64" t="s">
        <v>401</v>
      </c>
      <c r="AH245" s="64">
        <v>0</v>
      </c>
      <c r="AI245" s="64">
        <v>0</v>
      </c>
      <c r="AJ245" s="64">
        <v>2</v>
      </c>
      <c r="AK245" s="64">
        <v>7</v>
      </c>
      <c r="AL245" s="64">
        <v>0</v>
      </c>
      <c r="AM245" s="64">
        <v>50</v>
      </c>
      <c r="AN245" s="64">
        <v>0</v>
      </c>
      <c r="AO245" s="64">
        <v>0</v>
      </c>
      <c r="AP245" s="77">
        <v>0</v>
      </c>
      <c r="AQ245" s="64">
        <v>-50</v>
      </c>
      <c r="AR245" s="64">
        <v>4.3333329999999997</v>
      </c>
      <c r="AS245" s="65">
        <v>-1</v>
      </c>
      <c r="AT245" s="65">
        <v>0</v>
      </c>
      <c r="AU245" s="64">
        <v>0</v>
      </c>
      <c r="AV245" s="140">
        <v>0</v>
      </c>
      <c r="AW245" s="140">
        <v>0</v>
      </c>
      <c r="AX245" s="140">
        <v>0</v>
      </c>
      <c r="AY245" s="140">
        <v>0</v>
      </c>
      <c r="AZ245" s="140">
        <v>0</v>
      </c>
      <c r="BA245" s="140">
        <v>0</v>
      </c>
      <c r="BB245" s="140">
        <v>0</v>
      </c>
      <c r="BC245" s="140">
        <v>0</v>
      </c>
      <c r="BD245" s="140">
        <v>0</v>
      </c>
      <c r="BE245" s="140">
        <v>0</v>
      </c>
      <c r="BF245" s="65">
        <v>0</v>
      </c>
      <c r="BG245" s="140">
        <v>0</v>
      </c>
      <c r="BH245" s="140">
        <v>0</v>
      </c>
      <c r="BI245" s="140">
        <v>0</v>
      </c>
      <c r="BJ245" s="140">
        <v>0</v>
      </c>
      <c r="BK245" s="140">
        <v>0</v>
      </c>
      <c r="BL245" s="140">
        <v>0</v>
      </c>
      <c r="BM245" s="65">
        <v>0</v>
      </c>
      <c r="BN245" s="64">
        <v>0</v>
      </c>
      <c r="BO245" s="201">
        <v>0</v>
      </c>
      <c r="BP245" s="140">
        <v>0</v>
      </c>
      <c r="BQ245" s="147">
        <v>0</v>
      </c>
      <c r="BR245" s="147">
        <v>0</v>
      </c>
      <c r="BS245" s="147">
        <v>0</v>
      </c>
      <c r="BT245" s="147">
        <v>0</v>
      </c>
      <c r="BU245" s="147">
        <v>0</v>
      </c>
      <c r="BV245" s="154">
        <v>0</v>
      </c>
      <c r="BW245" s="159">
        <v>0</v>
      </c>
      <c r="BX245" s="146">
        <v>0</v>
      </c>
      <c r="BY245" s="146">
        <v>0</v>
      </c>
      <c r="BZ245" s="146">
        <v>0</v>
      </c>
      <c r="CA245" s="146">
        <v>0</v>
      </c>
      <c r="CB245" s="156">
        <v>0</v>
      </c>
      <c r="CC245" s="155">
        <v>0</v>
      </c>
      <c r="CD245" s="77">
        <v>0</v>
      </c>
      <c r="CE245" s="64">
        <v>0</v>
      </c>
      <c r="CF245" s="77">
        <v>0</v>
      </c>
      <c r="CG245" s="64">
        <v>0</v>
      </c>
      <c r="CH245" s="77">
        <v>0</v>
      </c>
      <c r="CI245" s="124">
        <v>0</v>
      </c>
      <c r="CJ245" s="124">
        <v>0</v>
      </c>
      <c r="CK245" s="77">
        <v>0</v>
      </c>
      <c r="CL245" s="124">
        <v>0</v>
      </c>
      <c r="CM245" s="77">
        <v>0</v>
      </c>
      <c r="CN245" s="124">
        <v>0</v>
      </c>
      <c r="CO245" s="77">
        <v>0</v>
      </c>
      <c r="CP245" s="116">
        <v>0</v>
      </c>
      <c r="CQ245" s="116">
        <v>0</v>
      </c>
      <c r="CR245" s="116">
        <v>0</v>
      </c>
      <c r="CS245" s="116">
        <v>0</v>
      </c>
      <c r="CT245" s="116">
        <v>0</v>
      </c>
      <c r="CU245" s="116">
        <v>0</v>
      </c>
      <c r="CV245" s="116">
        <v>0</v>
      </c>
      <c r="CW245" s="116">
        <v>0</v>
      </c>
      <c r="CX245" s="116">
        <v>0</v>
      </c>
      <c r="CY245" s="64">
        <v>2</v>
      </c>
      <c r="CZ245" s="64">
        <v>2</v>
      </c>
      <c r="DA245" s="64">
        <v>3</v>
      </c>
      <c r="DB245" s="64">
        <v>2</v>
      </c>
      <c r="DC245" s="64">
        <v>4</v>
      </c>
      <c r="DD245" s="64">
        <v>1</v>
      </c>
      <c r="DE245" s="141">
        <v>1</v>
      </c>
      <c r="DF245" s="141">
        <v>0.66666666666665997</v>
      </c>
      <c r="DG245" s="141">
        <v>0.25</v>
      </c>
      <c r="DH245" s="64">
        <v>0</v>
      </c>
      <c r="DI245" s="176">
        <v>0</v>
      </c>
      <c r="DJ245" s="175">
        <v>0.964247032692645</v>
      </c>
      <c r="DK245" s="141">
        <v>0</v>
      </c>
      <c r="DL245" s="141">
        <v>0</v>
      </c>
      <c r="DM245" s="141">
        <v>0</v>
      </c>
      <c r="DN245" s="141">
        <v>0.25</v>
      </c>
      <c r="DO245" s="64">
        <v>0</v>
      </c>
      <c r="DP245" s="77">
        <v>0</v>
      </c>
      <c r="DQ245" s="64">
        <v>0</v>
      </c>
      <c r="DR245" s="77">
        <v>0</v>
      </c>
      <c r="DS245" s="64">
        <v>0</v>
      </c>
      <c r="DT245" s="77">
        <v>0</v>
      </c>
      <c r="DU245" s="64">
        <v>7</v>
      </c>
      <c r="DV245" s="64">
        <v>25</v>
      </c>
      <c r="DW245" s="77">
        <v>0.28000000000000003</v>
      </c>
      <c r="DX245" s="64">
        <v>0</v>
      </c>
      <c r="DY245" s="64">
        <v>7</v>
      </c>
      <c r="DZ245" s="201">
        <v>0</v>
      </c>
      <c r="EA245" s="64">
        <v>2.1</v>
      </c>
      <c r="EB245" s="64">
        <v>0</v>
      </c>
      <c r="EC245" s="64">
        <v>0</v>
      </c>
      <c r="ED245" s="77">
        <v>0</v>
      </c>
      <c r="EE245" s="64">
        <v>0</v>
      </c>
      <c r="EF245" s="64">
        <v>0</v>
      </c>
      <c r="EG245" s="64">
        <v>0</v>
      </c>
      <c r="EH245" s="77">
        <v>0</v>
      </c>
      <c r="EI245" s="64">
        <v>0</v>
      </c>
      <c r="EJ245" s="138">
        <v>0</v>
      </c>
      <c r="EK245" s="64">
        <v>0</v>
      </c>
      <c r="EL245" s="64">
        <v>0</v>
      </c>
      <c r="EM245" s="138"/>
      <c r="EN245" s="178">
        <v>0</v>
      </c>
      <c r="EO245" s="178">
        <v>0</v>
      </c>
      <c r="EP245" s="178">
        <v>0</v>
      </c>
      <c r="EQ245" s="178">
        <v>0</v>
      </c>
      <c r="ER245" s="179">
        <v>0</v>
      </c>
    </row>
    <row r="246" spans="2:148" ht="14.1" customHeight="1" x14ac:dyDescent="0.2">
      <c r="B246" s="62" t="s">
        <v>1774</v>
      </c>
      <c r="C246" s="63" t="s">
        <v>383</v>
      </c>
      <c r="D246" s="63" t="s">
        <v>384</v>
      </c>
      <c r="E246" s="63" t="s">
        <v>809</v>
      </c>
      <c r="F246" s="63"/>
      <c r="G246" s="63" t="s">
        <v>386</v>
      </c>
      <c r="H246" s="63" t="s">
        <v>810</v>
      </c>
      <c r="I246" s="63" t="s">
        <v>1656</v>
      </c>
      <c r="J246" s="158" t="b">
        <v>0</v>
      </c>
      <c r="K246" s="132" t="s">
        <v>1775</v>
      </c>
      <c r="L246" s="63" t="s">
        <v>1776</v>
      </c>
      <c r="M246" s="62"/>
      <c r="N246" s="63" t="s">
        <v>1777</v>
      </c>
      <c r="O246" s="63" t="s">
        <v>1778</v>
      </c>
      <c r="P246" s="63" t="s">
        <v>815</v>
      </c>
      <c r="Q246" s="63">
        <v>7405</v>
      </c>
      <c r="R246" s="63" t="s">
        <v>1779</v>
      </c>
      <c r="S246" s="218" t="s">
        <v>1780</v>
      </c>
      <c r="T246" s="132" t="s">
        <v>1781</v>
      </c>
      <c r="U246" s="166" t="s">
        <v>397</v>
      </c>
      <c r="V246" s="219" t="s">
        <v>398</v>
      </c>
      <c r="W246" s="219" t="s">
        <v>445</v>
      </c>
      <c r="X246" s="219" t="s">
        <v>446</v>
      </c>
      <c r="Y246" s="132" t="s">
        <v>333</v>
      </c>
      <c r="Z246" s="166"/>
      <c r="AA246" s="166">
        <v>0</v>
      </c>
      <c r="AB246" s="166">
        <v>0</v>
      </c>
      <c r="AC246" s="166">
        <v>0</v>
      </c>
      <c r="AD246" s="166">
        <v>0</v>
      </c>
      <c r="AE246" s="213">
        <v>43700</v>
      </c>
      <c r="AF246" s="64">
        <v>142</v>
      </c>
      <c r="AG246" s="64" t="s">
        <v>401</v>
      </c>
      <c r="AH246" s="64">
        <v>0</v>
      </c>
      <c r="AI246" s="64">
        <v>0</v>
      </c>
      <c r="AJ246" s="64">
        <v>1</v>
      </c>
      <c r="AK246" s="64">
        <v>1</v>
      </c>
      <c r="AL246" s="64">
        <v>0</v>
      </c>
      <c r="AM246" s="64">
        <v>50</v>
      </c>
      <c r="AN246" s="64">
        <v>0</v>
      </c>
      <c r="AO246" s="64">
        <v>0</v>
      </c>
      <c r="AP246" s="77">
        <v>0</v>
      </c>
      <c r="AQ246" s="64">
        <v>-50</v>
      </c>
      <c r="AR246" s="64">
        <v>0.66666599999999998</v>
      </c>
      <c r="AS246" s="65">
        <v>-1</v>
      </c>
      <c r="AT246" s="65">
        <v>0</v>
      </c>
      <c r="AU246" s="64">
        <v>0</v>
      </c>
      <c r="AV246" s="140">
        <v>0</v>
      </c>
      <c r="AW246" s="140">
        <v>0</v>
      </c>
      <c r="AX246" s="140">
        <v>0</v>
      </c>
      <c r="AY246" s="140">
        <v>0</v>
      </c>
      <c r="AZ246" s="140">
        <v>0</v>
      </c>
      <c r="BA246" s="140">
        <v>0</v>
      </c>
      <c r="BB246" s="140">
        <v>0</v>
      </c>
      <c r="BC246" s="140">
        <v>0</v>
      </c>
      <c r="BD246" s="140">
        <v>0</v>
      </c>
      <c r="BE246" s="140">
        <v>0</v>
      </c>
      <c r="BF246" s="65">
        <v>0</v>
      </c>
      <c r="BG246" s="140">
        <v>0</v>
      </c>
      <c r="BH246" s="140">
        <v>0</v>
      </c>
      <c r="BI246" s="140">
        <v>0</v>
      </c>
      <c r="BJ246" s="140">
        <v>0</v>
      </c>
      <c r="BK246" s="140">
        <v>0</v>
      </c>
      <c r="BL246" s="140">
        <v>0</v>
      </c>
      <c r="BM246" s="65">
        <v>0</v>
      </c>
      <c r="BN246" s="64">
        <v>0</v>
      </c>
      <c r="BO246" s="201">
        <v>0</v>
      </c>
      <c r="BP246" s="140">
        <v>0</v>
      </c>
      <c r="BQ246" s="147">
        <v>0</v>
      </c>
      <c r="BR246" s="147">
        <v>0</v>
      </c>
      <c r="BS246" s="147">
        <v>0</v>
      </c>
      <c r="BT246" s="147">
        <v>0</v>
      </c>
      <c r="BU246" s="147">
        <v>0</v>
      </c>
      <c r="BV246" s="154">
        <v>0</v>
      </c>
      <c r="BW246" s="159">
        <v>0</v>
      </c>
      <c r="BX246" s="146">
        <v>0</v>
      </c>
      <c r="BY246" s="146">
        <v>0</v>
      </c>
      <c r="BZ246" s="146">
        <v>0</v>
      </c>
      <c r="CA246" s="146">
        <v>0</v>
      </c>
      <c r="CB246" s="156">
        <v>0</v>
      </c>
      <c r="CC246" s="155">
        <v>0</v>
      </c>
      <c r="CD246" s="77">
        <v>0</v>
      </c>
      <c r="CE246" s="64">
        <v>0</v>
      </c>
      <c r="CF246" s="77">
        <v>0</v>
      </c>
      <c r="CG246" s="64">
        <v>0</v>
      </c>
      <c r="CH246" s="77">
        <v>0</v>
      </c>
      <c r="CI246" s="124">
        <v>0</v>
      </c>
      <c r="CJ246" s="124">
        <v>0</v>
      </c>
      <c r="CK246" s="77">
        <v>0</v>
      </c>
      <c r="CL246" s="124">
        <v>0</v>
      </c>
      <c r="CM246" s="77">
        <v>0</v>
      </c>
      <c r="CN246" s="124">
        <v>0</v>
      </c>
      <c r="CO246" s="77">
        <v>0</v>
      </c>
      <c r="CP246" s="116">
        <v>0</v>
      </c>
      <c r="CQ246" s="116">
        <v>0</v>
      </c>
      <c r="CR246" s="116">
        <v>0</v>
      </c>
      <c r="CS246" s="116">
        <v>0</v>
      </c>
      <c r="CT246" s="116">
        <v>0</v>
      </c>
      <c r="CU246" s="116">
        <v>0</v>
      </c>
      <c r="CV246" s="116">
        <v>0</v>
      </c>
      <c r="CW246" s="116">
        <v>0</v>
      </c>
      <c r="CX246" s="116">
        <v>0</v>
      </c>
      <c r="CY246" s="64">
        <v>1</v>
      </c>
      <c r="CZ246" s="64">
        <v>1</v>
      </c>
      <c r="DA246" s="64">
        <v>0</v>
      </c>
      <c r="DB246" s="64">
        <v>0</v>
      </c>
      <c r="DC246" s="64">
        <v>0</v>
      </c>
      <c r="DD246" s="64">
        <v>0</v>
      </c>
      <c r="DE246" s="141">
        <v>1</v>
      </c>
      <c r="DF246" s="141">
        <v>0</v>
      </c>
      <c r="DG246" s="141">
        <v>0</v>
      </c>
      <c r="DH246" s="64">
        <v>0</v>
      </c>
      <c r="DI246" s="176">
        <v>0</v>
      </c>
      <c r="DJ246" s="175">
        <v>0.964247032692645</v>
      </c>
      <c r="DK246" s="141">
        <v>0</v>
      </c>
      <c r="DL246" s="141">
        <v>0</v>
      </c>
      <c r="DM246" s="141">
        <v>0</v>
      </c>
      <c r="DN246" s="141">
        <v>0</v>
      </c>
      <c r="DO246" s="64">
        <v>0</v>
      </c>
      <c r="DP246" s="77">
        <v>0</v>
      </c>
      <c r="DQ246" s="64">
        <v>0</v>
      </c>
      <c r="DR246" s="77">
        <v>0</v>
      </c>
      <c r="DS246" s="64">
        <v>0</v>
      </c>
      <c r="DT246" s="77">
        <v>0</v>
      </c>
      <c r="DU246" s="64">
        <v>1</v>
      </c>
      <c r="DV246" s="64">
        <v>21</v>
      </c>
      <c r="DW246" s="77">
        <v>4.7619047619039997E-2</v>
      </c>
      <c r="DX246" s="64">
        <v>0</v>
      </c>
      <c r="DY246" s="64">
        <v>10</v>
      </c>
      <c r="DZ246" s="201">
        <v>0</v>
      </c>
      <c r="EA246" s="64">
        <v>3</v>
      </c>
      <c r="EB246" s="64">
        <v>0</v>
      </c>
      <c r="EC246" s="64">
        <v>0</v>
      </c>
      <c r="ED246" s="77">
        <v>0</v>
      </c>
      <c r="EE246" s="64">
        <v>0</v>
      </c>
      <c r="EF246" s="64">
        <v>0</v>
      </c>
      <c r="EG246" s="64">
        <v>0</v>
      </c>
      <c r="EH246" s="77">
        <v>0</v>
      </c>
      <c r="EI246" s="64">
        <v>0</v>
      </c>
      <c r="EJ246" s="138">
        <v>0</v>
      </c>
      <c r="EK246" s="64">
        <v>0</v>
      </c>
      <c r="EL246" s="64">
        <v>0</v>
      </c>
      <c r="EM246" s="138"/>
      <c r="EN246" s="178">
        <v>0</v>
      </c>
      <c r="EO246" s="178">
        <v>0</v>
      </c>
      <c r="EP246" s="178">
        <v>0</v>
      </c>
      <c r="EQ246" s="178">
        <v>0</v>
      </c>
      <c r="ER246" s="179">
        <v>0</v>
      </c>
    </row>
    <row r="247" spans="2:148" ht="14.1" customHeight="1" x14ac:dyDescent="0.2">
      <c r="B247" s="62" t="s">
        <v>1782</v>
      </c>
      <c r="C247" s="63" t="s">
        <v>383</v>
      </c>
      <c r="D247" s="63" t="s">
        <v>384</v>
      </c>
      <c r="E247" s="63" t="s">
        <v>809</v>
      </c>
      <c r="F247" s="63"/>
      <c r="G247" s="63" t="s">
        <v>386</v>
      </c>
      <c r="H247" s="63" t="s">
        <v>810</v>
      </c>
      <c r="I247" s="63" t="s">
        <v>1656</v>
      </c>
      <c r="J247" s="158" t="b">
        <v>0</v>
      </c>
      <c r="K247" s="132" t="s">
        <v>1783</v>
      </c>
      <c r="L247" s="63" t="s">
        <v>758</v>
      </c>
      <c r="M247" s="62"/>
      <c r="N247" s="63" t="s">
        <v>1784</v>
      </c>
      <c r="O247" s="63" t="s">
        <v>1660</v>
      </c>
      <c r="P247" s="63" t="s">
        <v>815</v>
      </c>
      <c r="Q247" s="63">
        <v>7104</v>
      </c>
      <c r="R247" s="63" t="s">
        <v>1785</v>
      </c>
      <c r="S247" s="218" t="s">
        <v>746</v>
      </c>
      <c r="T247" s="132" t="s">
        <v>747</v>
      </c>
      <c r="U247" s="166" t="s">
        <v>397</v>
      </c>
      <c r="V247" s="219" t="s">
        <v>398</v>
      </c>
      <c r="W247" s="219" t="s">
        <v>445</v>
      </c>
      <c r="X247" s="219" t="s">
        <v>446</v>
      </c>
      <c r="Y247" s="132" t="s">
        <v>336</v>
      </c>
      <c r="Z247" s="166" t="s">
        <v>401</v>
      </c>
      <c r="AA247" s="166">
        <v>1</v>
      </c>
      <c r="AB247" s="166">
        <v>1</v>
      </c>
      <c r="AC247" s="166">
        <v>0</v>
      </c>
      <c r="AD247" s="166">
        <v>0</v>
      </c>
      <c r="AE247" s="213">
        <v>43789</v>
      </c>
      <c r="AF247" s="64">
        <v>53</v>
      </c>
      <c r="AG247" s="64" t="s">
        <v>401</v>
      </c>
      <c r="AH247" s="64">
        <v>1</v>
      </c>
      <c r="AI247" s="64">
        <v>0</v>
      </c>
      <c r="AJ247" s="64">
        <v>22</v>
      </c>
      <c r="AK247" s="64">
        <v>61</v>
      </c>
      <c r="AL247" s="64">
        <v>16</v>
      </c>
      <c r="AM247" s="64">
        <v>50</v>
      </c>
      <c r="AN247" s="64">
        <v>43.304662379084277</v>
      </c>
      <c r="AO247" s="64">
        <v>43.304662379084277</v>
      </c>
      <c r="AP247" s="77">
        <v>0.8660932475816856</v>
      </c>
      <c r="AQ247" s="64">
        <v>-6.6953376209157227</v>
      </c>
      <c r="AR247" s="64">
        <v>27.666665999999999</v>
      </c>
      <c r="AS247" s="65">
        <v>-0.29008750198222494</v>
      </c>
      <c r="AT247" s="65">
        <v>0</v>
      </c>
      <c r="AU247" s="64">
        <v>0</v>
      </c>
      <c r="AV247" s="140">
        <v>43.304662379084277</v>
      </c>
      <c r="AW247" s="140">
        <v>12</v>
      </c>
      <c r="AX247" s="140">
        <v>16</v>
      </c>
      <c r="AY247" s="140">
        <v>0</v>
      </c>
      <c r="AZ247" s="140">
        <v>10</v>
      </c>
      <c r="BA247" s="140">
        <v>1</v>
      </c>
      <c r="BB247" s="140">
        <v>2</v>
      </c>
      <c r="BC247" s="140">
        <v>0</v>
      </c>
      <c r="BD247" s="140">
        <v>13</v>
      </c>
      <c r="BE247" s="140">
        <v>2</v>
      </c>
      <c r="BF247" s="65">
        <v>0.16669999999999999</v>
      </c>
      <c r="BG247" s="140">
        <v>0</v>
      </c>
      <c r="BH247" s="140">
        <v>0</v>
      </c>
      <c r="BI247" s="140">
        <v>1</v>
      </c>
      <c r="BJ247" s="140">
        <v>3</v>
      </c>
      <c r="BK247" s="140">
        <v>0</v>
      </c>
      <c r="BL247" s="140">
        <v>0</v>
      </c>
      <c r="BM247" s="65">
        <v>0.1875</v>
      </c>
      <c r="BN247" s="64">
        <v>2</v>
      </c>
      <c r="BO247" s="201">
        <v>2.5316455696199999E-2</v>
      </c>
      <c r="BP247" s="140">
        <v>10</v>
      </c>
      <c r="BQ247" s="147">
        <v>55</v>
      </c>
      <c r="BR247" s="147">
        <v>0</v>
      </c>
      <c r="BS247" s="147">
        <v>3</v>
      </c>
      <c r="BT247" s="147">
        <v>3</v>
      </c>
      <c r="BU247" s="147">
        <v>10</v>
      </c>
      <c r="BV247" s="154">
        <v>0</v>
      </c>
      <c r="BW247" s="159">
        <v>3.4375</v>
      </c>
      <c r="BX247" s="146">
        <v>0</v>
      </c>
      <c r="BY247" s="146">
        <v>0.1875</v>
      </c>
      <c r="BZ247" s="146">
        <v>0.1875</v>
      </c>
      <c r="CA247" s="146">
        <v>0.625</v>
      </c>
      <c r="CB247" s="156">
        <v>0</v>
      </c>
      <c r="CC247" s="155">
        <v>10</v>
      </c>
      <c r="CD247" s="77">
        <v>0.625</v>
      </c>
      <c r="CE247" s="64">
        <v>0</v>
      </c>
      <c r="CF247" s="77">
        <v>0</v>
      </c>
      <c r="CG247" s="64">
        <v>10</v>
      </c>
      <c r="CH247" s="77">
        <v>0.45454545454544998</v>
      </c>
      <c r="CI247" s="124">
        <v>0</v>
      </c>
      <c r="CJ247" s="124">
        <v>16</v>
      </c>
      <c r="CK247" s="77">
        <v>0</v>
      </c>
      <c r="CL247" s="124">
        <v>0</v>
      </c>
      <c r="CM247" s="77">
        <v>0</v>
      </c>
      <c r="CN247" s="124">
        <v>0</v>
      </c>
      <c r="CO247" s="77">
        <v>0</v>
      </c>
      <c r="CP247" s="116">
        <v>830</v>
      </c>
      <c r="CQ247" s="116">
        <v>51.875</v>
      </c>
      <c r="CR247" s="116">
        <v>0</v>
      </c>
      <c r="CS247" s="116">
        <v>0</v>
      </c>
      <c r="CT247" s="116">
        <v>70</v>
      </c>
      <c r="CU247" s="116">
        <v>4.375</v>
      </c>
      <c r="CV247" s="116">
        <v>0</v>
      </c>
      <c r="CW247" s="116">
        <v>0</v>
      </c>
      <c r="CX247" s="116">
        <v>56.25</v>
      </c>
      <c r="CY247" s="64">
        <v>22</v>
      </c>
      <c r="CZ247" s="64">
        <v>19</v>
      </c>
      <c r="DA247" s="64">
        <v>0</v>
      </c>
      <c r="DB247" s="64">
        <v>0</v>
      </c>
      <c r="DC247" s="64">
        <v>0</v>
      </c>
      <c r="DD247" s="64">
        <v>0</v>
      </c>
      <c r="DE247" s="141">
        <v>0.86363636363635998</v>
      </c>
      <c r="DF247" s="141">
        <v>0</v>
      </c>
      <c r="DG247" s="141">
        <v>0</v>
      </c>
      <c r="DH247" s="64">
        <v>0</v>
      </c>
      <c r="DI247" s="176">
        <v>0</v>
      </c>
      <c r="DJ247" s="175">
        <v>0.964247032692645</v>
      </c>
      <c r="DK247" s="141">
        <v>0</v>
      </c>
      <c r="DL247" s="141">
        <v>0</v>
      </c>
      <c r="DM247" s="141">
        <v>0</v>
      </c>
      <c r="DN247" s="141">
        <v>0</v>
      </c>
      <c r="DO247" s="64">
        <v>6</v>
      </c>
      <c r="DP247" s="77">
        <v>0.27272727272726999</v>
      </c>
      <c r="DQ247" s="64">
        <v>16</v>
      </c>
      <c r="DR247" s="77">
        <v>1</v>
      </c>
      <c r="DS247" s="64">
        <v>0</v>
      </c>
      <c r="DT247" s="77">
        <v>0</v>
      </c>
      <c r="DU247" s="64">
        <v>61</v>
      </c>
      <c r="DV247" s="64">
        <v>177</v>
      </c>
      <c r="DW247" s="77">
        <v>0.34463276836158002</v>
      </c>
      <c r="DX247" s="64">
        <v>15</v>
      </c>
      <c r="DY247" s="64">
        <v>79</v>
      </c>
      <c r="DZ247" s="201">
        <v>0.18987341772151001</v>
      </c>
      <c r="EA247" s="64">
        <v>8.7000000000006992</v>
      </c>
      <c r="EB247" s="64">
        <v>18</v>
      </c>
      <c r="EC247" s="64">
        <v>1</v>
      </c>
      <c r="ED247" s="77">
        <v>5.5599999999999997E-2</v>
      </c>
      <c r="EE247" s="64">
        <v>0</v>
      </c>
      <c r="EF247" s="64">
        <v>0</v>
      </c>
      <c r="EG247" s="64">
        <v>0</v>
      </c>
      <c r="EH247" s="77">
        <v>0</v>
      </c>
      <c r="EI247" s="64">
        <v>0</v>
      </c>
      <c r="EJ247" s="138">
        <v>0</v>
      </c>
      <c r="EK247" s="64">
        <v>0</v>
      </c>
      <c r="EL247" s="64">
        <v>0</v>
      </c>
      <c r="EM247" s="138"/>
      <c r="EN247" s="178">
        <v>0</v>
      </c>
      <c r="EO247" s="178">
        <v>0</v>
      </c>
      <c r="EP247" s="178">
        <v>0</v>
      </c>
      <c r="EQ247" s="178">
        <v>0</v>
      </c>
      <c r="ER247" s="179">
        <v>0</v>
      </c>
    </row>
    <row r="248" spans="2:148" ht="14.1" customHeight="1" x14ac:dyDescent="0.2">
      <c r="B248" s="62" t="s">
        <v>1786</v>
      </c>
      <c r="C248" s="63" t="s">
        <v>383</v>
      </c>
      <c r="D248" s="63" t="s">
        <v>384</v>
      </c>
      <c r="E248" s="63" t="s">
        <v>385</v>
      </c>
      <c r="F248" s="63"/>
      <c r="G248" s="63" t="s">
        <v>386</v>
      </c>
      <c r="H248" s="63" t="s">
        <v>423</v>
      </c>
      <c r="I248" s="63" t="s">
        <v>1787</v>
      </c>
      <c r="J248" s="158" t="b">
        <v>0</v>
      </c>
      <c r="K248" s="132" t="s">
        <v>1788</v>
      </c>
      <c r="L248" s="63" t="s">
        <v>1789</v>
      </c>
      <c r="M248" s="62"/>
      <c r="N248" s="63" t="s">
        <v>1790</v>
      </c>
      <c r="O248" s="63" t="s">
        <v>1791</v>
      </c>
      <c r="P248" s="63" t="s">
        <v>393</v>
      </c>
      <c r="Q248" s="63">
        <v>10566</v>
      </c>
      <c r="R248" s="63" t="s">
        <v>1792</v>
      </c>
      <c r="S248" s="218" t="s">
        <v>1793</v>
      </c>
      <c r="T248" s="132" t="s">
        <v>1794</v>
      </c>
      <c r="U248" s="166" t="s">
        <v>397</v>
      </c>
      <c r="V248" s="219" t="s">
        <v>398</v>
      </c>
      <c r="W248" s="219" t="s">
        <v>399</v>
      </c>
      <c r="X248" s="219" t="s">
        <v>400</v>
      </c>
      <c r="Y248" s="132" t="s">
        <v>335</v>
      </c>
      <c r="Z248" s="166" t="s">
        <v>410</v>
      </c>
      <c r="AA248" s="166">
        <v>1</v>
      </c>
      <c r="AB248" s="166">
        <v>1</v>
      </c>
      <c r="AC248" s="166">
        <v>1</v>
      </c>
      <c r="AD248" s="166">
        <v>0</v>
      </c>
      <c r="AE248" s="213">
        <v>40263</v>
      </c>
      <c r="AF248" s="64">
        <v>3579</v>
      </c>
      <c r="AG248" s="64" t="s">
        <v>401</v>
      </c>
      <c r="AH248" s="64">
        <v>1</v>
      </c>
      <c r="AI248" s="64">
        <v>26</v>
      </c>
      <c r="AJ248" s="64">
        <v>57</v>
      </c>
      <c r="AK248" s="64">
        <v>69</v>
      </c>
      <c r="AL248" s="64">
        <v>16</v>
      </c>
      <c r="AM248" s="64">
        <v>51</v>
      </c>
      <c r="AN248" s="64">
        <v>43.304662379084277</v>
      </c>
      <c r="AO248" s="64">
        <v>17.304662379084277</v>
      </c>
      <c r="AP248" s="77">
        <v>0.84911102704086816</v>
      </c>
      <c r="AQ248" s="64">
        <v>-7.6953376209157227</v>
      </c>
      <c r="AR248" s="64">
        <v>63.333333000000003</v>
      </c>
      <c r="AS248" s="65">
        <v>-0.37239619740457569</v>
      </c>
      <c r="AT248" s="65">
        <v>0.66556393765708755</v>
      </c>
      <c r="AU248" s="64">
        <v>26</v>
      </c>
      <c r="AV248" s="140">
        <v>43.304662379084277</v>
      </c>
      <c r="AW248" s="140">
        <v>14</v>
      </c>
      <c r="AX248" s="140">
        <v>16</v>
      </c>
      <c r="AY248" s="140">
        <v>8</v>
      </c>
      <c r="AZ248" s="140">
        <v>5</v>
      </c>
      <c r="BA248" s="140">
        <v>0</v>
      </c>
      <c r="BB248" s="140">
        <v>1</v>
      </c>
      <c r="BC248" s="140">
        <v>0</v>
      </c>
      <c r="BD248" s="140">
        <v>6</v>
      </c>
      <c r="BE248" s="140">
        <v>1</v>
      </c>
      <c r="BF248" s="65">
        <v>7.1400000000000005E-2</v>
      </c>
      <c r="BG248" s="140">
        <v>0</v>
      </c>
      <c r="BH248" s="140">
        <v>0</v>
      </c>
      <c r="BI248" s="140">
        <v>0</v>
      </c>
      <c r="BJ248" s="140">
        <v>1</v>
      </c>
      <c r="BK248" s="140">
        <v>0</v>
      </c>
      <c r="BL248" s="140">
        <v>1</v>
      </c>
      <c r="BM248" s="65">
        <v>6.25E-2</v>
      </c>
      <c r="BN248" s="64">
        <v>1</v>
      </c>
      <c r="BO248" s="201">
        <v>3.9215686274500002E-3</v>
      </c>
      <c r="BP248" s="140">
        <v>7</v>
      </c>
      <c r="BQ248" s="147">
        <v>30</v>
      </c>
      <c r="BR248" s="147">
        <v>6</v>
      </c>
      <c r="BS248" s="147">
        <v>5</v>
      </c>
      <c r="BT248" s="147">
        <v>1</v>
      </c>
      <c r="BU248" s="147">
        <v>3</v>
      </c>
      <c r="BV248" s="154">
        <v>1</v>
      </c>
      <c r="BW248" s="159">
        <v>1.875</v>
      </c>
      <c r="BX248" s="146">
        <v>0.375</v>
      </c>
      <c r="BY248" s="146">
        <v>0.3125</v>
      </c>
      <c r="BZ248" s="146">
        <v>6.25E-2</v>
      </c>
      <c r="CA248" s="146">
        <v>0.1875</v>
      </c>
      <c r="CB248" s="156">
        <v>6.25E-2</v>
      </c>
      <c r="CC248" s="155">
        <v>5</v>
      </c>
      <c r="CD248" s="77">
        <v>0.3125</v>
      </c>
      <c r="CE248" s="64">
        <v>3</v>
      </c>
      <c r="CF248" s="77">
        <v>0.15789473684210001</v>
      </c>
      <c r="CG248" s="64">
        <v>8</v>
      </c>
      <c r="CH248" s="77">
        <v>0.22857142857141999</v>
      </c>
      <c r="CI248" s="124">
        <v>0</v>
      </c>
      <c r="CJ248" s="124">
        <v>16</v>
      </c>
      <c r="CK248" s="77">
        <v>0</v>
      </c>
      <c r="CL248" s="124">
        <v>0</v>
      </c>
      <c r="CM248" s="77">
        <v>0</v>
      </c>
      <c r="CN248" s="124">
        <v>0</v>
      </c>
      <c r="CO248" s="77">
        <v>0</v>
      </c>
      <c r="CP248" s="116">
        <v>740</v>
      </c>
      <c r="CQ248" s="116">
        <v>46.25</v>
      </c>
      <c r="CR248" s="116">
        <v>0</v>
      </c>
      <c r="CS248" s="116">
        <v>0</v>
      </c>
      <c r="CT248" s="116">
        <v>35</v>
      </c>
      <c r="CU248" s="116">
        <v>2.1875</v>
      </c>
      <c r="CV248" s="116">
        <v>0</v>
      </c>
      <c r="CW248" s="116">
        <v>0</v>
      </c>
      <c r="CX248" s="116">
        <v>48.4375</v>
      </c>
      <c r="CY248" s="64">
        <v>56</v>
      </c>
      <c r="CZ248" s="64">
        <v>48</v>
      </c>
      <c r="DA248" s="64">
        <v>82</v>
      </c>
      <c r="DB248" s="64">
        <v>66</v>
      </c>
      <c r="DC248" s="64">
        <v>62</v>
      </c>
      <c r="DD248" s="64">
        <v>50</v>
      </c>
      <c r="DE248" s="141">
        <v>0.85714285714284999</v>
      </c>
      <c r="DF248" s="141">
        <v>0.80487804878047997</v>
      </c>
      <c r="DG248" s="141">
        <v>0.80645161290321998</v>
      </c>
      <c r="DH248" s="64">
        <v>64</v>
      </c>
      <c r="DI248" s="176">
        <v>51</v>
      </c>
      <c r="DJ248" s="175">
        <v>0.964247032692645</v>
      </c>
      <c r="DK248" s="141">
        <v>0.796875</v>
      </c>
      <c r="DL248" s="141">
        <v>0.7683843541769515</v>
      </c>
      <c r="DM248" s="141">
        <v>1.0495419493113494</v>
      </c>
      <c r="DN248" s="141">
        <v>3.8067258726268483E-2</v>
      </c>
      <c r="DO248" s="64">
        <v>19</v>
      </c>
      <c r="DP248" s="77">
        <v>0.54285714285714004</v>
      </c>
      <c r="DQ248" s="64">
        <v>7</v>
      </c>
      <c r="DR248" s="77">
        <v>0.4375</v>
      </c>
      <c r="DS248" s="64">
        <v>1</v>
      </c>
      <c r="DT248" s="77">
        <v>6.25E-2</v>
      </c>
      <c r="DU248" s="64">
        <v>69</v>
      </c>
      <c r="DV248" s="64">
        <v>623</v>
      </c>
      <c r="DW248" s="77">
        <v>0.1107544141252</v>
      </c>
      <c r="DX248" s="64">
        <v>16</v>
      </c>
      <c r="DY248" s="64">
        <v>255</v>
      </c>
      <c r="DZ248" s="201">
        <v>6.2745098039209996E-2</v>
      </c>
      <c r="EA248" s="64">
        <v>60.500000000001499</v>
      </c>
      <c r="EB248" s="64">
        <v>91</v>
      </c>
      <c r="EC248" s="64">
        <v>1</v>
      </c>
      <c r="ED248" s="77">
        <v>1.0999999999999999E-2</v>
      </c>
      <c r="EE248" s="64">
        <v>0</v>
      </c>
      <c r="EF248" s="64">
        <v>0</v>
      </c>
      <c r="EG248" s="64">
        <v>0</v>
      </c>
      <c r="EH248" s="77">
        <v>0</v>
      </c>
      <c r="EI248" s="64">
        <v>16</v>
      </c>
      <c r="EJ248" s="138">
        <v>0</v>
      </c>
      <c r="EK248" s="64">
        <v>41</v>
      </c>
      <c r="EL248" s="64">
        <v>9</v>
      </c>
      <c r="EM248" s="138">
        <v>0.2195</v>
      </c>
      <c r="EN248" s="178">
        <v>0</v>
      </c>
      <c r="EO248" s="178">
        <v>0</v>
      </c>
      <c r="EP248" s="178">
        <v>0</v>
      </c>
      <c r="EQ248" s="178">
        <v>0</v>
      </c>
      <c r="ER248" s="179">
        <v>0</v>
      </c>
    </row>
    <row r="249" spans="2:148" ht="14.1" customHeight="1" x14ac:dyDescent="0.2">
      <c r="B249" s="62" t="s">
        <v>1795</v>
      </c>
      <c r="C249" s="63" t="s">
        <v>383</v>
      </c>
      <c r="D249" s="63" t="s">
        <v>384</v>
      </c>
      <c r="E249" s="63" t="s">
        <v>385</v>
      </c>
      <c r="F249" s="63" t="s">
        <v>403</v>
      </c>
      <c r="G249" s="63" t="s">
        <v>386</v>
      </c>
      <c r="H249" s="63" t="s">
        <v>423</v>
      </c>
      <c r="I249" s="63" t="s">
        <v>1787</v>
      </c>
      <c r="J249" s="158" t="b">
        <v>0</v>
      </c>
      <c r="K249" s="132" t="s">
        <v>1796</v>
      </c>
      <c r="L249" s="63" t="s">
        <v>449</v>
      </c>
      <c r="M249" s="62"/>
      <c r="N249" s="63" t="s">
        <v>1797</v>
      </c>
      <c r="O249" s="63" t="s">
        <v>1798</v>
      </c>
      <c r="P249" s="63" t="s">
        <v>393</v>
      </c>
      <c r="Q249" s="63">
        <v>10591</v>
      </c>
      <c r="R249" s="63" t="s">
        <v>1799</v>
      </c>
      <c r="S249" s="218" t="s">
        <v>453</v>
      </c>
      <c r="T249" s="132" t="s">
        <v>454</v>
      </c>
      <c r="U249" s="166" t="s">
        <v>397</v>
      </c>
      <c r="V249" s="219" t="s">
        <v>398</v>
      </c>
      <c r="W249" s="219" t="s">
        <v>399</v>
      </c>
      <c r="X249" s="219" t="s">
        <v>400</v>
      </c>
      <c r="Y249" s="132" t="s">
        <v>336</v>
      </c>
      <c r="Z249" s="166" t="s">
        <v>410</v>
      </c>
      <c r="AA249" s="166">
        <v>1</v>
      </c>
      <c r="AB249" s="166">
        <v>1</v>
      </c>
      <c r="AC249" s="166">
        <v>1</v>
      </c>
      <c r="AD249" s="166">
        <v>0</v>
      </c>
      <c r="AE249" s="213">
        <v>40322</v>
      </c>
      <c r="AF249" s="64">
        <v>3520</v>
      </c>
      <c r="AG249" s="64" t="s">
        <v>401</v>
      </c>
      <c r="AH249" s="64">
        <v>1</v>
      </c>
      <c r="AI249" s="64">
        <v>63</v>
      </c>
      <c r="AJ249" s="64">
        <v>102</v>
      </c>
      <c r="AK249" s="64">
        <v>76</v>
      </c>
      <c r="AL249" s="64">
        <v>20</v>
      </c>
      <c r="AM249" s="64">
        <v>72</v>
      </c>
      <c r="AN249" s="64">
        <v>54.13082797385534</v>
      </c>
      <c r="AO249" s="64">
        <v>-8.8691720261446605</v>
      </c>
      <c r="AP249" s="77">
        <v>0.75181705519243525</v>
      </c>
      <c r="AQ249" s="64">
        <v>-17.86917202614466</v>
      </c>
      <c r="AR249" s="64">
        <v>81.333332999999996</v>
      </c>
      <c r="AS249" s="65">
        <v>-0.28775226350190342</v>
      </c>
      <c r="AT249" s="65">
        <v>-0.14078050835150255</v>
      </c>
      <c r="AU249" s="64">
        <v>63</v>
      </c>
      <c r="AV249" s="140">
        <v>54.13082797385534</v>
      </c>
      <c r="AW249" s="140">
        <v>7</v>
      </c>
      <c r="AX249" s="140">
        <v>20</v>
      </c>
      <c r="AY249" s="140">
        <v>0</v>
      </c>
      <c r="AZ249" s="140">
        <v>6</v>
      </c>
      <c r="BA249" s="140">
        <v>1</v>
      </c>
      <c r="BB249" s="140">
        <v>1</v>
      </c>
      <c r="BC249" s="140">
        <v>2</v>
      </c>
      <c r="BD249" s="140">
        <v>10</v>
      </c>
      <c r="BE249" s="140">
        <v>1</v>
      </c>
      <c r="BF249" s="65">
        <v>0.1429</v>
      </c>
      <c r="BG249" s="140">
        <v>0</v>
      </c>
      <c r="BH249" s="140">
        <v>0</v>
      </c>
      <c r="BI249" s="140">
        <v>0</v>
      </c>
      <c r="BJ249" s="140">
        <v>1</v>
      </c>
      <c r="BK249" s="140">
        <v>9</v>
      </c>
      <c r="BL249" s="140">
        <v>0</v>
      </c>
      <c r="BM249" s="65">
        <v>0.55000000000000004</v>
      </c>
      <c r="BN249" s="64">
        <v>8</v>
      </c>
      <c r="BO249" s="201">
        <v>7.9207920792069994E-2</v>
      </c>
      <c r="BP249" s="140">
        <v>10</v>
      </c>
      <c r="BQ249" s="147">
        <v>66</v>
      </c>
      <c r="BR249" s="147">
        <v>1</v>
      </c>
      <c r="BS249" s="147">
        <v>6</v>
      </c>
      <c r="BT249" s="147">
        <v>3</v>
      </c>
      <c r="BU249" s="147">
        <v>6</v>
      </c>
      <c r="BV249" s="154">
        <v>4</v>
      </c>
      <c r="BW249" s="159">
        <v>3.3</v>
      </c>
      <c r="BX249" s="146">
        <v>0.05</v>
      </c>
      <c r="BY249" s="146">
        <v>0.3</v>
      </c>
      <c r="BZ249" s="146">
        <v>0.15</v>
      </c>
      <c r="CA249" s="146">
        <v>0.3</v>
      </c>
      <c r="CB249" s="156">
        <v>0.2</v>
      </c>
      <c r="CC249" s="155">
        <v>4</v>
      </c>
      <c r="CD249" s="77">
        <v>0.2</v>
      </c>
      <c r="CE249" s="64">
        <v>5</v>
      </c>
      <c r="CF249" s="77">
        <v>0.71428571428570997</v>
      </c>
      <c r="CG249" s="64">
        <v>9</v>
      </c>
      <c r="CH249" s="77">
        <v>0.33333333333332998</v>
      </c>
      <c r="CI249" s="124">
        <v>0</v>
      </c>
      <c r="CJ249" s="124">
        <v>20</v>
      </c>
      <c r="CK249" s="77">
        <v>0</v>
      </c>
      <c r="CL249" s="124">
        <v>0</v>
      </c>
      <c r="CM249" s="77">
        <v>0</v>
      </c>
      <c r="CN249" s="124">
        <v>0</v>
      </c>
      <c r="CO249" s="77">
        <v>0</v>
      </c>
      <c r="CP249" s="116">
        <v>1460</v>
      </c>
      <c r="CQ249" s="116">
        <v>73</v>
      </c>
      <c r="CR249" s="116">
        <v>0</v>
      </c>
      <c r="CS249" s="116">
        <v>0</v>
      </c>
      <c r="CT249" s="116">
        <v>28</v>
      </c>
      <c r="CU249" s="116">
        <v>1.4</v>
      </c>
      <c r="CV249" s="116">
        <v>0</v>
      </c>
      <c r="CW249" s="116">
        <v>0</v>
      </c>
      <c r="CX249" s="116">
        <v>74.400000000000006</v>
      </c>
      <c r="CY249" s="64">
        <v>100</v>
      </c>
      <c r="CZ249" s="64">
        <v>69</v>
      </c>
      <c r="DA249" s="64">
        <v>63</v>
      </c>
      <c r="DB249" s="64">
        <v>50</v>
      </c>
      <c r="DC249" s="64">
        <v>65</v>
      </c>
      <c r="DD249" s="64">
        <v>37</v>
      </c>
      <c r="DE249" s="141">
        <v>0.69</v>
      </c>
      <c r="DF249" s="141">
        <v>0.79365079365079005</v>
      </c>
      <c r="DG249" s="141">
        <v>0.56923076923075999</v>
      </c>
      <c r="DH249" s="64">
        <v>66</v>
      </c>
      <c r="DI249" s="176">
        <v>52</v>
      </c>
      <c r="DJ249" s="175">
        <v>0.964247032692645</v>
      </c>
      <c r="DK249" s="141">
        <v>0.78787878787878785</v>
      </c>
      <c r="DL249" s="141">
        <v>0.75970978333359906</v>
      </c>
      <c r="DM249" s="141">
        <v>0.74927397503423077</v>
      </c>
      <c r="DN249" s="141">
        <v>-0.19047901410283907</v>
      </c>
      <c r="DO249" s="64">
        <v>7</v>
      </c>
      <c r="DP249" s="77">
        <v>0.25925925925924997</v>
      </c>
      <c r="DQ249" s="64">
        <v>15</v>
      </c>
      <c r="DR249" s="77">
        <v>0.75</v>
      </c>
      <c r="DS249" s="64">
        <v>0</v>
      </c>
      <c r="DT249" s="77">
        <v>0</v>
      </c>
      <c r="DU249" s="64">
        <v>76</v>
      </c>
      <c r="DV249" s="64">
        <v>328</v>
      </c>
      <c r="DW249" s="77">
        <v>0.23170731707316999</v>
      </c>
      <c r="DX249" s="64">
        <v>16</v>
      </c>
      <c r="DY249" s="64">
        <v>101</v>
      </c>
      <c r="DZ249" s="201">
        <v>0.15841584158415001</v>
      </c>
      <c r="EA249" s="64">
        <v>14.3000000000009</v>
      </c>
      <c r="EB249" s="64">
        <v>28</v>
      </c>
      <c r="EC249" s="64">
        <v>0</v>
      </c>
      <c r="ED249" s="77">
        <v>0</v>
      </c>
      <c r="EE249" s="64">
        <v>0</v>
      </c>
      <c r="EF249" s="64">
        <v>0</v>
      </c>
      <c r="EG249" s="64">
        <v>0</v>
      </c>
      <c r="EH249" s="77">
        <v>0</v>
      </c>
      <c r="EI249" s="64">
        <v>20</v>
      </c>
      <c r="EJ249" s="138">
        <v>0</v>
      </c>
      <c r="EK249" s="64">
        <v>36</v>
      </c>
      <c r="EL249" s="64">
        <v>1</v>
      </c>
      <c r="EM249" s="138">
        <v>2.7799999999999998E-2</v>
      </c>
      <c r="EN249" s="178">
        <v>0</v>
      </c>
      <c r="EO249" s="178">
        <v>0</v>
      </c>
      <c r="EP249" s="178">
        <v>0</v>
      </c>
      <c r="EQ249" s="178">
        <v>0</v>
      </c>
      <c r="ER249" s="179">
        <v>0</v>
      </c>
    </row>
    <row r="250" spans="2:148" ht="14.1" customHeight="1" x14ac:dyDescent="0.2">
      <c r="B250" s="62" t="s">
        <v>1800</v>
      </c>
      <c r="C250" s="63" t="s">
        <v>383</v>
      </c>
      <c r="D250" s="63" t="s">
        <v>384</v>
      </c>
      <c r="E250" s="63" t="s">
        <v>385</v>
      </c>
      <c r="F250" s="63"/>
      <c r="G250" s="63" t="s">
        <v>386</v>
      </c>
      <c r="H250" s="63" t="s">
        <v>423</v>
      </c>
      <c r="I250" s="63" t="s">
        <v>1787</v>
      </c>
      <c r="J250" s="158" t="b">
        <v>0</v>
      </c>
      <c r="K250" s="132" t="s">
        <v>1801</v>
      </c>
      <c r="L250" s="63" t="s">
        <v>1802</v>
      </c>
      <c r="M250" s="62"/>
      <c r="N250" s="63" t="s">
        <v>1803</v>
      </c>
      <c r="O250" s="63" t="s">
        <v>1804</v>
      </c>
      <c r="P250" s="63" t="s">
        <v>393</v>
      </c>
      <c r="Q250" s="63">
        <v>10509</v>
      </c>
      <c r="R250" s="63" t="s">
        <v>1805</v>
      </c>
      <c r="S250" s="218" t="s">
        <v>1806</v>
      </c>
      <c r="T250" s="132" t="s">
        <v>1807</v>
      </c>
      <c r="U250" s="166" t="s">
        <v>397</v>
      </c>
      <c r="V250" s="219" t="s">
        <v>398</v>
      </c>
      <c r="W250" s="219" t="s">
        <v>399</v>
      </c>
      <c r="X250" s="219" t="s">
        <v>400</v>
      </c>
      <c r="Y250" s="132" t="s">
        <v>335</v>
      </c>
      <c r="Z250" s="166"/>
      <c r="AA250" s="166">
        <v>1</v>
      </c>
      <c r="AB250" s="166">
        <v>1</v>
      </c>
      <c r="AC250" s="166">
        <v>1</v>
      </c>
      <c r="AD250" s="166">
        <v>1</v>
      </c>
      <c r="AE250" s="213">
        <v>40352</v>
      </c>
      <c r="AF250" s="64">
        <v>3490</v>
      </c>
      <c r="AG250" s="64" t="s">
        <v>401</v>
      </c>
      <c r="AH250" s="64">
        <v>1</v>
      </c>
      <c r="AI250" s="64">
        <v>31</v>
      </c>
      <c r="AJ250" s="64">
        <v>27</v>
      </c>
      <c r="AK250" s="64">
        <v>35</v>
      </c>
      <c r="AL250" s="64">
        <v>13</v>
      </c>
      <c r="AM250" s="64">
        <v>50</v>
      </c>
      <c r="AN250" s="64">
        <v>35.185038183005972</v>
      </c>
      <c r="AO250" s="64">
        <v>4.1850381830059717</v>
      </c>
      <c r="AP250" s="77">
        <v>0.70370076366011947</v>
      </c>
      <c r="AQ250" s="64">
        <v>-14.814961816994028</v>
      </c>
      <c r="AR250" s="64">
        <v>30.666665999999999</v>
      </c>
      <c r="AS250" s="65">
        <v>5.2868052287420499E-3</v>
      </c>
      <c r="AT250" s="65">
        <v>0.13500123170987005</v>
      </c>
      <c r="AU250" s="64">
        <v>31</v>
      </c>
      <c r="AV250" s="140">
        <v>35.185038183005972</v>
      </c>
      <c r="AW250" s="140">
        <v>8</v>
      </c>
      <c r="AX250" s="140">
        <v>13</v>
      </c>
      <c r="AY250" s="140">
        <v>4</v>
      </c>
      <c r="AZ250" s="140">
        <v>4</v>
      </c>
      <c r="BA250" s="140">
        <v>0</v>
      </c>
      <c r="BB250" s="140">
        <v>3</v>
      </c>
      <c r="BC250" s="140">
        <v>0</v>
      </c>
      <c r="BD250" s="140">
        <v>7</v>
      </c>
      <c r="BE250" s="140">
        <v>0</v>
      </c>
      <c r="BF250" s="65">
        <v>0</v>
      </c>
      <c r="BG250" s="140">
        <v>0</v>
      </c>
      <c r="BH250" s="140">
        <v>0</v>
      </c>
      <c r="BI250" s="140">
        <v>0</v>
      </c>
      <c r="BJ250" s="140">
        <v>0</v>
      </c>
      <c r="BK250" s="140">
        <v>2</v>
      </c>
      <c r="BL250" s="140">
        <v>0</v>
      </c>
      <c r="BM250" s="65">
        <v>0.3846</v>
      </c>
      <c r="BN250" s="64">
        <v>5</v>
      </c>
      <c r="BO250" s="201">
        <v>2.2522522522519999E-2</v>
      </c>
      <c r="BP250" s="140">
        <v>3</v>
      </c>
      <c r="BQ250" s="147">
        <v>22</v>
      </c>
      <c r="BR250" s="147">
        <v>6</v>
      </c>
      <c r="BS250" s="147">
        <v>5</v>
      </c>
      <c r="BT250" s="147">
        <v>0</v>
      </c>
      <c r="BU250" s="147">
        <v>2</v>
      </c>
      <c r="BV250" s="154">
        <v>0</v>
      </c>
      <c r="BW250" s="159">
        <v>1.6923076923076901</v>
      </c>
      <c r="BX250" s="146">
        <v>0.46153846153846001</v>
      </c>
      <c r="BY250" s="146">
        <v>0.38461538461537997</v>
      </c>
      <c r="BZ250" s="146">
        <v>0</v>
      </c>
      <c r="CA250" s="146">
        <v>0.15384615384615</v>
      </c>
      <c r="CB250" s="156">
        <v>0</v>
      </c>
      <c r="CC250" s="155">
        <v>5</v>
      </c>
      <c r="CD250" s="77">
        <v>0.38461538461537997</v>
      </c>
      <c r="CE250" s="64">
        <v>11</v>
      </c>
      <c r="CF250" s="77">
        <v>0.61111111111111005</v>
      </c>
      <c r="CG250" s="64">
        <v>16</v>
      </c>
      <c r="CH250" s="77">
        <v>0.51612903225805995</v>
      </c>
      <c r="CI250" s="124">
        <v>0</v>
      </c>
      <c r="CJ250" s="124">
        <v>13</v>
      </c>
      <c r="CK250" s="77">
        <v>0</v>
      </c>
      <c r="CL250" s="124">
        <v>0</v>
      </c>
      <c r="CM250" s="77">
        <v>0</v>
      </c>
      <c r="CN250" s="124">
        <v>0</v>
      </c>
      <c r="CO250" s="77">
        <v>0</v>
      </c>
      <c r="CP250" s="116">
        <v>690</v>
      </c>
      <c r="CQ250" s="116">
        <v>53.07692307692308</v>
      </c>
      <c r="CR250" s="116">
        <v>0</v>
      </c>
      <c r="CS250" s="116">
        <v>0</v>
      </c>
      <c r="CT250" s="116">
        <v>35</v>
      </c>
      <c r="CU250" s="116">
        <v>2.6923076923076925</v>
      </c>
      <c r="CV250" s="116">
        <v>0</v>
      </c>
      <c r="CW250" s="116">
        <v>0</v>
      </c>
      <c r="CX250" s="116">
        <v>55.769230769230774</v>
      </c>
      <c r="CY250" s="64">
        <v>27</v>
      </c>
      <c r="CZ250" s="64">
        <v>21</v>
      </c>
      <c r="DA250" s="64">
        <v>30</v>
      </c>
      <c r="DB250" s="64">
        <v>22</v>
      </c>
      <c r="DC250" s="64">
        <v>29</v>
      </c>
      <c r="DD250" s="64">
        <v>23</v>
      </c>
      <c r="DE250" s="141">
        <v>0.77777777777777002</v>
      </c>
      <c r="DF250" s="141">
        <v>0.73333333333332995</v>
      </c>
      <c r="DG250" s="141">
        <v>0.79310344827585999</v>
      </c>
      <c r="DH250" s="64">
        <v>30</v>
      </c>
      <c r="DI250" s="176">
        <v>24</v>
      </c>
      <c r="DJ250" s="175">
        <v>0.964247032692645</v>
      </c>
      <c r="DK250" s="141">
        <v>0.8</v>
      </c>
      <c r="DL250" s="141">
        <v>0.771397626154116</v>
      </c>
      <c r="DM250" s="141">
        <v>1.0281383055713571</v>
      </c>
      <c r="DN250" s="141">
        <v>2.170582212174399E-2</v>
      </c>
      <c r="DO250" s="64">
        <v>18</v>
      </c>
      <c r="DP250" s="77">
        <v>0.58064516129031996</v>
      </c>
      <c r="DQ250" s="64">
        <v>2</v>
      </c>
      <c r="DR250" s="77">
        <v>0.15384615384615</v>
      </c>
      <c r="DS250" s="64">
        <v>0</v>
      </c>
      <c r="DT250" s="77">
        <v>0</v>
      </c>
      <c r="DU250" s="64">
        <v>35</v>
      </c>
      <c r="DV250" s="64">
        <v>672</v>
      </c>
      <c r="DW250" s="77">
        <v>5.2083333333329998E-2</v>
      </c>
      <c r="DX250" s="64">
        <v>13</v>
      </c>
      <c r="DY250" s="64">
        <v>222</v>
      </c>
      <c r="DZ250" s="201">
        <v>5.8558558558550002E-2</v>
      </c>
      <c r="EA250" s="64">
        <v>53.600000000001899</v>
      </c>
      <c r="EB250" s="64">
        <v>95</v>
      </c>
      <c r="EC250" s="64">
        <v>4</v>
      </c>
      <c r="ED250" s="77">
        <v>4.2099999999999999E-2</v>
      </c>
      <c r="EE250" s="64">
        <v>0</v>
      </c>
      <c r="EF250" s="64">
        <v>0</v>
      </c>
      <c r="EG250" s="64">
        <v>0</v>
      </c>
      <c r="EH250" s="77">
        <v>0</v>
      </c>
      <c r="EI250" s="64">
        <v>13</v>
      </c>
      <c r="EJ250" s="138">
        <v>0</v>
      </c>
      <c r="EK250" s="64">
        <v>7</v>
      </c>
      <c r="EL250" s="64">
        <v>3</v>
      </c>
      <c r="EM250" s="138">
        <v>0.42859999999999998</v>
      </c>
      <c r="EN250" s="178">
        <v>0</v>
      </c>
      <c r="EO250" s="178">
        <v>0</v>
      </c>
      <c r="EP250" s="178">
        <v>0</v>
      </c>
      <c r="EQ250" s="178">
        <v>0</v>
      </c>
      <c r="ER250" s="179">
        <v>0</v>
      </c>
    </row>
    <row r="251" spans="2:148" ht="14.1" customHeight="1" x14ac:dyDescent="0.2">
      <c r="B251" s="62" t="s">
        <v>1808</v>
      </c>
      <c r="C251" s="63" t="s">
        <v>383</v>
      </c>
      <c r="D251" s="63" t="s">
        <v>384</v>
      </c>
      <c r="E251" s="63" t="s">
        <v>385</v>
      </c>
      <c r="F251" s="63" t="s">
        <v>403</v>
      </c>
      <c r="G251" s="63" t="s">
        <v>386</v>
      </c>
      <c r="H251" s="63" t="s">
        <v>423</v>
      </c>
      <c r="I251" s="63" t="s">
        <v>1787</v>
      </c>
      <c r="J251" s="158" t="b">
        <v>0</v>
      </c>
      <c r="K251" s="132" t="s">
        <v>1809</v>
      </c>
      <c r="L251" s="63" t="s">
        <v>449</v>
      </c>
      <c r="M251" s="62"/>
      <c r="N251" s="63" t="s">
        <v>1810</v>
      </c>
      <c r="O251" s="63" t="s">
        <v>1811</v>
      </c>
      <c r="P251" s="63" t="s">
        <v>393</v>
      </c>
      <c r="Q251" s="63">
        <v>10601</v>
      </c>
      <c r="R251" s="63" t="s">
        <v>565</v>
      </c>
      <c r="S251" s="218" t="s">
        <v>453</v>
      </c>
      <c r="T251" s="132" t="s">
        <v>454</v>
      </c>
      <c r="U251" s="166" t="s">
        <v>397</v>
      </c>
      <c r="V251" s="219" t="s">
        <v>398</v>
      </c>
      <c r="W251" s="219" t="s">
        <v>399</v>
      </c>
      <c r="X251" s="219" t="s">
        <v>400</v>
      </c>
      <c r="Y251" s="132" t="s">
        <v>336</v>
      </c>
      <c r="Z251" s="166" t="s">
        <v>410</v>
      </c>
      <c r="AA251" s="166">
        <v>1</v>
      </c>
      <c r="AB251" s="166">
        <v>1</v>
      </c>
      <c r="AC251" s="166">
        <v>1</v>
      </c>
      <c r="AD251" s="166">
        <v>0</v>
      </c>
      <c r="AE251" s="213">
        <v>41824</v>
      </c>
      <c r="AF251" s="64">
        <v>2018</v>
      </c>
      <c r="AG251" s="64" t="s">
        <v>401</v>
      </c>
      <c r="AH251" s="64">
        <v>1</v>
      </c>
      <c r="AI251" s="64">
        <v>54</v>
      </c>
      <c r="AJ251" s="64">
        <v>45</v>
      </c>
      <c r="AK251" s="64">
        <v>47</v>
      </c>
      <c r="AL251" s="64">
        <v>13</v>
      </c>
      <c r="AM251" s="64">
        <v>50</v>
      </c>
      <c r="AN251" s="64">
        <v>35.185038183005972</v>
      </c>
      <c r="AO251" s="64">
        <v>-18.814961816994028</v>
      </c>
      <c r="AP251" s="77">
        <v>0.70370076366011947</v>
      </c>
      <c r="AQ251" s="64">
        <v>-14.814961816994028</v>
      </c>
      <c r="AR251" s="64">
        <v>48</v>
      </c>
      <c r="AS251" s="65">
        <v>-0.25138216631902188</v>
      </c>
      <c r="AT251" s="65">
        <v>-0.34842521883322275</v>
      </c>
      <c r="AU251" s="64">
        <v>54</v>
      </c>
      <c r="AV251" s="140">
        <v>35.185038183005972</v>
      </c>
      <c r="AW251" s="140">
        <v>10</v>
      </c>
      <c r="AX251" s="140">
        <v>13</v>
      </c>
      <c r="AY251" s="140">
        <v>0</v>
      </c>
      <c r="AZ251" s="140">
        <v>6</v>
      </c>
      <c r="BA251" s="140">
        <v>0</v>
      </c>
      <c r="BB251" s="140">
        <v>1</v>
      </c>
      <c r="BC251" s="140">
        <v>0</v>
      </c>
      <c r="BD251" s="140">
        <v>7</v>
      </c>
      <c r="BE251" s="140">
        <v>4</v>
      </c>
      <c r="BF251" s="65">
        <v>0.4</v>
      </c>
      <c r="BG251" s="140">
        <v>0</v>
      </c>
      <c r="BH251" s="140">
        <v>0</v>
      </c>
      <c r="BI251" s="140">
        <v>0</v>
      </c>
      <c r="BJ251" s="140">
        <v>4</v>
      </c>
      <c r="BK251" s="140">
        <v>1</v>
      </c>
      <c r="BL251" s="140">
        <v>1</v>
      </c>
      <c r="BM251" s="65">
        <v>0.15379999999999999</v>
      </c>
      <c r="BN251" s="64">
        <v>2</v>
      </c>
      <c r="BO251" s="201">
        <v>1.212121212121E-2</v>
      </c>
      <c r="BP251" s="140">
        <v>6</v>
      </c>
      <c r="BQ251" s="147">
        <v>36</v>
      </c>
      <c r="BR251" s="147">
        <v>3</v>
      </c>
      <c r="BS251" s="147">
        <v>4</v>
      </c>
      <c r="BT251" s="147">
        <v>0</v>
      </c>
      <c r="BU251" s="147">
        <v>5</v>
      </c>
      <c r="BV251" s="154">
        <v>1</v>
      </c>
      <c r="BW251" s="159">
        <v>2.7692307692307598</v>
      </c>
      <c r="BX251" s="146">
        <v>0.23076923076923</v>
      </c>
      <c r="BY251" s="146">
        <v>0.30769230769229999</v>
      </c>
      <c r="BZ251" s="146">
        <v>0</v>
      </c>
      <c r="CA251" s="146">
        <v>0.38461538461537997</v>
      </c>
      <c r="CB251" s="156">
        <v>7.6923076923070002E-2</v>
      </c>
      <c r="CC251" s="155">
        <v>7</v>
      </c>
      <c r="CD251" s="77">
        <v>0.53846153846153</v>
      </c>
      <c r="CE251" s="64">
        <v>5</v>
      </c>
      <c r="CF251" s="77">
        <v>0.29411764705881999</v>
      </c>
      <c r="CG251" s="64">
        <v>12</v>
      </c>
      <c r="CH251" s="77">
        <v>0.4</v>
      </c>
      <c r="CI251" s="124">
        <v>2</v>
      </c>
      <c r="CJ251" s="124">
        <v>13</v>
      </c>
      <c r="CK251" s="77">
        <v>0.15384615384615</v>
      </c>
      <c r="CL251" s="124">
        <v>2</v>
      </c>
      <c r="CM251" s="77">
        <v>0.15379999999999999</v>
      </c>
      <c r="CN251" s="124">
        <v>0</v>
      </c>
      <c r="CO251" s="77">
        <v>0</v>
      </c>
      <c r="CP251" s="116">
        <v>830</v>
      </c>
      <c r="CQ251" s="116">
        <v>63.846153846153847</v>
      </c>
      <c r="CR251" s="116">
        <v>0</v>
      </c>
      <c r="CS251" s="116">
        <v>0</v>
      </c>
      <c r="CT251" s="116">
        <v>49</v>
      </c>
      <c r="CU251" s="116">
        <v>3.7692307692307692</v>
      </c>
      <c r="CV251" s="116">
        <v>10</v>
      </c>
      <c r="CW251" s="116">
        <v>0.76923076923076927</v>
      </c>
      <c r="CX251" s="116">
        <v>68.384615384615387</v>
      </c>
      <c r="CY251" s="64">
        <v>45</v>
      </c>
      <c r="CZ251" s="64">
        <v>34</v>
      </c>
      <c r="DA251" s="64">
        <v>35</v>
      </c>
      <c r="DB251" s="64">
        <v>28</v>
      </c>
      <c r="DC251" s="64">
        <v>51</v>
      </c>
      <c r="DD251" s="64">
        <v>44</v>
      </c>
      <c r="DE251" s="141">
        <v>0.75555555555554998</v>
      </c>
      <c r="DF251" s="141">
        <v>0.8</v>
      </c>
      <c r="DG251" s="141">
        <v>0.86274509803920996</v>
      </c>
      <c r="DH251" s="64">
        <v>52</v>
      </c>
      <c r="DI251" s="176">
        <v>41</v>
      </c>
      <c r="DJ251" s="175">
        <v>0.964247032692645</v>
      </c>
      <c r="DK251" s="141">
        <v>0.78846153846153844</v>
      </c>
      <c r="DL251" s="141">
        <v>0.76027169885381618</v>
      </c>
      <c r="DM251" s="141">
        <v>1.1347852344627354</v>
      </c>
      <c r="DN251" s="141">
        <v>0.10247339918539378</v>
      </c>
      <c r="DO251" s="64">
        <v>17</v>
      </c>
      <c r="DP251" s="77">
        <v>0.56666666666665999</v>
      </c>
      <c r="DQ251" s="64">
        <v>9</v>
      </c>
      <c r="DR251" s="77">
        <v>0.69230769230768996</v>
      </c>
      <c r="DS251" s="64">
        <v>0</v>
      </c>
      <c r="DT251" s="77">
        <v>0</v>
      </c>
      <c r="DU251" s="64">
        <v>47</v>
      </c>
      <c r="DV251" s="64">
        <v>315</v>
      </c>
      <c r="DW251" s="77">
        <v>0.14920634920633999</v>
      </c>
      <c r="DX251" s="64">
        <v>13</v>
      </c>
      <c r="DY251" s="64">
        <v>165</v>
      </c>
      <c r="DZ251" s="201">
        <v>7.8787878787869997E-2</v>
      </c>
      <c r="EA251" s="64">
        <v>36.500000000001499</v>
      </c>
      <c r="EB251" s="64">
        <v>41</v>
      </c>
      <c r="EC251" s="64">
        <v>1</v>
      </c>
      <c r="ED251" s="77">
        <v>2.4400000000000002E-2</v>
      </c>
      <c r="EE251" s="64">
        <v>0</v>
      </c>
      <c r="EF251" s="64">
        <v>0</v>
      </c>
      <c r="EG251" s="64">
        <v>0</v>
      </c>
      <c r="EH251" s="77">
        <v>0</v>
      </c>
      <c r="EI251" s="64">
        <v>13</v>
      </c>
      <c r="EJ251" s="138">
        <v>0</v>
      </c>
      <c r="EK251" s="64">
        <v>28</v>
      </c>
      <c r="EL251" s="64">
        <v>11</v>
      </c>
      <c r="EM251" s="138">
        <v>0.39290000000000003</v>
      </c>
      <c r="EN251" s="178">
        <v>0</v>
      </c>
      <c r="EO251" s="178">
        <v>0</v>
      </c>
      <c r="EP251" s="178">
        <v>0</v>
      </c>
      <c r="EQ251" s="178">
        <v>0</v>
      </c>
      <c r="ER251" s="179">
        <v>0</v>
      </c>
    </row>
    <row r="252" spans="2:148" ht="14.1" customHeight="1" x14ac:dyDescent="0.2">
      <c r="B252" s="62" t="s">
        <v>1812</v>
      </c>
      <c r="C252" s="63" t="s">
        <v>383</v>
      </c>
      <c r="D252" s="63" t="s">
        <v>384</v>
      </c>
      <c r="E252" s="63" t="s">
        <v>385</v>
      </c>
      <c r="F252" s="63"/>
      <c r="G252" s="63" t="s">
        <v>386</v>
      </c>
      <c r="H252" s="63" t="s">
        <v>423</v>
      </c>
      <c r="I252" s="63" t="s">
        <v>1787</v>
      </c>
      <c r="J252" s="158" t="b">
        <v>0</v>
      </c>
      <c r="K252" s="132" t="s">
        <v>1813</v>
      </c>
      <c r="L252" s="63" t="s">
        <v>1814</v>
      </c>
      <c r="M252" s="62"/>
      <c r="N252" s="63" t="s">
        <v>1815</v>
      </c>
      <c r="O252" s="63" t="s">
        <v>1816</v>
      </c>
      <c r="P252" s="63" t="s">
        <v>393</v>
      </c>
      <c r="Q252" s="63">
        <v>10549</v>
      </c>
      <c r="R252" s="63" t="s">
        <v>1817</v>
      </c>
      <c r="S252" s="218" t="s">
        <v>1818</v>
      </c>
      <c r="T252" s="132" t="s">
        <v>1819</v>
      </c>
      <c r="U252" s="166" t="s">
        <v>397</v>
      </c>
      <c r="V252" s="219" t="s">
        <v>398</v>
      </c>
      <c r="W252" s="219" t="s">
        <v>399</v>
      </c>
      <c r="X252" s="219" t="s">
        <v>400</v>
      </c>
      <c r="Y252" s="132" t="s">
        <v>335</v>
      </c>
      <c r="Z252" s="166"/>
      <c r="AA252" s="166">
        <v>1</v>
      </c>
      <c r="AB252" s="166">
        <v>1</v>
      </c>
      <c r="AC252" s="166">
        <v>0</v>
      </c>
      <c r="AD252" s="166">
        <v>0</v>
      </c>
      <c r="AE252" s="213">
        <v>42411</v>
      </c>
      <c r="AF252" s="64">
        <v>1431</v>
      </c>
      <c r="AG252" s="64" t="s">
        <v>401</v>
      </c>
      <c r="AH252" s="64">
        <v>1</v>
      </c>
      <c r="AI252" s="64">
        <v>15</v>
      </c>
      <c r="AJ252" s="64">
        <v>21</v>
      </c>
      <c r="AK252" s="64">
        <v>20</v>
      </c>
      <c r="AL252" s="64">
        <v>10</v>
      </c>
      <c r="AM252" s="64">
        <v>50</v>
      </c>
      <c r="AN252" s="64">
        <v>27.065413986927673</v>
      </c>
      <c r="AO252" s="64">
        <v>12.065413986927673</v>
      </c>
      <c r="AP252" s="77">
        <v>0.54130827973855344</v>
      </c>
      <c r="AQ252" s="64">
        <v>-22.934586013072327</v>
      </c>
      <c r="AR252" s="64">
        <v>18.333333</v>
      </c>
      <c r="AS252" s="65">
        <v>0.35327069934638367</v>
      </c>
      <c r="AT252" s="65">
        <v>0.80436093246184492</v>
      </c>
      <c r="AU252" s="64">
        <v>15</v>
      </c>
      <c r="AV252" s="140">
        <v>27.065413986927673</v>
      </c>
      <c r="AW252" s="140">
        <v>7</v>
      </c>
      <c r="AX252" s="140">
        <v>10</v>
      </c>
      <c r="AY252" s="140">
        <v>1</v>
      </c>
      <c r="AZ252" s="140">
        <v>6</v>
      </c>
      <c r="BA252" s="140">
        <v>1</v>
      </c>
      <c r="BB252" s="140">
        <v>1</v>
      </c>
      <c r="BC252" s="140">
        <v>1</v>
      </c>
      <c r="BD252" s="140">
        <v>9</v>
      </c>
      <c r="BE252" s="140">
        <v>0</v>
      </c>
      <c r="BF252" s="65">
        <v>0</v>
      </c>
      <c r="BG252" s="140">
        <v>0</v>
      </c>
      <c r="BH252" s="140">
        <v>0</v>
      </c>
      <c r="BI252" s="140">
        <v>0</v>
      </c>
      <c r="BJ252" s="140">
        <v>0</v>
      </c>
      <c r="BK252" s="140">
        <v>0</v>
      </c>
      <c r="BL252" s="140">
        <v>0</v>
      </c>
      <c r="BM252" s="65">
        <v>0.2</v>
      </c>
      <c r="BN252" s="64">
        <v>1</v>
      </c>
      <c r="BO252" s="201">
        <v>8.1300813008099992E-3</v>
      </c>
      <c r="BP252" s="140">
        <v>5</v>
      </c>
      <c r="BQ252" s="147">
        <v>30</v>
      </c>
      <c r="BR252" s="147">
        <v>1</v>
      </c>
      <c r="BS252" s="147">
        <v>2</v>
      </c>
      <c r="BT252" s="147">
        <v>2</v>
      </c>
      <c r="BU252" s="147">
        <v>5</v>
      </c>
      <c r="BV252" s="154">
        <v>0</v>
      </c>
      <c r="BW252" s="159">
        <v>3</v>
      </c>
      <c r="BX252" s="146">
        <v>0.1</v>
      </c>
      <c r="BY252" s="146">
        <v>0.2</v>
      </c>
      <c r="BZ252" s="146">
        <v>0.2</v>
      </c>
      <c r="CA252" s="146">
        <v>0.5</v>
      </c>
      <c r="CB252" s="156">
        <v>0</v>
      </c>
      <c r="CC252" s="155">
        <v>4</v>
      </c>
      <c r="CD252" s="77">
        <v>0.4</v>
      </c>
      <c r="CE252" s="64">
        <v>1</v>
      </c>
      <c r="CF252" s="77">
        <v>0.2</v>
      </c>
      <c r="CG252" s="64">
        <v>5</v>
      </c>
      <c r="CH252" s="77">
        <v>0.33333333333332998</v>
      </c>
      <c r="CI252" s="124">
        <v>0</v>
      </c>
      <c r="CJ252" s="124">
        <v>10</v>
      </c>
      <c r="CK252" s="77">
        <v>0</v>
      </c>
      <c r="CL252" s="124">
        <v>0</v>
      </c>
      <c r="CM252" s="77">
        <v>0</v>
      </c>
      <c r="CN252" s="124">
        <v>0</v>
      </c>
      <c r="CO252" s="77">
        <v>0</v>
      </c>
      <c r="CP252" s="116">
        <v>485</v>
      </c>
      <c r="CQ252" s="116">
        <v>48.5</v>
      </c>
      <c r="CR252" s="116">
        <v>0</v>
      </c>
      <c r="CS252" s="116">
        <v>0</v>
      </c>
      <c r="CT252" s="116">
        <v>28</v>
      </c>
      <c r="CU252" s="116">
        <v>2.8</v>
      </c>
      <c r="CV252" s="116">
        <v>0</v>
      </c>
      <c r="CW252" s="116">
        <v>0</v>
      </c>
      <c r="CX252" s="116">
        <v>51.3</v>
      </c>
      <c r="CY252" s="64">
        <v>19</v>
      </c>
      <c r="CZ252" s="64">
        <v>14</v>
      </c>
      <c r="DA252" s="64">
        <v>18</v>
      </c>
      <c r="DB252" s="64">
        <v>12</v>
      </c>
      <c r="DC252" s="64">
        <v>14</v>
      </c>
      <c r="DD252" s="64">
        <v>7</v>
      </c>
      <c r="DE252" s="141">
        <v>0.73684210526314997</v>
      </c>
      <c r="DF252" s="141">
        <v>0.66666666666665997</v>
      </c>
      <c r="DG252" s="141">
        <v>0.5</v>
      </c>
      <c r="DH252" s="64">
        <v>14</v>
      </c>
      <c r="DI252" s="176">
        <v>11</v>
      </c>
      <c r="DJ252" s="175">
        <v>0.964247032692645</v>
      </c>
      <c r="DK252" s="141">
        <v>0.7857142857142857</v>
      </c>
      <c r="DL252" s="141">
        <v>0.75762266854422111</v>
      </c>
      <c r="DM252" s="141">
        <v>0.65995913369481751</v>
      </c>
      <c r="DN252" s="141">
        <v>-0.25762266854422111</v>
      </c>
      <c r="DO252" s="64">
        <v>5</v>
      </c>
      <c r="DP252" s="77">
        <v>0.33333333333332998</v>
      </c>
      <c r="DQ252" s="64">
        <v>9</v>
      </c>
      <c r="DR252" s="77">
        <v>0.9</v>
      </c>
      <c r="DS252" s="64">
        <v>0</v>
      </c>
      <c r="DT252" s="77">
        <v>0</v>
      </c>
      <c r="DU252" s="64">
        <v>20</v>
      </c>
      <c r="DV252" s="64">
        <v>290</v>
      </c>
      <c r="DW252" s="77">
        <v>6.8965517241369997E-2</v>
      </c>
      <c r="DX252" s="64">
        <v>10</v>
      </c>
      <c r="DY252" s="64">
        <v>123</v>
      </c>
      <c r="DZ252" s="201">
        <v>8.1300813008129996E-2</v>
      </c>
      <c r="EA252" s="64">
        <v>26.9</v>
      </c>
      <c r="EB252" s="64">
        <v>36</v>
      </c>
      <c r="EC252" s="64">
        <v>0</v>
      </c>
      <c r="ED252" s="77">
        <v>0</v>
      </c>
      <c r="EE252" s="64">
        <v>0</v>
      </c>
      <c r="EF252" s="64">
        <v>0</v>
      </c>
      <c r="EG252" s="64">
        <v>0</v>
      </c>
      <c r="EH252" s="77">
        <v>0</v>
      </c>
      <c r="EI252" s="64">
        <v>0</v>
      </c>
      <c r="EJ252" s="138">
        <v>0</v>
      </c>
      <c r="EK252" s="64">
        <v>17</v>
      </c>
      <c r="EL252" s="64">
        <v>0</v>
      </c>
      <c r="EM252" s="138">
        <v>0</v>
      </c>
      <c r="EN252" s="178">
        <v>0</v>
      </c>
      <c r="EO252" s="178">
        <v>0</v>
      </c>
      <c r="EP252" s="178">
        <v>0</v>
      </c>
      <c r="EQ252" s="178">
        <v>0</v>
      </c>
      <c r="ER252" s="179">
        <v>0</v>
      </c>
    </row>
    <row r="253" spans="2:148" ht="14.1" customHeight="1" x14ac:dyDescent="0.2">
      <c r="B253" s="62" t="s">
        <v>1820</v>
      </c>
      <c r="C253" s="63" t="s">
        <v>383</v>
      </c>
      <c r="D253" s="63" t="s">
        <v>384</v>
      </c>
      <c r="E253" s="63" t="s">
        <v>385</v>
      </c>
      <c r="F253" s="63" t="s">
        <v>403</v>
      </c>
      <c r="G253" s="63" t="s">
        <v>386</v>
      </c>
      <c r="H253" s="63" t="s">
        <v>423</v>
      </c>
      <c r="I253" s="63" t="s">
        <v>1787</v>
      </c>
      <c r="J253" s="158" t="b">
        <v>0</v>
      </c>
      <c r="K253" s="132" t="s">
        <v>1821</v>
      </c>
      <c r="L253" s="63" t="s">
        <v>449</v>
      </c>
      <c r="M253" s="62"/>
      <c r="N253" s="63" t="s">
        <v>1822</v>
      </c>
      <c r="O253" s="63" t="s">
        <v>1823</v>
      </c>
      <c r="P253" s="63" t="s">
        <v>393</v>
      </c>
      <c r="Q253" s="63">
        <v>10573</v>
      </c>
      <c r="R253" s="63" t="s">
        <v>1824</v>
      </c>
      <c r="S253" s="218" t="s">
        <v>453</v>
      </c>
      <c r="T253" s="132" t="s">
        <v>454</v>
      </c>
      <c r="U253" s="166" t="s">
        <v>397</v>
      </c>
      <c r="V253" s="219" t="s">
        <v>398</v>
      </c>
      <c r="W253" s="219" t="s">
        <v>399</v>
      </c>
      <c r="X253" s="219" t="s">
        <v>400</v>
      </c>
      <c r="Y253" s="132" t="s">
        <v>336</v>
      </c>
      <c r="Z253" s="166" t="s">
        <v>401</v>
      </c>
      <c r="AA253" s="166">
        <v>1</v>
      </c>
      <c r="AB253" s="166">
        <v>1</v>
      </c>
      <c r="AC253" s="166">
        <v>1</v>
      </c>
      <c r="AD253" s="166">
        <v>0</v>
      </c>
      <c r="AE253" s="213">
        <v>42726</v>
      </c>
      <c r="AF253" s="64">
        <v>1116</v>
      </c>
      <c r="AG253" s="64" t="s">
        <v>401</v>
      </c>
      <c r="AH253" s="64">
        <v>1</v>
      </c>
      <c r="AI253" s="64">
        <v>106</v>
      </c>
      <c r="AJ253" s="64">
        <v>128</v>
      </c>
      <c r="AK253" s="64">
        <v>155</v>
      </c>
      <c r="AL253" s="64">
        <v>39</v>
      </c>
      <c r="AM253" s="64">
        <v>120</v>
      </c>
      <c r="AN253" s="64">
        <v>105.55511454901793</v>
      </c>
      <c r="AO253" s="64">
        <v>-0.44488545098207055</v>
      </c>
      <c r="AP253" s="77">
        <v>0.87962595457514936</v>
      </c>
      <c r="AQ253" s="64">
        <v>-14.444885450982071</v>
      </c>
      <c r="AR253" s="64">
        <v>130.33333300000001</v>
      </c>
      <c r="AS253" s="65">
        <v>-0.31899926097407788</v>
      </c>
      <c r="AT253" s="65">
        <v>-4.1970325564346283E-3</v>
      </c>
      <c r="AU253" s="64">
        <v>106</v>
      </c>
      <c r="AV253" s="140">
        <v>105.55511454901793</v>
      </c>
      <c r="AW253" s="140">
        <v>20</v>
      </c>
      <c r="AX253" s="140">
        <v>39</v>
      </c>
      <c r="AY253" s="140">
        <v>0</v>
      </c>
      <c r="AZ253" s="140">
        <v>15</v>
      </c>
      <c r="BA253" s="140">
        <v>6</v>
      </c>
      <c r="BB253" s="140">
        <v>10</v>
      </c>
      <c r="BC253" s="140">
        <v>0</v>
      </c>
      <c r="BD253" s="140">
        <v>31</v>
      </c>
      <c r="BE253" s="140">
        <v>5</v>
      </c>
      <c r="BF253" s="65">
        <v>0.25</v>
      </c>
      <c r="BG253" s="140">
        <v>0</v>
      </c>
      <c r="BH253" s="140">
        <v>0</v>
      </c>
      <c r="BI253" s="140">
        <v>1</v>
      </c>
      <c r="BJ253" s="140">
        <v>6</v>
      </c>
      <c r="BK253" s="140">
        <v>2</v>
      </c>
      <c r="BL253" s="140">
        <v>0</v>
      </c>
      <c r="BM253" s="65">
        <v>0.46150000000000002</v>
      </c>
      <c r="BN253" s="64">
        <v>11</v>
      </c>
      <c r="BO253" s="201">
        <v>4.4354838709669997E-2</v>
      </c>
      <c r="BP253" s="140">
        <v>28</v>
      </c>
      <c r="BQ253" s="147">
        <v>143</v>
      </c>
      <c r="BR253" s="147">
        <v>0</v>
      </c>
      <c r="BS253" s="147">
        <v>7</v>
      </c>
      <c r="BT253" s="147">
        <v>5</v>
      </c>
      <c r="BU253" s="147">
        <v>21</v>
      </c>
      <c r="BV253" s="154">
        <v>6</v>
      </c>
      <c r="BW253" s="159">
        <v>3.6666666666666599</v>
      </c>
      <c r="BX253" s="146">
        <v>0</v>
      </c>
      <c r="BY253" s="146">
        <v>0.17948717948717</v>
      </c>
      <c r="BZ253" s="146">
        <v>0.12820512820512001</v>
      </c>
      <c r="CA253" s="146">
        <v>0.53846153846153</v>
      </c>
      <c r="CB253" s="156">
        <v>0.15384615384615</v>
      </c>
      <c r="CC253" s="155">
        <v>16</v>
      </c>
      <c r="CD253" s="77">
        <v>0.41025641025641002</v>
      </c>
      <c r="CE253" s="64">
        <v>1</v>
      </c>
      <c r="CF253" s="77">
        <v>4.3478260869559998E-2</v>
      </c>
      <c r="CG253" s="64">
        <v>17</v>
      </c>
      <c r="CH253" s="77">
        <v>0.27419354838708998</v>
      </c>
      <c r="CI253" s="124">
        <v>1</v>
      </c>
      <c r="CJ253" s="124">
        <v>39</v>
      </c>
      <c r="CK253" s="77">
        <v>2.5641025641019999E-2</v>
      </c>
      <c r="CL253" s="124">
        <v>0</v>
      </c>
      <c r="CM253" s="77">
        <v>0</v>
      </c>
      <c r="CN253" s="124">
        <v>0</v>
      </c>
      <c r="CO253" s="77">
        <v>0</v>
      </c>
      <c r="CP253" s="116">
        <v>2110</v>
      </c>
      <c r="CQ253" s="116">
        <v>54.102564102564102</v>
      </c>
      <c r="CR253" s="116">
        <v>0</v>
      </c>
      <c r="CS253" s="116">
        <v>0</v>
      </c>
      <c r="CT253" s="116">
        <v>112</v>
      </c>
      <c r="CU253" s="116">
        <v>2.8717948717948718</v>
      </c>
      <c r="CV253" s="116">
        <v>10</v>
      </c>
      <c r="CW253" s="116">
        <v>0.25641025641025639</v>
      </c>
      <c r="CX253" s="116">
        <v>57.230769230769226</v>
      </c>
      <c r="CY253" s="64">
        <v>127</v>
      </c>
      <c r="CZ253" s="64">
        <v>100</v>
      </c>
      <c r="DA253" s="64">
        <v>151</v>
      </c>
      <c r="DB253" s="64">
        <v>118</v>
      </c>
      <c r="DC253" s="64">
        <v>106</v>
      </c>
      <c r="DD253" s="64">
        <v>73</v>
      </c>
      <c r="DE253" s="141">
        <v>0.78740157480313999</v>
      </c>
      <c r="DF253" s="141">
        <v>0.78145695364237999</v>
      </c>
      <c r="DG253" s="141">
        <v>0.68867924528301006</v>
      </c>
      <c r="DH253" s="64">
        <v>108</v>
      </c>
      <c r="DI253" s="176">
        <v>83</v>
      </c>
      <c r="DJ253" s="175">
        <v>0.964247032692645</v>
      </c>
      <c r="DK253" s="141">
        <v>0.76851851851851849</v>
      </c>
      <c r="DL253" s="141">
        <v>0.741041701050829</v>
      </c>
      <c r="DM253" s="141">
        <v>0.92933939386465469</v>
      </c>
      <c r="DN253" s="141">
        <v>-5.236245576781895E-2</v>
      </c>
      <c r="DO253" s="64">
        <v>23</v>
      </c>
      <c r="DP253" s="77">
        <v>0.37096774193547999</v>
      </c>
      <c r="DQ253" s="64">
        <v>30</v>
      </c>
      <c r="DR253" s="77">
        <v>0.76923076923075995</v>
      </c>
      <c r="DS253" s="64">
        <v>0</v>
      </c>
      <c r="DT253" s="77">
        <v>0</v>
      </c>
      <c r="DU253" s="64">
        <v>155</v>
      </c>
      <c r="DV253" s="64">
        <v>704</v>
      </c>
      <c r="DW253" s="77">
        <v>0.22017045454545001</v>
      </c>
      <c r="DX253" s="64">
        <v>39</v>
      </c>
      <c r="DY253" s="64">
        <v>248</v>
      </c>
      <c r="DZ253" s="201">
        <v>0.15725806451612001</v>
      </c>
      <c r="EA253" s="64">
        <v>35.400000000002201</v>
      </c>
      <c r="EB253" s="64">
        <v>64</v>
      </c>
      <c r="EC253" s="64">
        <v>1</v>
      </c>
      <c r="ED253" s="77">
        <v>1.5599999999999999E-2</v>
      </c>
      <c r="EE253" s="64">
        <v>0</v>
      </c>
      <c r="EF253" s="64">
        <v>0</v>
      </c>
      <c r="EG253" s="64">
        <v>0</v>
      </c>
      <c r="EH253" s="77">
        <v>0</v>
      </c>
      <c r="EI253" s="64">
        <v>39</v>
      </c>
      <c r="EJ253" s="138">
        <v>0</v>
      </c>
      <c r="EK253" s="64">
        <v>78</v>
      </c>
      <c r="EL253" s="64">
        <v>0</v>
      </c>
      <c r="EM253" s="138">
        <v>0</v>
      </c>
      <c r="EN253" s="178">
        <v>0</v>
      </c>
      <c r="EO253" s="178">
        <v>0</v>
      </c>
      <c r="EP253" s="178">
        <v>0</v>
      </c>
      <c r="EQ253" s="178">
        <v>0</v>
      </c>
      <c r="ER253" s="179">
        <v>0</v>
      </c>
    </row>
    <row r="254" spans="2:148" ht="14.1" customHeight="1" x14ac:dyDescent="0.2">
      <c r="B254" s="62" t="s">
        <v>1825</v>
      </c>
      <c r="C254" s="63" t="s">
        <v>383</v>
      </c>
      <c r="D254" s="63" t="s">
        <v>384</v>
      </c>
      <c r="E254" s="63" t="s">
        <v>385</v>
      </c>
      <c r="F254" s="63" t="s">
        <v>403</v>
      </c>
      <c r="G254" s="63" t="s">
        <v>386</v>
      </c>
      <c r="H254" s="63" t="s">
        <v>423</v>
      </c>
      <c r="I254" s="63" t="s">
        <v>1787</v>
      </c>
      <c r="J254" s="158" t="b">
        <v>0</v>
      </c>
      <c r="K254" s="132" t="s">
        <v>1826</v>
      </c>
      <c r="L254" s="63" t="s">
        <v>449</v>
      </c>
      <c r="M254" s="62"/>
      <c r="N254" s="63" t="s">
        <v>1827</v>
      </c>
      <c r="O254" s="63" t="s">
        <v>1811</v>
      </c>
      <c r="P254" s="63" t="s">
        <v>393</v>
      </c>
      <c r="Q254" s="63">
        <v>10601</v>
      </c>
      <c r="R254" s="63" t="s">
        <v>1828</v>
      </c>
      <c r="S254" s="218" t="s">
        <v>453</v>
      </c>
      <c r="T254" s="132" t="s">
        <v>454</v>
      </c>
      <c r="U254" s="166" t="s">
        <v>397</v>
      </c>
      <c r="V254" s="219" t="s">
        <v>398</v>
      </c>
      <c r="W254" s="219" t="s">
        <v>399</v>
      </c>
      <c r="X254" s="219" t="s">
        <v>400</v>
      </c>
      <c r="Y254" s="132" t="s">
        <v>336</v>
      </c>
      <c r="Z254" s="166" t="s">
        <v>410</v>
      </c>
      <c r="AA254" s="166">
        <v>1</v>
      </c>
      <c r="AB254" s="166">
        <v>1</v>
      </c>
      <c r="AC254" s="166">
        <v>1</v>
      </c>
      <c r="AD254" s="166">
        <v>0</v>
      </c>
      <c r="AE254" s="213">
        <v>42534</v>
      </c>
      <c r="AF254" s="64">
        <v>1308</v>
      </c>
      <c r="AG254" s="64" t="s">
        <v>401</v>
      </c>
      <c r="AH254" s="64">
        <v>1</v>
      </c>
      <c r="AI254" s="64">
        <v>98</v>
      </c>
      <c r="AJ254" s="64">
        <v>170</v>
      </c>
      <c r="AK254" s="64">
        <v>198</v>
      </c>
      <c r="AL254" s="64">
        <v>62</v>
      </c>
      <c r="AM254" s="64">
        <v>103</v>
      </c>
      <c r="AN254" s="64">
        <v>167.80556671895158</v>
      </c>
      <c r="AO254" s="64">
        <v>69.805566718951582</v>
      </c>
      <c r="AP254" s="77">
        <v>1.6291802594072968</v>
      </c>
      <c r="AQ254" s="64">
        <v>64.805566718951582</v>
      </c>
      <c r="AR254" s="64">
        <v>153</v>
      </c>
      <c r="AS254" s="65">
        <v>-0.15249713778307283</v>
      </c>
      <c r="AT254" s="65">
        <v>0.71230170121379166</v>
      </c>
      <c r="AU254" s="64">
        <v>98</v>
      </c>
      <c r="AV254" s="140">
        <v>167.80556671895158</v>
      </c>
      <c r="AW254" s="140">
        <v>29</v>
      </c>
      <c r="AX254" s="140">
        <v>62</v>
      </c>
      <c r="AY254" s="140">
        <v>0</v>
      </c>
      <c r="AZ254" s="140">
        <v>11</v>
      </c>
      <c r="BA254" s="140">
        <v>2</v>
      </c>
      <c r="BB254" s="140">
        <v>8</v>
      </c>
      <c r="BC254" s="140">
        <v>0</v>
      </c>
      <c r="BD254" s="140">
        <v>21</v>
      </c>
      <c r="BE254" s="140">
        <v>18</v>
      </c>
      <c r="BF254" s="65">
        <v>0.62070000000000003</v>
      </c>
      <c r="BG254" s="140">
        <v>2</v>
      </c>
      <c r="BH254" s="140">
        <v>1</v>
      </c>
      <c r="BI254" s="140">
        <v>1</v>
      </c>
      <c r="BJ254" s="140">
        <v>22</v>
      </c>
      <c r="BK254" s="140">
        <v>19</v>
      </c>
      <c r="BL254" s="140">
        <v>0</v>
      </c>
      <c r="BM254" s="65">
        <v>0.4677</v>
      </c>
      <c r="BN254" s="64">
        <v>23</v>
      </c>
      <c r="BO254" s="201">
        <v>0.11004784688994999</v>
      </c>
      <c r="BP254" s="140">
        <v>47</v>
      </c>
      <c r="BQ254" s="147">
        <v>233</v>
      </c>
      <c r="BR254" s="147">
        <v>5</v>
      </c>
      <c r="BS254" s="147">
        <v>7</v>
      </c>
      <c r="BT254" s="147">
        <v>7</v>
      </c>
      <c r="BU254" s="147">
        <v>22</v>
      </c>
      <c r="BV254" s="154">
        <v>21</v>
      </c>
      <c r="BW254" s="159">
        <v>3.7580645161290298</v>
      </c>
      <c r="BX254" s="146">
        <v>8.0645161290319997E-2</v>
      </c>
      <c r="BY254" s="146">
        <v>0.11290322580645</v>
      </c>
      <c r="BZ254" s="146">
        <v>0.11290322580645</v>
      </c>
      <c r="CA254" s="146">
        <v>0.35483870967740999</v>
      </c>
      <c r="CB254" s="156">
        <v>0.33870967741934999</v>
      </c>
      <c r="CC254" s="155">
        <v>42</v>
      </c>
      <c r="CD254" s="77">
        <v>0.67741935483869997</v>
      </c>
      <c r="CE254" s="64">
        <v>6</v>
      </c>
      <c r="CF254" s="77">
        <v>0.5</v>
      </c>
      <c r="CG254" s="64">
        <v>48</v>
      </c>
      <c r="CH254" s="77">
        <v>0.64864864864864002</v>
      </c>
      <c r="CI254" s="124">
        <v>2</v>
      </c>
      <c r="CJ254" s="124">
        <v>62</v>
      </c>
      <c r="CK254" s="77">
        <v>3.2258064516119997E-2</v>
      </c>
      <c r="CL254" s="124">
        <v>2</v>
      </c>
      <c r="CM254" s="77">
        <v>3.2300000000000002E-2</v>
      </c>
      <c r="CN254" s="124">
        <v>0</v>
      </c>
      <c r="CO254" s="77">
        <v>0</v>
      </c>
      <c r="CP254" s="116">
        <v>4270</v>
      </c>
      <c r="CQ254" s="116">
        <v>68.870967741935488</v>
      </c>
      <c r="CR254" s="116">
        <v>0</v>
      </c>
      <c r="CS254" s="116">
        <v>0</v>
      </c>
      <c r="CT254" s="116">
        <v>294</v>
      </c>
      <c r="CU254" s="116">
        <v>4.741935483870968</v>
      </c>
      <c r="CV254" s="116">
        <v>10</v>
      </c>
      <c r="CW254" s="116">
        <v>0.16129032258064516</v>
      </c>
      <c r="CX254" s="116">
        <v>73.774193548387103</v>
      </c>
      <c r="CY254" s="64">
        <v>161</v>
      </c>
      <c r="CZ254" s="64">
        <v>127</v>
      </c>
      <c r="DA254" s="64">
        <v>135</v>
      </c>
      <c r="DB254" s="64">
        <v>109</v>
      </c>
      <c r="DC254" s="64">
        <v>89</v>
      </c>
      <c r="DD254" s="64">
        <v>69</v>
      </c>
      <c r="DE254" s="141">
        <v>0.78881987577639001</v>
      </c>
      <c r="DF254" s="141">
        <v>0.80740740740740002</v>
      </c>
      <c r="DG254" s="141">
        <v>0.77528089887639995</v>
      </c>
      <c r="DH254" s="64">
        <v>91</v>
      </c>
      <c r="DI254" s="176">
        <v>70</v>
      </c>
      <c r="DJ254" s="175">
        <v>0.964247032692645</v>
      </c>
      <c r="DK254" s="141">
        <v>0.76923076923076927</v>
      </c>
      <c r="DL254" s="141">
        <v>0.74172848668665003</v>
      </c>
      <c r="DM254" s="141">
        <v>1.0452354369448997</v>
      </c>
      <c r="DN254" s="141">
        <v>3.3552412189749914E-2</v>
      </c>
      <c r="DO254" s="64">
        <v>12</v>
      </c>
      <c r="DP254" s="77">
        <v>0.16216216216216001</v>
      </c>
      <c r="DQ254" s="64">
        <v>45</v>
      </c>
      <c r="DR254" s="77">
        <v>0.72580645161290003</v>
      </c>
      <c r="DS254" s="64">
        <v>1</v>
      </c>
      <c r="DT254" s="77">
        <v>1.6129032258059998E-2</v>
      </c>
      <c r="DU254" s="64">
        <v>198</v>
      </c>
      <c r="DV254" s="64">
        <v>517</v>
      </c>
      <c r="DW254" s="77">
        <v>0.38297872340424999</v>
      </c>
      <c r="DX254" s="64">
        <v>61</v>
      </c>
      <c r="DY254" s="64">
        <v>209</v>
      </c>
      <c r="DZ254" s="201">
        <v>0.29186602870813</v>
      </c>
      <c r="EA254" s="64">
        <v>1.7000000000008</v>
      </c>
      <c r="EB254" s="64">
        <v>48</v>
      </c>
      <c r="EC254" s="64">
        <v>0</v>
      </c>
      <c r="ED254" s="77">
        <v>0</v>
      </c>
      <c r="EE254" s="64">
        <v>0</v>
      </c>
      <c r="EF254" s="64">
        <v>0</v>
      </c>
      <c r="EG254" s="64">
        <v>0</v>
      </c>
      <c r="EH254" s="77">
        <v>0</v>
      </c>
      <c r="EI254" s="64">
        <v>62</v>
      </c>
      <c r="EJ254" s="138">
        <v>0</v>
      </c>
      <c r="EK254" s="64">
        <v>56</v>
      </c>
      <c r="EL254" s="64">
        <v>52</v>
      </c>
      <c r="EM254" s="138">
        <v>0.92859999999999998</v>
      </c>
      <c r="EN254" s="178">
        <v>0</v>
      </c>
      <c r="EO254" s="178">
        <v>0</v>
      </c>
      <c r="EP254" s="178">
        <v>0</v>
      </c>
      <c r="EQ254" s="178">
        <v>0</v>
      </c>
      <c r="ER254" s="179">
        <v>0</v>
      </c>
    </row>
    <row r="255" spans="2:148" ht="14.1" customHeight="1" x14ac:dyDescent="0.2">
      <c r="B255" s="62" t="s">
        <v>1829</v>
      </c>
      <c r="C255" s="63" t="s">
        <v>383</v>
      </c>
      <c r="D255" s="63" t="s">
        <v>384</v>
      </c>
      <c r="E255" s="63" t="s">
        <v>385</v>
      </c>
      <c r="F255" s="63" t="s">
        <v>403</v>
      </c>
      <c r="G255" s="63" t="s">
        <v>386</v>
      </c>
      <c r="H255" s="63" t="s">
        <v>423</v>
      </c>
      <c r="I255" s="63" t="s">
        <v>1787</v>
      </c>
      <c r="J255" s="158" t="b">
        <v>0</v>
      </c>
      <c r="K255" s="132" t="s">
        <v>1830</v>
      </c>
      <c r="L255" s="63" t="s">
        <v>449</v>
      </c>
      <c r="M255" s="62"/>
      <c r="N255" s="63" t="s">
        <v>1831</v>
      </c>
      <c r="O255" s="63" t="s">
        <v>1832</v>
      </c>
      <c r="P255" s="63" t="s">
        <v>393</v>
      </c>
      <c r="Q255" s="63">
        <v>12601</v>
      </c>
      <c r="R255" s="63" t="s">
        <v>1833</v>
      </c>
      <c r="S255" s="218" t="s">
        <v>453</v>
      </c>
      <c r="T255" s="132" t="s">
        <v>454</v>
      </c>
      <c r="U255" s="166" t="s">
        <v>397</v>
      </c>
      <c r="V255" s="219" t="s">
        <v>398</v>
      </c>
      <c r="W255" s="219" t="s">
        <v>399</v>
      </c>
      <c r="X255" s="219" t="s">
        <v>400</v>
      </c>
      <c r="Y255" s="132" t="s">
        <v>336</v>
      </c>
      <c r="Z255" s="166" t="s">
        <v>410</v>
      </c>
      <c r="AA255" s="166">
        <v>1</v>
      </c>
      <c r="AB255" s="166">
        <v>1</v>
      </c>
      <c r="AC255" s="166">
        <v>1</v>
      </c>
      <c r="AD255" s="166">
        <v>0</v>
      </c>
      <c r="AE255" s="213">
        <v>42787</v>
      </c>
      <c r="AF255" s="64">
        <v>1055</v>
      </c>
      <c r="AG255" s="64" t="s">
        <v>401</v>
      </c>
      <c r="AH255" s="64">
        <v>1</v>
      </c>
      <c r="AI255" s="64">
        <v>94</v>
      </c>
      <c r="AJ255" s="64">
        <v>140</v>
      </c>
      <c r="AK255" s="64">
        <v>140</v>
      </c>
      <c r="AL255" s="64">
        <v>33</v>
      </c>
      <c r="AM255" s="64">
        <v>115</v>
      </c>
      <c r="AN255" s="64">
        <v>89.315866156861318</v>
      </c>
      <c r="AO255" s="64">
        <v>-4.6841338431386816</v>
      </c>
      <c r="AP255" s="77">
        <v>0.77665970571183751</v>
      </c>
      <c r="AQ255" s="64">
        <v>-25.684133843138682</v>
      </c>
      <c r="AR255" s="64">
        <v>137.33333300000001</v>
      </c>
      <c r="AS255" s="65">
        <v>-0.3620295274509906</v>
      </c>
      <c r="AT255" s="65">
        <v>-4.9831211097220017E-2</v>
      </c>
      <c r="AU255" s="64">
        <v>94</v>
      </c>
      <c r="AV255" s="140">
        <v>89.315866156861318</v>
      </c>
      <c r="AW255" s="140">
        <v>23</v>
      </c>
      <c r="AX255" s="140">
        <v>33</v>
      </c>
      <c r="AY255" s="140">
        <v>0</v>
      </c>
      <c r="AZ255" s="140">
        <v>20</v>
      </c>
      <c r="BA255" s="140">
        <v>1</v>
      </c>
      <c r="BB255" s="140">
        <v>3</v>
      </c>
      <c r="BC255" s="140">
        <v>0</v>
      </c>
      <c r="BD255" s="140">
        <v>24</v>
      </c>
      <c r="BE255" s="140">
        <v>3</v>
      </c>
      <c r="BF255" s="65">
        <v>0.13039999999999999</v>
      </c>
      <c r="BG255" s="140">
        <v>0</v>
      </c>
      <c r="BH255" s="140">
        <v>0</v>
      </c>
      <c r="BI255" s="140">
        <v>0</v>
      </c>
      <c r="BJ255" s="140">
        <v>3</v>
      </c>
      <c r="BK255" s="140">
        <v>6</v>
      </c>
      <c r="BL255" s="140">
        <v>0</v>
      </c>
      <c r="BM255" s="65">
        <v>0.30299999999999999</v>
      </c>
      <c r="BN255" s="64">
        <v>8</v>
      </c>
      <c r="BO255" s="201">
        <v>4.3478260869559998E-2</v>
      </c>
      <c r="BP255" s="140">
        <v>18</v>
      </c>
      <c r="BQ255" s="147">
        <v>108</v>
      </c>
      <c r="BR255" s="147">
        <v>0</v>
      </c>
      <c r="BS255" s="147">
        <v>11</v>
      </c>
      <c r="BT255" s="147">
        <v>6</v>
      </c>
      <c r="BU255" s="147">
        <v>12</v>
      </c>
      <c r="BV255" s="154">
        <v>4</v>
      </c>
      <c r="BW255" s="159">
        <v>3.2727272727272698</v>
      </c>
      <c r="BX255" s="146">
        <v>0</v>
      </c>
      <c r="BY255" s="146">
        <v>0.33333333333332998</v>
      </c>
      <c r="BZ255" s="146">
        <v>0.18181818181817999</v>
      </c>
      <c r="CA255" s="146">
        <v>0.36363636363635998</v>
      </c>
      <c r="CB255" s="156">
        <v>0.12121212121211999</v>
      </c>
      <c r="CC255" s="155">
        <v>12</v>
      </c>
      <c r="CD255" s="77">
        <v>0.36363636363635998</v>
      </c>
      <c r="CE255" s="64">
        <v>1</v>
      </c>
      <c r="CF255" s="77">
        <v>0.125</v>
      </c>
      <c r="CG255" s="64">
        <v>13</v>
      </c>
      <c r="CH255" s="77">
        <v>0.31707317073169999</v>
      </c>
      <c r="CI255" s="124">
        <v>0</v>
      </c>
      <c r="CJ255" s="124">
        <v>33</v>
      </c>
      <c r="CK255" s="77">
        <v>0</v>
      </c>
      <c r="CL255" s="124">
        <v>0</v>
      </c>
      <c r="CM255" s="77">
        <v>0</v>
      </c>
      <c r="CN255" s="124">
        <v>0</v>
      </c>
      <c r="CO255" s="77">
        <v>0</v>
      </c>
      <c r="CP255" s="116">
        <v>1980</v>
      </c>
      <c r="CQ255" s="116">
        <v>60</v>
      </c>
      <c r="CR255" s="116">
        <v>0</v>
      </c>
      <c r="CS255" s="116">
        <v>0</v>
      </c>
      <c r="CT255" s="116">
        <v>84</v>
      </c>
      <c r="CU255" s="116">
        <v>2.5454545454545454</v>
      </c>
      <c r="CV255" s="116">
        <v>0</v>
      </c>
      <c r="CW255" s="116">
        <v>0</v>
      </c>
      <c r="CX255" s="116">
        <v>62.545454545454547</v>
      </c>
      <c r="CY255" s="64">
        <v>138</v>
      </c>
      <c r="CZ255" s="64">
        <v>103</v>
      </c>
      <c r="DA255" s="64">
        <v>136</v>
      </c>
      <c r="DB255" s="64">
        <v>105</v>
      </c>
      <c r="DC255" s="64">
        <v>130</v>
      </c>
      <c r="DD255" s="64">
        <v>105</v>
      </c>
      <c r="DE255" s="141">
        <v>0.7463768115942</v>
      </c>
      <c r="DF255" s="141">
        <v>0.77205882352941002</v>
      </c>
      <c r="DG255" s="141">
        <v>0.80769230769230005</v>
      </c>
      <c r="DH255" s="64">
        <v>132</v>
      </c>
      <c r="DI255" s="176">
        <v>105</v>
      </c>
      <c r="DJ255" s="175">
        <v>0.964247032692645</v>
      </c>
      <c r="DK255" s="141">
        <v>0.79545454545454541</v>
      </c>
      <c r="DL255" s="141">
        <v>0.76701468509642212</v>
      </c>
      <c r="DM255" s="141">
        <v>1.0530336946427099</v>
      </c>
      <c r="DN255" s="141">
        <v>4.0677622595877927E-2</v>
      </c>
      <c r="DO255" s="64">
        <v>8</v>
      </c>
      <c r="DP255" s="77">
        <v>0.19512195121951001</v>
      </c>
      <c r="DQ255" s="64">
        <v>29</v>
      </c>
      <c r="DR255" s="77">
        <v>0.87878787878787001</v>
      </c>
      <c r="DS255" s="64">
        <v>0</v>
      </c>
      <c r="DT255" s="77">
        <v>0</v>
      </c>
      <c r="DU255" s="64">
        <v>140</v>
      </c>
      <c r="DV255" s="64">
        <v>530</v>
      </c>
      <c r="DW255" s="77">
        <v>0.26415094339621997</v>
      </c>
      <c r="DX255" s="64">
        <v>32</v>
      </c>
      <c r="DY255" s="64">
        <v>184</v>
      </c>
      <c r="DZ255" s="201">
        <v>0.17391304347826</v>
      </c>
      <c r="EA255" s="64">
        <v>23.200000000000198</v>
      </c>
      <c r="EB255" s="64">
        <v>40</v>
      </c>
      <c r="EC255" s="64">
        <v>2</v>
      </c>
      <c r="ED255" s="77">
        <v>0.05</v>
      </c>
      <c r="EE255" s="64">
        <v>0</v>
      </c>
      <c r="EF255" s="64">
        <v>0</v>
      </c>
      <c r="EG255" s="64">
        <v>0</v>
      </c>
      <c r="EH255" s="77">
        <v>0</v>
      </c>
      <c r="EI255" s="64">
        <v>33</v>
      </c>
      <c r="EJ255" s="138">
        <v>0</v>
      </c>
      <c r="EK255" s="64">
        <v>93</v>
      </c>
      <c r="EL255" s="64">
        <v>2</v>
      </c>
      <c r="EM255" s="138">
        <v>2.1499999999999998E-2</v>
      </c>
      <c r="EN255" s="178">
        <v>0</v>
      </c>
      <c r="EO255" s="178">
        <v>0</v>
      </c>
      <c r="EP255" s="178">
        <v>0</v>
      </c>
      <c r="EQ255" s="178">
        <v>0</v>
      </c>
      <c r="ER255" s="179">
        <v>0</v>
      </c>
    </row>
    <row r="256" spans="2:148" ht="14.1" customHeight="1" x14ac:dyDescent="0.2">
      <c r="B256" s="62" t="s">
        <v>1834</v>
      </c>
      <c r="C256" s="63" t="s">
        <v>383</v>
      </c>
      <c r="D256" s="63" t="s">
        <v>384</v>
      </c>
      <c r="E256" s="63" t="s">
        <v>385</v>
      </c>
      <c r="F256" s="63" t="s">
        <v>403</v>
      </c>
      <c r="G256" s="63" t="s">
        <v>386</v>
      </c>
      <c r="H256" s="63" t="s">
        <v>423</v>
      </c>
      <c r="I256" s="63" t="s">
        <v>1787</v>
      </c>
      <c r="J256" s="158" t="b">
        <v>0</v>
      </c>
      <c r="K256" s="132" t="s">
        <v>1835</v>
      </c>
      <c r="L256" s="63" t="s">
        <v>449</v>
      </c>
      <c r="M256" s="62"/>
      <c r="N256" s="63" t="s">
        <v>1836</v>
      </c>
      <c r="O256" s="63" t="s">
        <v>1832</v>
      </c>
      <c r="P256" s="63" t="s">
        <v>393</v>
      </c>
      <c r="Q256" s="63">
        <v>12601</v>
      </c>
      <c r="R256" s="63" t="s">
        <v>1837</v>
      </c>
      <c r="S256" s="218" t="s">
        <v>453</v>
      </c>
      <c r="T256" s="132" t="s">
        <v>454</v>
      </c>
      <c r="U256" s="166" t="s">
        <v>397</v>
      </c>
      <c r="V256" s="219" t="s">
        <v>398</v>
      </c>
      <c r="W256" s="219" t="s">
        <v>399</v>
      </c>
      <c r="X256" s="219" t="s">
        <v>400</v>
      </c>
      <c r="Y256" s="132" t="s">
        <v>336</v>
      </c>
      <c r="Z256" s="166" t="s">
        <v>401</v>
      </c>
      <c r="AA256" s="166">
        <v>1</v>
      </c>
      <c r="AB256" s="166">
        <v>1</v>
      </c>
      <c r="AC256" s="166">
        <v>1</v>
      </c>
      <c r="AD256" s="166">
        <v>0</v>
      </c>
      <c r="AE256" s="213">
        <v>42947</v>
      </c>
      <c r="AF256" s="64">
        <v>895</v>
      </c>
      <c r="AG256" s="64" t="s">
        <v>401</v>
      </c>
      <c r="AH256" s="64">
        <v>1</v>
      </c>
      <c r="AI256" s="64">
        <v>68</v>
      </c>
      <c r="AJ256" s="64">
        <v>147</v>
      </c>
      <c r="AK256" s="64">
        <v>160</v>
      </c>
      <c r="AL256" s="64">
        <v>41</v>
      </c>
      <c r="AM256" s="64">
        <v>84</v>
      </c>
      <c r="AN256" s="64">
        <v>110.96819734640346</v>
      </c>
      <c r="AO256" s="64">
        <v>42.968197346403457</v>
      </c>
      <c r="AP256" s="77">
        <v>1.3210499684095649</v>
      </c>
      <c r="AQ256" s="64">
        <v>26.968197346403457</v>
      </c>
      <c r="AR256" s="64">
        <v>125.333333</v>
      </c>
      <c r="AS256" s="65">
        <v>-0.30644876658497838</v>
      </c>
      <c r="AT256" s="65">
        <v>0.63188525509416849</v>
      </c>
      <c r="AU256" s="64">
        <v>68</v>
      </c>
      <c r="AV256" s="140">
        <v>110.96819734640346</v>
      </c>
      <c r="AW256" s="140">
        <v>12</v>
      </c>
      <c r="AX256" s="140">
        <v>41</v>
      </c>
      <c r="AY256" s="140">
        <v>0</v>
      </c>
      <c r="AZ256" s="140">
        <v>7</v>
      </c>
      <c r="BA256" s="140">
        <v>1</v>
      </c>
      <c r="BB256" s="140">
        <v>5</v>
      </c>
      <c r="BC256" s="140">
        <v>1</v>
      </c>
      <c r="BD256" s="140">
        <v>14</v>
      </c>
      <c r="BE256" s="140">
        <v>5</v>
      </c>
      <c r="BF256" s="65">
        <v>0.41670000000000001</v>
      </c>
      <c r="BG256" s="140">
        <v>0</v>
      </c>
      <c r="BH256" s="140">
        <v>0</v>
      </c>
      <c r="BI256" s="140">
        <v>2</v>
      </c>
      <c r="BJ256" s="140">
        <v>7</v>
      </c>
      <c r="BK256" s="140">
        <v>18</v>
      </c>
      <c r="BL256" s="140">
        <v>2</v>
      </c>
      <c r="BM256" s="65">
        <v>0.58540000000000003</v>
      </c>
      <c r="BN256" s="64">
        <v>17</v>
      </c>
      <c r="BO256" s="201">
        <v>0.37777777777777</v>
      </c>
      <c r="BP256" s="140">
        <v>26</v>
      </c>
      <c r="BQ256" s="147">
        <v>149</v>
      </c>
      <c r="BR256" s="147">
        <v>0</v>
      </c>
      <c r="BS256" s="147">
        <v>10</v>
      </c>
      <c r="BT256" s="147">
        <v>6</v>
      </c>
      <c r="BU256" s="147">
        <v>14</v>
      </c>
      <c r="BV256" s="154">
        <v>11</v>
      </c>
      <c r="BW256" s="159">
        <v>3.6341463414634099</v>
      </c>
      <c r="BX256" s="146">
        <v>0</v>
      </c>
      <c r="BY256" s="146">
        <v>0.24390243902438999</v>
      </c>
      <c r="BZ256" s="146">
        <v>0.14634146341463</v>
      </c>
      <c r="CA256" s="146">
        <v>0.34146341463413998</v>
      </c>
      <c r="CB256" s="156">
        <v>0.26829268292682001</v>
      </c>
      <c r="CC256" s="155">
        <v>14</v>
      </c>
      <c r="CD256" s="77">
        <v>0.34146341463413998</v>
      </c>
      <c r="CE256" s="64">
        <v>4</v>
      </c>
      <c r="CF256" s="77">
        <v>0.57142857142856995</v>
      </c>
      <c r="CG256" s="64">
        <v>18</v>
      </c>
      <c r="CH256" s="77">
        <v>0.375</v>
      </c>
      <c r="CI256" s="124">
        <v>0</v>
      </c>
      <c r="CJ256" s="124">
        <v>41</v>
      </c>
      <c r="CK256" s="77">
        <v>0</v>
      </c>
      <c r="CL256" s="124">
        <v>0</v>
      </c>
      <c r="CM256" s="77">
        <v>0</v>
      </c>
      <c r="CN256" s="124">
        <v>0</v>
      </c>
      <c r="CO256" s="77">
        <v>0</v>
      </c>
      <c r="CP256" s="116">
        <v>3160</v>
      </c>
      <c r="CQ256" s="116">
        <v>77.073170731707322</v>
      </c>
      <c r="CR256" s="116">
        <v>0</v>
      </c>
      <c r="CS256" s="116">
        <v>0</v>
      </c>
      <c r="CT256" s="116">
        <v>98</v>
      </c>
      <c r="CU256" s="116">
        <v>2.3902439024390243</v>
      </c>
      <c r="CV256" s="116">
        <v>0</v>
      </c>
      <c r="CW256" s="116">
        <v>0</v>
      </c>
      <c r="CX256" s="116">
        <v>79.463414634146346</v>
      </c>
      <c r="CY256" s="64">
        <v>145</v>
      </c>
      <c r="CZ256" s="64">
        <v>111</v>
      </c>
      <c r="DA256" s="64">
        <v>72</v>
      </c>
      <c r="DB256" s="64">
        <v>60</v>
      </c>
      <c r="DC256" s="64">
        <v>69</v>
      </c>
      <c r="DD256" s="64">
        <v>56</v>
      </c>
      <c r="DE256" s="141">
        <v>0.76551724137930999</v>
      </c>
      <c r="DF256" s="141">
        <v>0.83333333333333004</v>
      </c>
      <c r="DG256" s="141">
        <v>0.81159420289855</v>
      </c>
      <c r="DH256" s="64">
        <v>69</v>
      </c>
      <c r="DI256" s="176">
        <v>55</v>
      </c>
      <c r="DJ256" s="175">
        <v>0.964247032692645</v>
      </c>
      <c r="DK256" s="141">
        <v>0.79710144927536231</v>
      </c>
      <c r="DL256" s="141">
        <v>0.76860270721877499</v>
      </c>
      <c r="DM256" s="141">
        <v>1.0559346139117072</v>
      </c>
      <c r="DN256" s="141">
        <v>4.2991495679775005E-2</v>
      </c>
      <c r="DO256" s="64">
        <v>7</v>
      </c>
      <c r="DP256" s="77">
        <v>0.14583333333333001</v>
      </c>
      <c r="DQ256" s="64">
        <v>32</v>
      </c>
      <c r="DR256" s="77">
        <v>0.78048780487804004</v>
      </c>
      <c r="DS256" s="64">
        <v>0</v>
      </c>
      <c r="DT256" s="77">
        <v>0</v>
      </c>
      <c r="DU256" s="64">
        <v>160</v>
      </c>
      <c r="DV256" s="64">
        <v>166</v>
      </c>
      <c r="DW256" s="77">
        <v>0.96385542168673999</v>
      </c>
      <c r="DX256" s="64">
        <v>40</v>
      </c>
      <c r="DY256" s="64">
        <v>45</v>
      </c>
      <c r="DZ256" s="201">
        <v>0.88888888888887996</v>
      </c>
      <c r="EA256" s="64"/>
      <c r="EB256" s="64">
        <v>8</v>
      </c>
      <c r="EC256" s="64">
        <v>1</v>
      </c>
      <c r="ED256" s="77">
        <v>0.125</v>
      </c>
      <c r="EE256" s="64">
        <v>0</v>
      </c>
      <c r="EF256" s="64">
        <v>0</v>
      </c>
      <c r="EG256" s="64">
        <v>0</v>
      </c>
      <c r="EH256" s="77">
        <v>0</v>
      </c>
      <c r="EI256" s="64">
        <v>41</v>
      </c>
      <c r="EJ256" s="138">
        <v>0</v>
      </c>
      <c r="EK256" s="64">
        <v>70</v>
      </c>
      <c r="EL256" s="64">
        <v>8</v>
      </c>
      <c r="EM256" s="138">
        <v>0.1143</v>
      </c>
      <c r="EN256" s="178">
        <v>0</v>
      </c>
      <c r="EO256" s="178">
        <v>0</v>
      </c>
      <c r="EP256" s="178">
        <v>0</v>
      </c>
      <c r="EQ256" s="178">
        <v>0</v>
      </c>
      <c r="ER256" s="179">
        <v>0</v>
      </c>
    </row>
    <row r="257" spans="2:148" ht="14.1" customHeight="1" x14ac:dyDescent="0.2">
      <c r="B257" s="62" t="s">
        <v>1838</v>
      </c>
      <c r="C257" s="63" t="s">
        <v>383</v>
      </c>
      <c r="D257" s="63" t="s">
        <v>384</v>
      </c>
      <c r="E257" s="63" t="s">
        <v>385</v>
      </c>
      <c r="F257" s="63" t="s">
        <v>403</v>
      </c>
      <c r="G257" s="63" t="s">
        <v>386</v>
      </c>
      <c r="H257" s="63" t="s">
        <v>423</v>
      </c>
      <c r="I257" s="63" t="s">
        <v>1787</v>
      </c>
      <c r="J257" s="158" t="b">
        <v>0</v>
      </c>
      <c r="K257" s="132" t="s">
        <v>1839</v>
      </c>
      <c r="L257" s="63" t="s">
        <v>449</v>
      </c>
      <c r="M257" s="62"/>
      <c r="N257" s="63" t="s">
        <v>1840</v>
      </c>
      <c r="O257" s="63" t="s">
        <v>1791</v>
      </c>
      <c r="P257" s="63" t="s">
        <v>393</v>
      </c>
      <c r="Q257" s="63">
        <v>10566</v>
      </c>
      <c r="R257" s="63" t="s">
        <v>1841</v>
      </c>
      <c r="S257" s="218" t="s">
        <v>453</v>
      </c>
      <c r="T257" s="132" t="s">
        <v>454</v>
      </c>
      <c r="U257" s="166" t="s">
        <v>397</v>
      </c>
      <c r="V257" s="219" t="s">
        <v>398</v>
      </c>
      <c r="W257" s="219" t="s">
        <v>399</v>
      </c>
      <c r="X257" s="219" t="s">
        <v>400</v>
      </c>
      <c r="Y257" s="132" t="s">
        <v>336</v>
      </c>
      <c r="Z257" s="166" t="s">
        <v>401</v>
      </c>
      <c r="AA257" s="166">
        <v>1</v>
      </c>
      <c r="AB257" s="166">
        <v>1</v>
      </c>
      <c r="AC257" s="166">
        <v>1</v>
      </c>
      <c r="AD257" s="166">
        <v>0</v>
      </c>
      <c r="AE257" s="213">
        <v>42983</v>
      </c>
      <c r="AF257" s="64">
        <v>859</v>
      </c>
      <c r="AG257" s="64" t="s">
        <v>401</v>
      </c>
      <c r="AH257" s="64">
        <v>1</v>
      </c>
      <c r="AI257" s="64">
        <v>138</v>
      </c>
      <c r="AJ257" s="64">
        <v>141</v>
      </c>
      <c r="AK257" s="64">
        <v>135</v>
      </c>
      <c r="AL257" s="64">
        <v>49</v>
      </c>
      <c r="AM257" s="64">
        <v>111</v>
      </c>
      <c r="AN257" s="64">
        <v>132.6205285359456</v>
      </c>
      <c r="AO257" s="64">
        <v>-5.3794714640544044</v>
      </c>
      <c r="AP257" s="77">
        <v>1.1947795363598703</v>
      </c>
      <c r="AQ257" s="64">
        <v>21.620528535945596</v>
      </c>
      <c r="AR257" s="64">
        <v>126.66666600000001</v>
      </c>
      <c r="AS257" s="65">
        <v>-1.7625714548551143E-2</v>
      </c>
      <c r="AT257" s="65">
        <v>-3.8981677275756556E-2</v>
      </c>
      <c r="AU257" s="64">
        <v>138</v>
      </c>
      <c r="AV257" s="140">
        <v>132.6205285359456</v>
      </c>
      <c r="AW257" s="140">
        <v>10</v>
      </c>
      <c r="AX257" s="140">
        <v>49</v>
      </c>
      <c r="AY257" s="140">
        <v>0</v>
      </c>
      <c r="AZ257" s="140">
        <v>10</v>
      </c>
      <c r="BA257" s="140">
        <v>5</v>
      </c>
      <c r="BB257" s="140">
        <v>12</v>
      </c>
      <c r="BC257" s="140">
        <v>1</v>
      </c>
      <c r="BD257" s="140">
        <v>28</v>
      </c>
      <c r="BE257" s="140">
        <v>0</v>
      </c>
      <c r="BF257" s="65">
        <v>0</v>
      </c>
      <c r="BG257" s="140">
        <v>0</v>
      </c>
      <c r="BH257" s="140">
        <v>1</v>
      </c>
      <c r="BI257" s="140">
        <v>0</v>
      </c>
      <c r="BJ257" s="140">
        <v>1</v>
      </c>
      <c r="BK257" s="140">
        <v>20</v>
      </c>
      <c r="BL257" s="140">
        <v>0</v>
      </c>
      <c r="BM257" s="65">
        <v>0.75509999999999999</v>
      </c>
      <c r="BN257" s="64">
        <v>29</v>
      </c>
      <c r="BO257" s="201">
        <v>0.23770491803277999</v>
      </c>
      <c r="BP257" s="140">
        <v>26</v>
      </c>
      <c r="BQ257" s="147">
        <v>175</v>
      </c>
      <c r="BR257" s="147">
        <v>3</v>
      </c>
      <c r="BS257" s="147">
        <v>11</v>
      </c>
      <c r="BT257" s="147">
        <v>10</v>
      </c>
      <c r="BU257" s="147">
        <v>5</v>
      </c>
      <c r="BV257" s="154">
        <v>20</v>
      </c>
      <c r="BW257" s="159">
        <v>3.5714285714285698</v>
      </c>
      <c r="BX257" s="146">
        <v>6.1224489795909998E-2</v>
      </c>
      <c r="BY257" s="146">
        <v>0.22448979591835999</v>
      </c>
      <c r="BZ257" s="146">
        <v>0.20408163265306001</v>
      </c>
      <c r="CA257" s="146">
        <v>0.10204081632653</v>
      </c>
      <c r="CB257" s="156">
        <v>0.40816326530612002</v>
      </c>
      <c r="CC257" s="155">
        <v>11</v>
      </c>
      <c r="CD257" s="77">
        <v>0.22448979591835999</v>
      </c>
      <c r="CE257" s="64">
        <v>0</v>
      </c>
      <c r="CF257" s="77">
        <v>0</v>
      </c>
      <c r="CG257" s="64">
        <v>11</v>
      </c>
      <c r="CH257" s="77">
        <v>0.18965517241379001</v>
      </c>
      <c r="CI257" s="124">
        <v>1</v>
      </c>
      <c r="CJ257" s="124">
        <v>49</v>
      </c>
      <c r="CK257" s="77">
        <v>2.0408163265300001E-2</v>
      </c>
      <c r="CL257" s="124">
        <v>1</v>
      </c>
      <c r="CM257" s="77">
        <v>2.0400000000000001E-2</v>
      </c>
      <c r="CN257" s="124">
        <v>0</v>
      </c>
      <c r="CO257" s="77">
        <v>0</v>
      </c>
      <c r="CP257" s="116">
        <v>3480</v>
      </c>
      <c r="CQ257" s="116">
        <v>71.020408163265301</v>
      </c>
      <c r="CR257" s="116">
        <v>0</v>
      </c>
      <c r="CS257" s="116">
        <v>0</v>
      </c>
      <c r="CT257" s="116">
        <v>77</v>
      </c>
      <c r="CU257" s="116">
        <v>1.5714285714285714</v>
      </c>
      <c r="CV257" s="116">
        <v>5</v>
      </c>
      <c r="CW257" s="116">
        <v>0.10204081632653061</v>
      </c>
      <c r="CX257" s="116">
        <v>72.693877551020407</v>
      </c>
      <c r="CY257" s="64">
        <v>136</v>
      </c>
      <c r="CZ257" s="64">
        <v>106</v>
      </c>
      <c r="DA257" s="64">
        <v>132</v>
      </c>
      <c r="DB257" s="64">
        <v>118</v>
      </c>
      <c r="DC257" s="64">
        <v>102</v>
      </c>
      <c r="DD257" s="64">
        <v>83</v>
      </c>
      <c r="DE257" s="141">
        <v>0.77941176470588003</v>
      </c>
      <c r="DF257" s="141">
        <v>0.89393939393939004</v>
      </c>
      <c r="DG257" s="141">
        <v>0.81372549019606999</v>
      </c>
      <c r="DH257" s="64">
        <v>104</v>
      </c>
      <c r="DI257" s="176">
        <v>79</v>
      </c>
      <c r="DJ257" s="175">
        <v>0.964247032692645</v>
      </c>
      <c r="DK257" s="141">
        <v>0.75961538461538458</v>
      </c>
      <c r="DL257" s="141">
        <v>0.7324568806030668</v>
      </c>
      <c r="DM257" s="141">
        <v>1.1109534386871904</v>
      </c>
      <c r="DN257" s="141">
        <v>8.1268609593003194E-2</v>
      </c>
      <c r="DO257" s="64">
        <v>9</v>
      </c>
      <c r="DP257" s="77">
        <v>0.15517241379310001</v>
      </c>
      <c r="DQ257" s="64">
        <v>36</v>
      </c>
      <c r="DR257" s="77">
        <v>0.73469387755102</v>
      </c>
      <c r="DS257" s="64">
        <v>0</v>
      </c>
      <c r="DT257" s="77">
        <v>0</v>
      </c>
      <c r="DU257" s="64">
        <v>135</v>
      </c>
      <c r="DV257" s="64">
        <v>312</v>
      </c>
      <c r="DW257" s="77">
        <v>0.43269230769229999</v>
      </c>
      <c r="DX257" s="64">
        <v>45</v>
      </c>
      <c r="DY257" s="64">
        <v>122</v>
      </c>
      <c r="DZ257" s="201">
        <v>0.36885245901639002</v>
      </c>
      <c r="EA257" s="64"/>
      <c r="EB257" s="64">
        <v>28</v>
      </c>
      <c r="EC257" s="64">
        <v>2</v>
      </c>
      <c r="ED257" s="77">
        <v>7.1400000000000005E-2</v>
      </c>
      <c r="EE257" s="64">
        <v>0</v>
      </c>
      <c r="EF257" s="64">
        <v>0</v>
      </c>
      <c r="EG257" s="64">
        <v>0</v>
      </c>
      <c r="EH257" s="77">
        <v>0</v>
      </c>
      <c r="EI257" s="64">
        <v>49</v>
      </c>
      <c r="EJ257" s="138">
        <v>0</v>
      </c>
      <c r="EK257" s="64">
        <v>53</v>
      </c>
      <c r="EL257" s="64">
        <v>23</v>
      </c>
      <c r="EM257" s="138">
        <v>0.434</v>
      </c>
      <c r="EN257" s="178">
        <v>0</v>
      </c>
      <c r="EO257" s="178">
        <v>0</v>
      </c>
      <c r="EP257" s="178">
        <v>0</v>
      </c>
      <c r="EQ257" s="178">
        <v>0</v>
      </c>
      <c r="ER257" s="179">
        <v>0</v>
      </c>
    </row>
    <row r="258" spans="2:148" ht="14.1" customHeight="1" x14ac:dyDescent="0.2">
      <c r="B258" s="62" t="s">
        <v>1842</v>
      </c>
      <c r="C258" s="63" t="s">
        <v>383</v>
      </c>
      <c r="D258" s="63" t="s">
        <v>384</v>
      </c>
      <c r="E258" s="63" t="s">
        <v>385</v>
      </c>
      <c r="F258" s="63" t="s">
        <v>403</v>
      </c>
      <c r="G258" s="63" t="s">
        <v>386</v>
      </c>
      <c r="H258" s="63" t="s">
        <v>423</v>
      </c>
      <c r="I258" s="63" t="s">
        <v>1787</v>
      </c>
      <c r="J258" s="158" t="b">
        <v>0</v>
      </c>
      <c r="K258" s="132" t="s">
        <v>1843</v>
      </c>
      <c r="L258" s="63" t="s">
        <v>449</v>
      </c>
      <c r="M258" s="62"/>
      <c r="N258" s="63" t="s">
        <v>1844</v>
      </c>
      <c r="O258" s="63" t="s">
        <v>1823</v>
      </c>
      <c r="P258" s="63" t="s">
        <v>393</v>
      </c>
      <c r="Q258" s="63">
        <v>10573</v>
      </c>
      <c r="R258" s="63" t="s">
        <v>1845</v>
      </c>
      <c r="S258" s="218" t="s">
        <v>453</v>
      </c>
      <c r="T258" s="132" t="s">
        <v>454</v>
      </c>
      <c r="U258" s="166" t="s">
        <v>397</v>
      </c>
      <c r="V258" s="219" t="s">
        <v>398</v>
      </c>
      <c r="W258" s="219" t="s">
        <v>399</v>
      </c>
      <c r="X258" s="219" t="s">
        <v>400</v>
      </c>
      <c r="Y258" s="132" t="s">
        <v>336</v>
      </c>
      <c r="Z258" s="166" t="s">
        <v>401</v>
      </c>
      <c r="AA258" s="166">
        <v>1</v>
      </c>
      <c r="AB258" s="166">
        <v>1</v>
      </c>
      <c r="AC258" s="166">
        <v>1</v>
      </c>
      <c r="AD258" s="166">
        <v>0</v>
      </c>
      <c r="AE258" s="213">
        <v>43119</v>
      </c>
      <c r="AF258" s="64">
        <v>723</v>
      </c>
      <c r="AG258" s="64" t="s">
        <v>401</v>
      </c>
      <c r="AH258" s="64">
        <v>1</v>
      </c>
      <c r="AI258" s="64">
        <v>78</v>
      </c>
      <c r="AJ258" s="64">
        <v>84</v>
      </c>
      <c r="AK258" s="64">
        <v>105</v>
      </c>
      <c r="AL258" s="64">
        <v>32</v>
      </c>
      <c r="AM258" s="64">
        <v>70</v>
      </c>
      <c r="AN258" s="64">
        <v>86.609324758168555</v>
      </c>
      <c r="AO258" s="64">
        <v>8.6093247581685546</v>
      </c>
      <c r="AP258" s="77">
        <v>1.2372760679738366</v>
      </c>
      <c r="AQ258" s="64">
        <v>16.609324758168555</v>
      </c>
      <c r="AR258" s="64">
        <v>83.333332999999996</v>
      </c>
      <c r="AS258" s="65">
        <v>-0.17514928801744234</v>
      </c>
      <c r="AT258" s="65">
        <v>0.11037595843805839</v>
      </c>
      <c r="AU258" s="64">
        <v>78</v>
      </c>
      <c r="AV258" s="140">
        <v>86.609324758168555</v>
      </c>
      <c r="AW258" s="140">
        <v>16</v>
      </c>
      <c r="AX258" s="140">
        <v>32</v>
      </c>
      <c r="AY258" s="140">
        <v>0</v>
      </c>
      <c r="AZ258" s="140">
        <v>9</v>
      </c>
      <c r="BA258" s="140">
        <v>7</v>
      </c>
      <c r="BB258" s="140">
        <v>7</v>
      </c>
      <c r="BC258" s="140">
        <v>0</v>
      </c>
      <c r="BD258" s="140">
        <v>23</v>
      </c>
      <c r="BE258" s="140">
        <v>7</v>
      </c>
      <c r="BF258" s="65">
        <v>0.4375</v>
      </c>
      <c r="BG258" s="140">
        <v>0</v>
      </c>
      <c r="BH258" s="140">
        <v>1</v>
      </c>
      <c r="BI258" s="140">
        <v>1</v>
      </c>
      <c r="BJ258" s="140">
        <v>9</v>
      </c>
      <c r="BK258" s="140">
        <v>0</v>
      </c>
      <c r="BL258" s="140">
        <v>0</v>
      </c>
      <c r="BM258" s="65">
        <v>0.4375</v>
      </c>
      <c r="BN258" s="64">
        <v>6</v>
      </c>
      <c r="BO258" s="201">
        <v>3.9215686274499999E-2</v>
      </c>
      <c r="BP258" s="140">
        <v>16</v>
      </c>
      <c r="BQ258" s="147">
        <v>104</v>
      </c>
      <c r="BR258" s="147">
        <v>1</v>
      </c>
      <c r="BS258" s="147">
        <v>10</v>
      </c>
      <c r="BT258" s="147">
        <v>5</v>
      </c>
      <c r="BU258" s="147">
        <v>12</v>
      </c>
      <c r="BV258" s="154">
        <v>4</v>
      </c>
      <c r="BW258" s="159">
        <v>3.25</v>
      </c>
      <c r="BX258" s="146">
        <v>3.125E-2</v>
      </c>
      <c r="BY258" s="146">
        <v>0.3125</v>
      </c>
      <c r="BZ258" s="146">
        <v>0.15625</v>
      </c>
      <c r="CA258" s="146">
        <v>0.375</v>
      </c>
      <c r="CB258" s="156">
        <v>0.125</v>
      </c>
      <c r="CC258" s="155">
        <v>21</v>
      </c>
      <c r="CD258" s="77">
        <v>0.65625</v>
      </c>
      <c r="CE258" s="64">
        <v>0</v>
      </c>
      <c r="CF258" s="77">
        <v>0</v>
      </c>
      <c r="CG258" s="64">
        <v>21</v>
      </c>
      <c r="CH258" s="77">
        <v>0.52500000000000002</v>
      </c>
      <c r="CI258" s="124">
        <v>2</v>
      </c>
      <c r="CJ258" s="124">
        <v>32</v>
      </c>
      <c r="CK258" s="77">
        <v>6.25E-2</v>
      </c>
      <c r="CL258" s="124">
        <v>0</v>
      </c>
      <c r="CM258" s="77">
        <v>0</v>
      </c>
      <c r="CN258" s="124">
        <v>0</v>
      </c>
      <c r="CO258" s="77">
        <v>0</v>
      </c>
      <c r="CP258" s="116">
        <v>1690</v>
      </c>
      <c r="CQ258" s="116">
        <v>52.8125</v>
      </c>
      <c r="CR258" s="116">
        <v>0</v>
      </c>
      <c r="CS258" s="116">
        <v>0</v>
      </c>
      <c r="CT258" s="116">
        <v>147</v>
      </c>
      <c r="CU258" s="116">
        <v>4.59375</v>
      </c>
      <c r="CV258" s="116">
        <v>20</v>
      </c>
      <c r="CW258" s="116">
        <v>0.625</v>
      </c>
      <c r="CX258" s="116">
        <v>58.03125</v>
      </c>
      <c r="CY258" s="64">
        <v>79</v>
      </c>
      <c r="CZ258" s="64">
        <v>55</v>
      </c>
      <c r="DA258" s="64">
        <v>82</v>
      </c>
      <c r="DB258" s="64">
        <v>63</v>
      </c>
      <c r="DC258" s="64">
        <v>59</v>
      </c>
      <c r="DD258" s="64">
        <v>37</v>
      </c>
      <c r="DE258" s="141">
        <v>0.69620253164556001</v>
      </c>
      <c r="DF258" s="141">
        <v>0.76829268292681996</v>
      </c>
      <c r="DG258" s="141">
        <v>0.62711864406779005</v>
      </c>
      <c r="DH258" s="64">
        <v>61</v>
      </c>
      <c r="DI258" s="176">
        <v>45</v>
      </c>
      <c r="DJ258" s="175">
        <v>0.964247032692645</v>
      </c>
      <c r="DK258" s="141">
        <v>0.73770491803278693</v>
      </c>
      <c r="DL258" s="141">
        <v>0.71132977821588572</v>
      </c>
      <c r="DM258" s="141">
        <v>0.88161449621958898</v>
      </c>
      <c r="DN258" s="141">
        <v>-8.4211134148095668E-2</v>
      </c>
      <c r="DO258" s="64">
        <v>8</v>
      </c>
      <c r="DP258" s="77">
        <v>0.2</v>
      </c>
      <c r="DQ258" s="64">
        <v>25</v>
      </c>
      <c r="DR258" s="77">
        <v>0.78125</v>
      </c>
      <c r="DS258" s="64">
        <v>0</v>
      </c>
      <c r="DT258" s="77">
        <v>0</v>
      </c>
      <c r="DU258" s="64">
        <v>105</v>
      </c>
      <c r="DV258" s="64">
        <v>488</v>
      </c>
      <c r="DW258" s="77">
        <v>0.21516393442622</v>
      </c>
      <c r="DX258" s="64">
        <v>29</v>
      </c>
      <c r="DY258" s="64">
        <v>153</v>
      </c>
      <c r="DZ258" s="201">
        <v>0.18954248366012999</v>
      </c>
      <c r="EA258" s="64">
        <v>16.900000000000102</v>
      </c>
      <c r="EB258" s="64">
        <v>56</v>
      </c>
      <c r="EC258" s="64">
        <v>0</v>
      </c>
      <c r="ED258" s="77">
        <v>0</v>
      </c>
      <c r="EE258" s="64">
        <v>0</v>
      </c>
      <c r="EF258" s="64">
        <v>0</v>
      </c>
      <c r="EG258" s="64">
        <v>0</v>
      </c>
      <c r="EH258" s="77">
        <v>0</v>
      </c>
      <c r="EI258" s="64">
        <v>32</v>
      </c>
      <c r="EJ258" s="138">
        <v>0</v>
      </c>
      <c r="EK258" s="64">
        <v>52</v>
      </c>
      <c r="EL258" s="64">
        <v>0</v>
      </c>
      <c r="EM258" s="138">
        <v>0</v>
      </c>
      <c r="EN258" s="178">
        <v>0</v>
      </c>
      <c r="EO258" s="178">
        <v>0</v>
      </c>
      <c r="EP258" s="178">
        <v>0</v>
      </c>
      <c r="EQ258" s="178">
        <v>0</v>
      </c>
      <c r="ER258" s="179">
        <v>0</v>
      </c>
    </row>
    <row r="259" spans="2:148" ht="14.1" customHeight="1" x14ac:dyDescent="0.2">
      <c r="B259" s="62" t="s">
        <v>1846</v>
      </c>
      <c r="C259" s="63" t="s">
        <v>383</v>
      </c>
      <c r="D259" s="63" t="s">
        <v>384</v>
      </c>
      <c r="E259" s="63" t="s">
        <v>385</v>
      </c>
      <c r="F259" s="63" t="s">
        <v>403</v>
      </c>
      <c r="G259" s="63" t="s">
        <v>386</v>
      </c>
      <c r="H259" s="63" t="s">
        <v>423</v>
      </c>
      <c r="I259" s="63" t="s">
        <v>1787</v>
      </c>
      <c r="J259" s="158" t="b">
        <v>0</v>
      </c>
      <c r="K259" s="132" t="s">
        <v>1847</v>
      </c>
      <c r="L259" s="63" t="s">
        <v>449</v>
      </c>
      <c r="M259" s="62"/>
      <c r="N259" s="63" t="s">
        <v>1848</v>
      </c>
      <c r="O259" s="63" t="s">
        <v>1832</v>
      </c>
      <c r="P259" s="63" t="s">
        <v>393</v>
      </c>
      <c r="Q259" s="63">
        <v>12603</v>
      </c>
      <c r="R259" s="63" t="s">
        <v>1849</v>
      </c>
      <c r="S259" s="218" t="s">
        <v>453</v>
      </c>
      <c r="T259" s="132" t="s">
        <v>454</v>
      </c>
      <c r="U259" s="166" t="s">
        <v>397</v>
      </c>
      <c r="V259" s="219" t="s">
        <v>398</v>
      </c>
      <c r="W259" s="219" t="s">
        <v>399</v>
      </c>
      <c r="X259" s="219" t="s">
        <v>400</v>
      </c>
      <c r="Y259" s="132" t="s">
        <v>336</v>
      </c>
      <c r="Z259" s="166" t="s">
        <v>401</v>
      </c>
      <c r="AA259" s="166">
        <v>1</v>
      </c>
      <c r="AB259" s="166">
        <v>1</v>
      </c>
      <c r="AC259" s="166">
        <v>1</v>
      </c>
      <c r="AD259" s="166">
        <v>0</v>
      </c>
      <c r="AE259" s="213">
        <v>43250</v>
      </c>
      <c r="AF259" s="64">
        <v>592</v>
      </c>
      <c r="AG259" s="64" t="s">
        <v>401</v>
      </c>
      <c r="AH259" s="64">
        <v>1</v>
      </c>
      <c r="AI259" s="64">
        <v>79</v>
      </c>
      <c r="AJ259" s="64">
        <v>100</v>
      </c>
      <c r="AK259" s="64">
        <v>107</v>
      </c>
      <c r="AL259" s="64">
        <v>22</v>
      </c>
      <c r="AM259" s="64">
        <v>66</v>
      </c>
      <c r="AN259" s="64">
        <v>59.543910771240881</v>
      </c>
      <c r="AO259" s="64">
        <v>-19.456089228759119</v>
      </c>
      <c r="AP259" s="77">
        <v>0.90218046623092241</v>
      </c>
      <c r="AQ259" s="64">
        <v>-6.4560892287591187</v>
      </c>
      <c r="AR259" s="64">
        <v>90.666666000000006</v>
      </c>
      <c r="AS259" s="65">
        <v>-0.44351485260522538</v>
      </c>
      <c r="AT259" s="65">
        <v>-0.24627961049062175</v>
      </c>
      <c r="AU259" s="64">
        <v>79</v>
      </c>
      <c r="AV259" s="140">
        <v>59.543910771240881</v>
      </c>
      <c r="AW259" s="140">
        <v>8</v>
      </c>
      <c r="AX259" s="140">
        <v>22</v>
      </c>
      <c r="AY259" s="140">
        <v>0</v>
      </c>
      <c r="AZ259" s="140">
        <v>8</v>
      </c>
      <c r="BA259" s="140">
        <v>3</v>
      </c>
      <c r="BB259" s="140">
        <v>3</v>
      </c>
      <c r="BC259" s="140">
        <v>0</v>
      </c>
      <c r="BD259" s="140">
        <v>14</v>
      </c>
      <c r="BE259" s="140">
        <v>0</v>
      </c>
      <c r="BF259" s="65">
        <v>0</v>
      </c>
      <c r="BG259" s="140">
        <v>0</v>
      </c>
      <c r="BH259" s="140">
        <v>0</v>
      </c>
      <c r="BI259" s="140">
        <v>0</v>
      </c>
      <c r="BJ259" s="140">
        <v>0</v>
      </c>
      <c r="BK259" s="140">
        <v>8</v>
      </c>
      <c r="BL259" s="140">
        <v>0</v>
      </c>
      <c r="BM259" s="65">
        <v>0.63639999999999997</v>
      </c>
      <c r="BN259" s="64">
        <v>10</v>
      </c>
      <c r="BO259" s="201">
        <v>0.11494252873563</v>
      </c>
      <c r="BP259" s="140">
        <v>15</v>
      </c>
      <c r="BQ259" s="147">
        <v>80</v>
      </c>
      <c r="BR259" s="147">
        <v>0</v>
      </c>
      <c r="BS259" s="147">
        <v>6</v>
      </c>
      <c r="BT259" s="147">
        <v>1</v>
      </c>
      <c r="BU259" s="147">
        <v>10</v>
      </c>
      <c r="BV259" s="154">
        <v>5</v>
      </c>
      <c r="BW259" s="159">
        <v>3.63636363636363</v>
      </c>
      <c r="BX259" s="146">
        <v>0</v>
      </c>
      <c r="BY259" s="146">
        <v>0.27272727272726999</v>
      </c>
      <c r="BZ259" s="146">
        <v>4.5454545454540002E-2</v>
      </c>
      <c r="CA259" s="146">
        <v>0.45454545454544998</v>
      </c>
      <c r="CB259" s="156">
        <v>0.22727272727271999</v>
      </c>
      <c r="CC259" s="155">
        <v>1</v>
      </c>
      <c r="CD259" s="77">
        <v>4.5454545454540002E-2</v>
      </c>
      <c r="CE259" s="64">
        <v>1</v>
      </c>
      <c r="CF259" s="77">
        <v>0.2</v>
      </c>
      <c r="CG259" s="64">
        <v>2</v>
      </c>
      <c r="CH259" s="77">
        <v>7.4074074074070004E-2</v>
      </c>
      <c r="CI259" s="124">
        <v>0</v>
      </c>
      <c r="CJ259" s="124">
        <v>22</v>
      </c>
      <c r="CK259" s="77">
        <v>0</v>
      </c>
      <c r="CL259" s="124">
        <v>0</v>
      </c>
      <c r="CM259" s="77">
        <v>0</v>
      </c>
      <c r="CN259" s="124">
        <v>0</v>
      </c>
      <c r="CO259" s="77">
        <v>0</v>
      </c>
      <c r="CP259" s="116">
        <v>1500</v>
      </c>
      <c r="CQ259" s="116">
        <v>68.181818181818187</v>
      </c>
      <c r="CR259" s="116">
        <v>0</v>
      </c>
      <c r="CS259" s="116">
        <v>0</v>
      </c>
      <c r="CT259" s="116">
        <v>7</v>
      </c>
      <c r="CU259" s="116">
        <v>0.31818181818181818</v>
      </c>
      <c r="CV259" s="116">
        <v>0</v>
      </c>
      <c r="CW259" s="116">
        <v>0</v>
      </c>
      <c r="CX259" s="116">
        <v>68.5</v>
      </c>
      <c r="CY259" s="64">
        <v>100</v>
      </c>
      <c r="CZ259" s="64">
        <v>81</v>
      </c>
      <c r="DA259" s="64">
        <v>63</v>
      </c>
      <c r="DB259" s="64">
        <v>54</v>
      </c>
      <c r="DC259" s="64">
        <v>63</v>
      </c>
      <c r="DD259" s="64">
        <v>50</v>
      </c>
      <c r="DE259" s="141">
        <v>0.81</v>
      </c>
      <c r="DF259" s="141">
        <v>0.85714285714284999</v>
      </c>
      <c r="DG259" s="141">
        <v>0.79365079365079005</v>
      </c>
      <c r="DH259" s="64">
        <v>65</v>
      </c>
      <c r="DI259" s="176">
        <v>52</v>
      </c>
      <c r="DJ259" s="175">
        <v>0.964247032692645</v>
      </c>
      <c r="DK259" s="141">
        <v>0.8</v>
      </c>
      <c r="DL259" s="141">
        <v>0.771397626154116</v>
      </c>
      <c r="DM259" s="141">
        <v>1.028847855816746</v>
      </c>
      <c r="DN259" s="141">
        <v>2.2253167496674053E-2</v>
      </c>
      <c r="DO259" s="64">
        <v>5</v>
      </c>
      <c r="DP259" s="77">
        <v>0.18518518518518001</v>
      </c>
      <c r="DQ259" s="64">
        <v>14</v>
      </c>
      <c r="DR259" s="77">
        <v>0.63636363636363003</v>
      </c>
      <c r="DS259" s="64">
        <v>0</v>
      </c>
      <c r="DT259" s="77">
        <v>0</v>
      </c>
      <c r="DU259" s="64">
        <v>107</v>
      </c>
      <c r="DV259" s="64">
        <v>230</v>
      </c>
      <c r="DW259" s="77">
        <v>0.46521739130433998</v>
      </c>
      <c r="DX259" s="64">
        <v>22</v>
      </c>
      <c r="DY259" s="64">
        <v>87</v>
      </c>
      <c r="DZ259" s="201">
        <v>0.25287356321839</v>
      </c>
      <c r="EA259" s="64">
        <v>4.1000000000001</v>
      </c>
      <c r="EB259" s="64">
        <v>13</v>
      </c>
      <c r="EC259" s="64">
        <v>0</v>
      </c>
      <c r="ED259" s="77">
        <v>0</v>
      </c>
      <c r="EE259" s="64">
        <v>0</v>
      </c>
      <c r="EF259" s="64">
        <v>0</v>
      </c>
      <c r="EG259" s="64">
        <v>0</v>
      </c>
      <c r="EH259" s="77">
        <v>0</v>
      </c>
      <c r="EI259" s="64">
        <v>22</v>
      </c>
      <c r="EJ259" s="138">
        <v>0</v>
      </c>
      <c r="EK259" s="64">
        <v>41</v>
      </c>
      <c r="EL259" s="64">
        <v>31</v>
      </c>
      <c r="EM259" s="138">
        <v>0.75609999999999999</v>
      </c>
      <c r="EN259" s="178">
        <v>0</v>
      </c>
      <c r="EO259" s="178">
        <v>0</v>
      </c>
      <c r="EP259" s="178">
        <v>0</v>
      </c>
      <c r="EQ259" s="178">
        <v>0</v>
      </c>
      <c r="ER259" s="179">
        <v>0</v>
      </c>
    </row>
    <row r="260" spans="2:148" ht="14.1" customHeight="1" x14ac:dyDescent="0.2">
      <c r="B260" s="62" t="s">
        <v>1850</v>
      </c>
      <c r="C260" s="63" t="s">
        <v>383</v>
      </c>
      <c r="D260" s="63" t="s">
        <v>384</v>
      </c>
      <c r="E260" s="63" t="s">
        <v>385</v>
      </c>
      <c r="F260" s="63" t="s">
        <v>403</v>
      </c>
      <c r="G260" s="63" t="s">
        <v>386</v>
      </c>
      <c r="H260" s="63" t="s">
        <v>423</v>
      </c>
      <c r="I260" s="63" t="s">
        <v>1787</v>
      </c>
      <c r="J260" s="158" t="b">
        <v>0</v>
      </c>
      <c r="K260" s="132" t="s">
        <v>1851</v>
      </c>
      <c r="L260" s="63" t="s">
        <v>449</v>
      </c>
      <c r="M260" s="62"/>
      <c r="N260" s="63" t="s">
        <v>1852</v>
      </c>
      <c r="O260" s="63" t="s">
        <v>1853</v>
      </c>
      <c r="P260" s="63" t="s">
        <v>393</v>
      </c>
      <c r="Q260" s="63">
        <v>12590</v>
      </c>
      <c r="R260" s="63" t="s">
        <v>1854</v>
      </c>
      <c r="S260" s="218" t="s">
        <v>453</v>
      </c>
      <c r="T260" s="132" t="s">
        <v>454</v>
      </c>
      <c r="U260" s="166" t="s">
        <v>397</v>
      </c>
      <c r="V260" s="219" t="s">
        <v>398</v>
      </c>
      <c r="W260" s="219" t="s">
        <v>399</v>
      </c>
      <c r="X260" s="219" t="s">
        <v>400</v>
      </c>
      <c r="Y260" s="132" t="s">
        <v>336</v>
      </c>
      <c r="Z260" s="166" t="s">
        <v>401</v>
      </c>
      <c r="AA260" s="166">
        <v>1</v>
      </c>
      <c r="AB260" s="166">
        <v>1</v>
      </c>
      <c r="AC260" s="166">
        <v>1</v>
      </c>
      <c r="AD260" s="166">
        <v>0</v>
      </c>
      <c r="AE260" s="213">
        <v>43334</v>
      </c>
      <c r="AF260" s="64">
        <v>508</v>
      </c>
      <c r="AG260" s="64" t="s">
        <v>401</v>
      </c>
      <c r="AH260" s="64">
        <v>1</v>
      </c>
      <c r="AI260" s="64">
        <v>45</v>
      </c>
      <c r="AJ260" s="64">
        <v>34</v>
      </c>
      <c r="AK260" s="64">
        <v>39</v>
      </c>
      <c r="AL260" s="64">
        <v>16</v>
      </c>
      <c r="AM260" s="64">
        <v>50</v>
      </c>
      <c r="AN260" s="64">
        <v>43.304662379084277</v>
      </c>
      <c r="AO260" s="64">
        <v>-1.6953376209157227</v>
      </c>
      <c r="AP260" s="77">
        <v>0.8660932475816856</v>
      </c>
      <c r="AQ260" s="64">
        <v>-6.6953376209157227</v>
      </c>
      <c r="AR260" s="64">
        <v>35.333333000000003</v>
      </c>
      <c r="AS260" s="65">
        <v>0.11037595843805839</v>
      </c>
      <c r="AT260" s="65">
        <v>-3.7674169353682729E-2</v>
      </c>
      <c r="AU260" s="64">
        <v>45</v>
      </c>
      <c r="AV260" s="140">
        <v>43.304662379084277</v>
      </c>
      <c r="AW260" s="140">
        <v>5</v>
      </c>
      <c r="AX260" s="140">
        <v>16</v>
      </c>
      <c r="AY260" s="140">
        <v>0</v>
      </c>
      <c r="AZ260" s="140">
        <v>5</v>
      </c>
      <c r="BA260" s="140">
        <v>2</v>
      </c>
      <c r="BB260" s="140">
        <v>4</v>
      </c>
      <c r="BC260" s="140">
        <v>0</v>
      </c>
      <c r="BD260" s="140">
        <v>11</v>
      </c>
      <c r="BE260" s="140">
        <v>0</v>
      </c>
      <c r="BF260" s="65">
        <v>0</v>
      </c>
      <c r="BG260" s="140">
        <v>0</v>
      </c>
      <c r="BH260" s="140">
        <v>0</v>
      </c>
      <c r="BI260" s="140">
        <v>0</v>
      </c>
      <c r="BJ260" s="140">
        <v>0</v>
      </c>
      <c r="BK260" s="140">
        <v>5</v>
      </c>
      <c r="BL260" s="140">
        <v>0</v>
      </c>
      <c r="BM260" s="65">
        <v>0.6875</v>
      </c>
      <c r="BN260" s="64">
        <v>8</v>
      </c>
      <c r="BO260" s="201">
        <v>0.16</v>
      </c>
      <c r="BP260" s="140">
        <v>11</v>
      </c>
      <c r="BQ260" s="147">
        <v>59</v>
      </c>
      <c r="BR260" s="147">
        <v>1</v>
      </c>
      <c r="BS260" s="147">
        <v>3</v>
      </c>
      <c r="BT260" s="147">
        <v>1</v>
      </c>
      <c r="BU260" s="147">
        <v>6</v>
      </c>
      <c r="BV260" s="154">
        <v>5</v>
      </c>
      <c r="BW260" s="159">
        <v>3.6875</v>
      </c>
      <c r="BX260" s="146">
        <v>6.25E-2</v>
      </c>
      <c r="BY260" s="146">
        <v>0.1875</v>
      </c>
      <c r="BZ260" s="146">
        <v>6.25E-2</v>
      </c>
      <c r="CA260" s="146">
        <v>0.375</v>
      </c>
      <c r="CB260" s="156">
        <v>0.3125</v>
      </c>
      <c r="CC260" s="155">
        <v>2</v>
      </c>
      <c r="CD260" s="77">
        <v>0.125</v>
      </c>
      <c r="CE260" s="64">
        <v>0</v>
      </c>
      <c r="CF260" s="77">
        <v>0</v>
      </c>
      <c r="CG260" s="64">
        <v>2</v>
      </c>
      <c r="CH260" s="77">
        <v>9.5238095238090001E-2</v>
      </c>
      <c r="CI260" s="124">
        <v>3</v>
      </c>
      <c r="CJ260" s="124">
        <v>16</v>
      </c>
      <c r="CK260" s="77">
        <v>0.1875</v>
      </c>
      <c r="CL260" s="124">
        <v>3</v>
      </c>
      <c r="CM260" s="77">
        <v>0.1875</v>
      </c>
      <c r="CN260" s="124">
        <v>0</v>
      </c>
      <c r="CO260" s="77">
        <v>0</v>
      </c>
      <c r="CP260" s="116">
        <v>1050</v>
      </c>
      <c r="CQ260" s="116">
        <v>65.625</v>
      </c>
      <c r="CR260" s="116">
        <v>0</v>
      </c>
      <c r="CS260" s="116">
        <v>0</v>
      </c>
      <c r="CT260" s="116">
        <v>14</v>
      </c>
      <c r="CU260" s="116">
        <v>0.875</v>
      </c>
      <c r="CV260" s="116">
        <v>15</v>
      </c>
      <c r="CW260" s="116">
        <v>0.9375</v>
      </c>
      <c r="CX260" s="116">
        <v>67.4375</v>
      </c>
      <c r="CY260" s="64">
        <v>34</v>
      </c>
      <c r="CZ260" s="64">
        <v>23</v>
      </c>
      <c r="DA260" s="64">
        <v>45</v>
      </c>
      <c r="DB260" s="64">
        <v>40</v>
      </c>
      <c r="DC260" s="64">
        <v>33</v>
      </c>
      <c r="DD260" s="64">
        <v>24</v>
      </c>
      <c r="DE260" s="141">
        <v>0.67647058823529005</v>
      </c>
      <c r="DF260" s="141">
        <v>0.88888888888887996</v>
      </c>
      <c r="DG260" s="141">
        <v>0.72727272727271997</v>
      </c>
      <c r="DH260" s="64">
        <v>33</v>
      </c>
      <c r="DI260" s="176">
        <v>26</v>
      </c>
      <c r="DJ260" s="175">
        <v>0.964247032692645</v>
      </c>
      <c r="DK260" s="141">
        <v>0.78787878787878785</v>
      </c>
      <c r="DL260" s="141">
        <v>0.75970978333359906</v>
      </c>
      <c r="DM260" s="141">
        <v>0.95730335876609929</v>
      </c>
      <c r="DN260" s="141">
        <v>-3.2437056060879099E-2</v>
      </c>
      <c r="DO260" s="64">
        <v>5</v>
      </c>
      <c r="DP260" s="77">
        <v>0.23809523809523001</v>
      </c>
      <c r="DQ260" s="64">
        <v>10</v>
      </c>
      <c r="DR260" s="77">
        <v>0.625</v>
      </c>
      <c r="DS260" s="64">
        <v>0</v>
      </c>
      <c r="DT260" s="77">
        <v>0</v>
      </c>
      <c r="DU260" s="64">
        <v>39</v>
      </c>
      <c r="DV260" s="64">
        <v>136</v>
      </c>
      <c r="DW260" s="77">
        <v>0.28676470588234998</v>
      </c>
      <c r="DX260" s="64">
        <v>16</v>
      </c>
      <c r="DY260" s="64">
        <v>50</v>
      </c>
      <c r="DZ260" s="201">
        <v>0.32</v>
      </c>
      <c r="EA260" s="64"/>
      <c r="EB260" s="64">
        <v>12</v>
      </c>
      <c r="EC260" s="64">
        <v>1</v>
      </c>
      <c r="ED260" s="77">
        <v>8.3299999999999999E-2</v>
      </c>
      <c r="EE260" s="64">
        <v>0</v>
      </c>
      <c r="EF260" s="64">
        <v>0</v>
      </c>
      <c r="EG260" s="64">
        <v>0</v>
      </c>
      <c r="EH260" s="77">
        <v>0</v>
      </c>
      <c r="EI260" s="64">
        <v>16</v>
      </c>
      <c r="EJ260" s="138">
        <v>0</v>
      </c>
      <c r="EK260" s="64">
        <v>14</v>
      </c>
      <c r="EL260" s="64">
        <v>2</v>
      </c>
      <c r="EM260" s="138">
        <v>0.1429</v>
      </c>
      <c r="EN260" s="178">
        <v>0</v>
      </c>
      <c r="EO260" s="178">
        <v>0</v>
      </c>
      <c r="EP260" s="178">
        <v>0</v>
      </c>
      <c r="EQ260" s="178">
        <v>0</v>
      </c>
      <c r="ER260" s="179">
        <v>0</v>
      </c>
    </row>
    <row r="261" spans="2:148" ht="14.1" customHeight="1" x14ac:dyDescent="0.2">
      <c r="B261" s="62" t="s">
        <v>1855</v>
      </c>
      <c r="C261" s="63" t="s">
        <v>383</v>
      </c>
      <c r="D261" s="63" t="s">
        <v>384</v>
      </c>
      <c r="E261" s="63" t="s">
        <v>385</v>
      </c>
      <c r="F261" s="63" t="s">
        <v>403</v>
      </c>
      <c r="G261" s="63" t="s">
        <v>386</v>
      </c>
      <c r="H261" s="63" t="s">
        <v>423</v>
      </c>
      <c r="I261" s="63" t="s">
        <v>1787</v>
      </c>
      <c r="J261" s="158" t="b">
        <v>0</v>
      </c>
      <c r="K261" s="132" t="s">
        <v>1856</v>
      </c>
      <c r="L261" s="63" t="s">
        <v>449</v>
      </c>
      <c r="M261" s="62"/>
      <c r="N261" s="63" t="s">
        <v>1857</v>
      </c>
      <c r="O261" s="63" t="s">
        <v>1791</v>
      </c>
      <c r="P261" s="63" t="s">
        <v>393</v>
      </c>
      <c r="Q261" s="63">
        <v>10566</v>
      </c>
      <c r="R261" s="63" t="s">
        <v>1858</v>
      </c>
      <c r="S261" s="218" t="s">
        <v>453</v>
      </c>
      <c r="T261" s="132" t="s">
        <v>454</v>
      </c>
      <c r="U261" s="166" t="s">
        <v>397</v>
      </c>
      <c r="V261" s="219" t="s">
        <v>398</v>
      </c>
      <c r="W261" s="219" t="s">
        <v>399</v>
      </c>
      <c r="X261" s="219" t="s">
        <v>400</v>
      </c>
      <c r="Y261" s="132" t="s">
        <v>336</v>
      </c>
      <c r="Z261" s="166" t="s">
        <v>401</v>
      </c>
      <c r="AA261" s="166">
        <v>1</v>
      </c>
      <c r="AB261" s="166">
        <v>1</v>
      </c>
      <c r="AC261" s="166">
        <v>0</v>
      </c>
      <c r="AD261" s="166">
        <v>0</v>
      </c>
      <c r="AE261" s="213">
        <v>43585</v>
      </c>
      <c r="AF261" s="64">
        <v>257</v>
      </c>
      <c r="AG261" s="64" t="s">
        <v>401</v>
      </c>
      <c r="AH261" s="64">
        <v>1</v>
      </c>
      <c r="AI261" s="64">
        <v>0</v>
      </c>
      <c r="AJ261" s="64">
        <v>80</v>
      </c>
      <c r="AK261" s="64">
        <v>69</v>
      </c>
      <c r="AL261" s="64">
        <v>23</v>
      </c>
      <c r="AM261" s="64">
        <v>50</v>
      </c>
      <c r="AN261" s="64">
        <v>62.250452169933652</v>
      </c>
      <c r="AO261" s="64">
        <v>62.250452169933652</v>
      </c>
      <c r="AP261" s="77">
        <v>1.2450090433986731</v>
      </c>
      <c r="AQ261" s="64">
        <v>12.250452169933652</v>
      </c>
      <c r="AR261" s="64">
        <v>72.666666000000006</v>
      </c>
      <c r="AS261" s="65">
        <v>-9.781953376907751E-2</v>
      </c>
      <c r="AT261" s="65">
        <v>0</v>
      </c>
      <c r="AU261" s="64">
        <v>0</v>
      </c>
      <c r="AV261" s="140">
        <v>62.250452169933652</v>
      </c>
      <c r="AW261" s="140">
        <v>4</v>
      </c>
      <c r="AX261" s="140">
        <v>23</v>
      </c>
      <c r="AY261" s="140">
        <v>0</v>
      </c>
      <c r="AZ261" s="140">
        <v>4</v>
      </c>
      <c r="BA261" s="140">
        <v>1</v>
      </c>
      <c r="BB261" s="140">
        <v>5</v>
      </c>
      <c r="BC261" s="140">
        <v>0</v>
      </c>
      <c r="BD261" s="140">
        <v>10</v>
      </c>
      <c r="BE261" s="140">
        <v>0</v>
      </c>
      <c r="BF261" s="65">
        <v>0</v>
      </c>
      <c r="BG261" s="140">
        <v>0</v>
      </c>
      <c r="BH261" s="140">
        <v>0</v>
      </c>
      <c r="BI261" s="140">
        <v>0</v>
      </c>
      <c r="BJ261" s="140">
        <v>0</v>
      </c>
      <c r="BK261" s="140">
        <v>11</v>
      </c>
      <c r="BL261" s="140">
        <v>2</v>
      </c>
      <c r="BM261" s="65">
        <v>0.73909999999999998</v>
      </c>
      <c r="BN261" s="64">
        <v>15</v>
      </c>
      <c r="BO261" s="201">
        <v>0.41666666666666002</v>
      </c>
      <c r="BP261" s="140">
        <v>17</v>
      </c>
      <c r="BQ261" s="147">
        <v>94</v>
      </c>
      <c r="BR261" s="147">
        <v>0</v>
      </c>
      <c r="BS261" s="147">
        <v>5</v>
      </c>
      <c r="BT261" s="147">
        <v>1</v>
      </c>
      <c r="BU261" s="147">
        <v>4</v>
      </c>
      <c r="BV261" s="154">
        <v>13</v>
      </c>
      <c r="BW261" s="159">
        <v>4.0869565217391299</v>
      </c>
      <c r="BX261" s="146">
        <v>0</v>
      </c>
      <c r="BY261" s="146">
        <v>0.21739130434782</v>
      </c>
      <c r="BZ261" s="146">
        <v>4.3478260869559998E-2</v>
      </c>
      <c r="CA261" s="146">
        <v>0.17391304347826</v>
      </c>
      <c r="CB261" s="156">
        <v>0.56521739130434001</v>
      </c>
      <c r="CC261" s="155">
        <v>8</v>
      </c>
      <c r="CD261" s="77">
        <v>0.34782608695652001</v>
      </c>
      <c r="CE261" s="64">
        <v>0</v>
      </c>
      <c r="CF261" s="77">
        <v>0</v>
      </c>
      <c r="CG261" s="64">
        <v>8</v>
      </c>
      <c r="CH261" s="77">
        <v>0.30769230769229999</v>
      </c>
      <c r="CI261" s="124">
        <v>0</v>
      </c>
      <c r="CJ261" s="124">
        <v>23</v>
      </c>
      <c r="CK261" s="77">
        <v>0</v>
      </c>
      <c r="CL261" s="124">
        <v>0</v>
      </c>
      <c r="CM261" s="77">
        <v>0</v>
      </c>
      <c r="CN261" s="124">
        <v>0</v>
      </c>
      <c r="CO261" s="77">
        <v>0</v>
      </c>
      <c r="CP261" s="116">
        <v>1800</v>
      </c>
      <c r="CQ261" s="116">
        <v>78.260869565217391</v>
      </c>
      <c r="CR261" s="116">
        <v>0</v>
      </c>
      <c r="CS261" s="116">
        <v>0</v>
      </c>
      <c r="CT261" s="116">
        <v>56</v>
      </c>
      <c r="CU261" s="116">
        <v>2.4347826086956523</v>
      </c>
      <c r="CV261" s="116">
        <v>0</v>
      </c>
      <c r="CW261" s="116">
        <v>0</v>
      </c>
      <c r="CX261" s="116">
        <v>80.695652173913047</v>
      </c>
      <c r="CY261" s="64">
        <v>79</v>
      </c>
      <c r="CZ261" s="64">
        <v>68</v>
      </c>
      <c r="DA261" s="64">
        <v>76</v>
      </c>
      <c r="DB261" s="64">
        <v>63</v>
      </c>
      <c r="DC261" s="64">
        <v>66</v>
      </c>
      <c r="DD261" s="64">
        <v>46</v>
      </c>
      <c r="DE261" s="141">
        <v>0.86075949367088</v>
      </c>
      <c r="DF261" s="141">
        <v>0.82894736842104999</v>
      </c>
      <c r="DG261" s="141">
        <v>0.69696969696969002</v>
      </c>
      <c r="DH261" s="64">
        <v>69</v>
      </c>
      <c r="DI261" s="176">
        <v>55</v>
      </c>
      <c r="DJ261" s="175">
        <v>0.964247032692645</v>
      </c>
      <c r="DK261" s="141">
        <v>0.79710144927536231</v>
      </c>
      <c r="DL261" s="141">
        <v>0.76860270721877499</v>
      </c>
      <c r="DM261" s="141">
        <v>0.90680099149235061</v>
      </c>
      <c r="DN261" s="141">
        <v>-7.1633010249084972E-2</v>
      </c>
      <c r="DO261" s="64">
        <v>3</v>
      </c>
      <c r="DP261" s="77">
        <v>0.11538461538461001</v>
      </c>
      <c r="DQ261" s="64">
        <v>20</v>
      </c>
      <c r="DR261" s="77">
        <v>0.86956521739129999</v>
      </c>
      <c r="DS261" s="64">
        <v>2</v>
      </c>
      <c r="DT261" s="77">
        <v>8.6956521739130002E-2</v>
      </c>
      <c r="DU261" s="64">
        <v>69</v>
      </c>
      <c r="DV261" s="64">
        <v>99</v>
      </c>
      <c r="DW261" s="77">
        <v>0.69696969696969002</v>
      </c>
      <c r="DX261" s="64">
        <v>22</v>
      </c>
      <c r="DY261" s="64">
        <v>36</v>
      </c>
      <c r="DZ261" s="201">
        <v>0.61111111111111005</v>
      </c>
      <c r="EA261" s="64"/>
      <c r="EB261" s="64">
        <v>7</v>
      </c>
      <c r="EC261" s="64">
        <v>1</v>
      </c>
      <c r="ED261" s="77">
        <v>0.1429</v>
      </c>
      <c r="EE261" s="64">
        <v>0</v>
      </c>
      <c r="EF261" s="64">
        <v>0</v>
      </c>
      <c r="EG261" s="64">
        <v>0</v>
      </c>
      <c r="EH261" s="77">
        <v>0</v>
      </c>
      <c r="EI261" s="64">
        <v>0</v>
      </c>
      <c r="EJ261" s="138">
        <v>0</v>
      </c>
      <c r="EK261" s="64">
        <v>23</v>
      </c>
      <c r="EL261" s="64">
        <v>0</v>
      </c>
      <c r="EM261" s="138">
        <v>0</v>
      </c>
      <c r="EN261" s="178">
        <v>0</v>
      </c>
      <c r="EO261" s="178">
        <v>0</v>
      </c>
      <c r="EP261" s="178">
        <v>0</v>
      </c>
      <c r="EQ261" s="178">
        <v>0</v>
      </c>
      <c r="ER261" s="179">
        <v>0</v>
      </c>
    </row>
    <row r="262" spans="2:148" ht="14.1" customHeight="1" x14ac:dyDescent="0.2">
      <c r="B262" s="62" t="s">
        <v>1859</v>
      </c>
      <c r="C262" s="63" t="s">
        <v>383</v>
      </c>
      <c r="D262" s="63" t="s">
        <v>384</v>
      </c>
      <c r="E262" s="63" t="s">
        <v>385</v>
      </c>
      <c r="F262" s="63"/>
      <c r="G262" s="63" t="s">
        <v>386</v>
      </c>
      <c r="H262" s="63" t="s">
        <v>423</v>
      </c>
      <c r="I262" s="63" t="s">
        <v>1787</v>
      </c>
      <c r="J262" s="158" t="b">
        <v>0</v>
      </c>
      <c r="K262" s="132" t="s">
        <v>1860</v>
      </c>
      <c r="L262" s="63" t="s">
        <v>1861</v>
      </c>
      <c r="M262" s="62"/>
      <c r="N262" s="63" t="s">
        <v>1862</v>
      </c>
      <c r="O262" s="63" t="s">
        <v>1863</v>
      </c>
      <c r="P262" s="63" t="s">
        <v>393</v>
      </c>
      <c r="Q262" s="63">
        <v>10570</v>
      </c>
      <c r="R262" s="63" t="s">
        <v>1864</v>
      </c>
      <c r="S262" s="218" t="s">
        <v>1865</v>
      </c>
      <c r="T262" s="132" t="s">
        <v>1866</v>
      </c>
      <c r="U262" s="166" t="s">
        <v>397</v>
      </c>
      <c r="V262" s="219" t="s">
        <v>398</v>
      </c>
      <c r="W262" s="219" t="s">
        <v>399</v>
      </c>
      <c r="X262" s="219" t="s">
        <v>400</v>
      </c>
      <c r="Y262" s="132" t="s">
        <v>333</v>
      </c>
      <c r="Z262" s="166"/>
      <c r="AA262" s="166">
        <v>0</v>
      </c>
      <c r="AB262" s="166">
        <v>0</v>
      </c>
      <c r="AC262" s="166">
        <v>0</v>
      </c>
      <c r="AD262" s="166">
        <v>0</v>
      </c>
      <c r="AE262" s="213">
        <v>43530</v>
      </c>
      <c r="AF262" s="64">
        <v>312</v>
      </c>
      <c r="AG262" s="64" t="s">
        <v>401</v>
      </c>
      <c r="AH262" s="64">
        <v>1</v>
      </c>
      <c r="AI262" s="64">
        <v>0</v>
      </c>
      <c r="AJ262" s="64">
        <v>2</v>
      </c>
      <c r="AK262" s="64">
        <v>1</v>
      </c>
      <c r="AL262" s="64">
        <v>0</v>
      </c>
      <c r="AM262" s="64">
        <v>50</v>
      </c>
      <c r="AN262" s="64">
        <v>0</v>
      </c>
      <c r="AO262" s="64">
        <v>0</v>
      </c>
      <c r="AP262" s="77">
        <v>0</v>
      </c>
      <c r="AQ262" s="64">
        <v>-50</v>
      </c>
      <c r="AR262" s="64">
        <v>1.666666</v>
      </c>
      <c r="AS262" s="65">
        <v>-1</v>
      </c>
      <c r="AT262" s="65">
        <v>0</v>
      </c>
      <c r="AU262" s="64">
        <v>0</v>
      </c>
      <c r="AV262" s="140">
        <v>0</v>
      </c>
      <c r="AW262" s="140">
        <v>0</v>
      </c>
      <c r="AX262" s="140">
        <v>0</v>
      </c>
      <c r="AY262" s="140">
        <v>0</v>
      </c>
      <c r="AZ262" s="140">
        <v>0</v>
      </c>
      <c r="BA262" s="140">
        <v>0</v>
      </c>
      <c r="BB262" s="140">
        <v>0</v>
      </c>
      <c r="BC262" s="140">
        <v>0</v>
      </c>
      <c r="BD262" s="140">
        <v>0</v>
      </c>
      <c r="BE262" s="140">
        <v>0</v>
      </c>
      <c r="BF262" s="65">
        <v>0</v>
      </c>
      <c r="BG262" s="140">
        <v>0</v>
      </c>
      <c r="BH262" s="140">
        <v>0</v>
      </c>
      <c r="BI262" s="140">
        <v>0</v>
      </c>
      <c r="BJ262" s="140">
        <v>0</v>
      </c>
      <c r="BK262" s="140">
        <v>0</v>
      </c>
      <c r="BL262" s="140">
        <v>0</v>
      </c>
      <c r="BM262" s="65">
        <v>0</v>
      </c>
      <c r="BN262" s="64">
        <v>0</v>
      </c>
      <c r="BO262" s="201">
        <v>0</v>
      </c>
      <c r="BP262" s="140">
        <v>0</v>
      </c>
      <c r="BQ262" s="147">
        <v>0</v>
      </c>
      <c r="BR262" s="147">
        <v>0</v>
      </c>
      <c r="BS262" s="147">
        <v>0</v>
      </c>
      <c r="BT262" s="147">
        <v>0</v>
      </c>
      <c r="BU262" s="147">
        <v>0</v>
      </c>
      <c r="BV262" s="154">
        <v>0</v>
      </c>
      <c r="BW262" s="159">
        <v>0</v>
      </c>
      <c r="BX262" s="146">
        <v>0</v>
      </c>
      <c r="BY262" s="146">
        <v>0</v>
      </c>
      <c r="BZ262" s="146">
        <v>0</v>
      </c>
      <c r="CA262" s="146">
        <v>0</v>
      </c>
      <c r="CB262" s="156">
        <v>0</v>
      </c>
      <c r="CC262" s="155">
        <v>0</v>
      </c>
      <c r="CD262" s="77">
        <v>0</v>
      </c>
      <c r="CE262" s="64">
        <v>0</v>
      </c>
      <c r="CF262" s="77">
        <v>0</v>
      </c>
      <c r="CG262" s="64">
        <v>0</v>
      </c>
      <c r="CH262" s="77">
        <v>0</v>
      </c>
      <c r="CI262" s="124">
        <v>0</v>
      </c>
      <c r="CJ262" s="124">
        <v>0</v>
      </c>
      <c r="CK262" s="77">
        <v>0</v>
      </c>
      <c r="CL262" s="124">
        <v>0</v>
      </c>
      <c r="CM262" s="77">
        <v>0</v>
      </c>
      <c r="CN262" s="124">
        <v>0</v>
      </c>
      <c r="CO262" s="77">
        <v>0</v>
      </c>
      <c r="CP262" s="116">
        <v>0</v>
      </c>
      <c r="CQ262" s="116">
        <v>0</v>
      </c>
      <c r="CR262" s="116">
        <v>0</v>
      </c>
      <c r="CS262" s="116">
        <v>0</v>
      </c>
      <c r="CT262" s="116">
        <v>0</v>
      </c>
      <c r="CU262" s="116">
        <v>0</v>
      </c>
      <c r="CV262" s="116">
        <v>0</v>
      </c>
      <c r="CW262" s="116">
        <v>0</v>
      </c>
      <c r="CX262" s="116">
        <v>0</v>
      </c>
      <c r="CY262" s="64">
        <v>2</v>
      </c>
      <c r="CZ262" s="64">
        <v>2</v>
      </c>
      <c r="DA262" s="64">
        <v>1</v>
      </c>
      <c r="DB262" s="64">
        <v>0</v>
      </c>
      <c r="DC262" s="64">
        <v>2</v>
      </c>
      <c r="DD262" s="64">
        <v>2</v>
      </c>
      <c r="DE262" s="141">
        <v>1</v>
      </c>
      <c r="DF262" s="141">
        <v>0</v>
      </c>
      <c r="DG262" s="141">
        <v>1</v>
      </c>
      <c r="DH262" s="64">
        <v>2</v>
      </c>
      <c r="DI262" s="176">
        <v>2</v>
      </c>
      <c r="DJ262" s="175">
        <v>0.964247032692645</v>
      </c>
      <c r="DK262" s="141">
        <v>1</v>
      </c>
      <c r="DL262" s="141">
        <v>0.964247032692645</v>
      </c>
      <c r="DM262" s="141">
        <v>1.0370786386632846</v>
      </c>
      <c r="DN262" s="141">
        <v>3.5752967307354999E-2</v>
      </c>
      <c r="DO262" s="64">
        <v>0</v>
      </c>
      <c r="DP262" s="77">
        <v>0</v>
      </c>
      <c r="DQ262" s="64">
        <v>0</v>
      </c>
      <c r="DR262" s="77">
        <v>0</v>
      </c>
      <c r="DS262" s="64">
        <v>0</v>
      </c>
      <c r="DT262" s="77">
        <v>0</v>
      </c>
      <c r="DU262" s="64">
        <v>1</v>
      </c>
      <c r="DV262" s="64">
        <v>42</v>
      </c>
      <c r="DW262" s="77">
        <v>2.3809523809519999E-2</v>
      </c>
      <c r="DX262" s="64">
        <v>0</v>
      </c>
      <c r="DY262" s="64">
        <v>7</v>
      </c>
      <c r="DZ262" s="201">
        <v>0</v>
      </c>
      <c r="EA262" s="64">
        <v>2.1</v>
      </c>
      <c r="EB262" s="64">
        <v>0</v>
      </c>
      <c r="EC262" s="64">
        <v>0</v>
      </c>
      <c r="ED262" s="77">
        <v>0</v>
      </c>
      <c r="EE262" s="64">
        <v>0</v>
      </c>
      <c r="EF262" s="64">
        <v>0</v>
      </c>
      <c r="EG262" s="64">
        <v>0</v>
      </c>
      <c r="EH262" s="77">
        <v>0</v>
      </c>
      <c r="EI262" s="64">
        <v>0</v>
      </c>
      <c r="EJ262" s="138">
        <v>0</v>
      </c>
      <c r="EK262" s="64">
        <v>0</v>
      </c>
      <c r="EL262" s="64">
        <v>0</v>
      </c>
      <c r="EM262" s="138"/>
      <c r="EN262" s="178">
        <v>0</v>
      </c>
      <c r="EO262" s="178">
        <v>0</v>
      </c>
      <c r="EP262" s="178">
        <v>0</v>
      </c>
      <c r="EQ262" s="178">
        <v>0</v>
      </c>
      <c r="ER262" s="179">
        <v>0</v>
      </c>
    </row>
    <row r="263" spans="2:148" ht="14.1" customHeight="1" x14ac:dyDescent="0.2">
      <c r="B263" s="62" t="s">
        <v>1867</v>
      </c>
      <c r="C263" s="63" t="s">
        <v>383</v>
      </c>
      <c r="D263" s="63" t="s">
        <v>384</v>
      </c>
      <c r="E263" s="63" t="s">
        <v>385</v>
      </c>
      <c r="F263" s="63"/>
      <c r="G263" s="63" t="s">
        <v>386</v>
      </c>
      <c r="H263" s="63" t="s">
        <v>423</v>
      </c>
      <c r="I263" s="63" t="s">
        <v>1787</v>
      </c>
      <c r="J263" s="158" t="b">
        <v>0</v>
      </c>
      <c r="K263" s="132" t="s">
        <v>1868</v>
      </c>
      <c r="L263" s="63" t="s">
        <v>1869</v>
      </c>
      <c r="M263" s="62"/>
      <c r="N263" s="63" t="s">
        <v>1870</v>
      </c>
      <c r="O263" s="63" t="s">
        <v>1811</v>
      </c>
      <c r="P263" s="63" t="s">
        <v>393</v>
      </c>
      <c r="Q263" s="63">
        <v>10606</v>
      </c>
      <c r="R263" s="63" t="s">
        <v>1871</v>
      </c>
      <c r="S263" s="218" t="s">
        <v>1872</v>
      </c>
      <c r="T263" s="132" t="s">
        <v>1873</v>
      </c>
      <c r="U263" s="166" t="s">
        <v>397</v>
      </c>
      <c r="V263" s="219" t="s">
        <v>398</v>
      </c>
      <c r="W263" s="219" t="s">
        <v>399</v>
      </c>
      <c r="X263" s="219" t="s">
        <v>400</v>
      </c>
      <c r="Y263" s="132" t="s">
        <v>333</v>
      </c>
      <c r="Z263" s="166"/>
      <c r="AA263" s="166">
        <v>0</v>
      </c>
      <c r="AB263" s="166">
        <v>0</v>
      </c>
      <c r="AC263" s="166">
        <v>0</v>
      </c>
      <c r="AD263" s="166">
        <v>0</v>
      </c>
      <c r="AE263" s="213">
        <v>43560</v>
      </c>
      <c r="AF263" s="64">
        <v>282</v>
      </c>
      <c r="AG263" s="64" t="s">
        <v>401</v>
      </c>
      <c r="AH263" s="64">
        <v>1</v>
      </c>
      <c r="AI263" s="64">
        <v>0</v>
      </c>
      <c r="AJ263" s="64">
        <v>3</v>
      </c>
      <c r="AK263" s="64">
        <v>2</v>
      </c>
      <c r="AL263" s="64">
        <v>1</v>
      </c>
      <c r="AM263" s="64">
        <v>50</v>
      </c>
      <c r="AN263" s="64">
        <v>2.7065413986927673</v>
      </c>
      <c r="AO263" s="64">
        <v>2.7065413986927673</v>
      </c>
      <c r="AP263" s="77">
        <v>5.413082797385535E-2</v>
      </c>
      <c r="AQ263" s="64">
        <v>-47.293458601307236</v>
      </c>
      <c r="AR263" s="64">
        <v>2.3333330000000001</v>
      </c>
      <c r="AS263" s="65">
        <v>0.35327069934638367</v>
      </c>
      <c r="AT263" s="65">
        <v>0</v>
      </c>
      <c r="AU263" s="64">
        <v>0</v>
      </c>
      <c r="AV263" s="140">
        <v>2.7065413986927673</v>
      </c>
      <c r="AW263" s="140">
        <v>1</v>
      </c>
      <c r="AX263" s="140">
        <v>1</v>
      </c>
      <c r="AY263" s="140">
        <v>0</v>
      </c>
      <c r="AZ263" s="140">
        <v>1</v>
      </c>
      <c r="BA263" s="140">
        <v>0</v>
      </c>
      <c r="BB263" s="140">
        <v>0</v>
      </c>
      <c r="BC263" s="140">
        <v>0</v>
      </c>
      <c r="BD263" s="140">
        <v>1</v>
      </c>
      <c r="BE263" s="140">
        <v>0</v>
      </c>
      <c r="BF263" s="65">
        <v>0</v>
      </c>
      <c r="BG263" s="140">
        <v>0</v>
      </c>
      <c r="BH263" s="140">
        <v>0</v>
      </c>
      <c r="BI263" s="140">
        <v>0</v>
      </c>
      <c r="BJ263" s="140">
        <v>0</v>
      </c>
      <c r="BK263" s="140">
        <v>0</v>
      </c>
      <c r="BL263" s="140">
        <v>0</v>
      </c>
      <c r="BM263" s="65">
        <v>0</v>
      </c>
      <c r="BN263" s="64">
        <v>0</v>
      </c>
      <c r="BO263" s="201">
        <v>0</v>
      </c>
      <c r="BP263" s="140">
        <v>0</v>
      </c>
      <c r="BQ263" s="147">
        <v>1</v>
      </c>
      <c r="BR263" s="147">
        <v>1</v>
      </c>
      <c r="BS263" s="147">
        <v>0</v>
      </c>
      <c r="BT263" s="147">
        <v>0</v>
      </c>
      <c r="BU263" s="147">
        <v>0</v>
      </c>
      <c r="BV263" s="154">
        <v>0</v>
      </c>
      <c r="BW263" s="159">
        <v>1</v>
      </c>
      <c r="BX263" s="146">
        <v>1</v>
      </c>
      <c r="BY263" s="146">
        <v>0</v>
      </c>
      <c r="BZ263" s="146">
        <v>0</v>
      </c>
      <c r="CA263" s="146">
        <v>0</v>
      </c>
      <c r="CB263" s="156">
        <v>0</v>
      </c>
      <c r="CC263" s="155">
        <v>0</v>
      </c>
      <c r="CD263" s="77">
        <v>0</v>
      </c>
      <c r="CE263" s="64">
        <v>0</v>
      </c>
      <c r="CF263" s="77">
        <v>0</v>
      </c>
      <c r="CG263" s="64">
        <v>0</v>
      </c>
      <c r="CH263" s="77">
        <v>0</v>
      </c>
      <c r="CI263" s="124">
        <v>1</v>
      </c>
      <c r="CJ263" s="124">
        <v>1</v>
      </c>
      <c r="CK263" s="77">
        <v>1</v>
      </c>
      <c r="CL263" s="124">
        <v>1</v>
      </c>
      <c r="CM263" s="77">
        <v>1</v>
      </c>
      <c r="CN263" s="124">
        <v>0</v>
      </c>
      <c r="CO263" s="77">
        <v>0</v>
      </c>
      <c r="CP263" s="116">
        <v>50</v>
      </c>
      <c r="CQ263" s="116">
        <v>50</v>
      </c>
      <c r="CR263" s="116">
        <v>0</v>
      </c>
      <c r="CS263" s="116">
        <v>0</v>
      </c>
      <c r="CT263" s="116">
        <v>0</v>
      </c>
      <c r="CU263" s="116">
        <v>0</v>
      </c>
      <c r="CV263" s="116">
        <v>5</v>
      </c>
      <c r="CW263" s="116">
        <v>5</v>
      </c>
      <c r="CX263" s="116">
        <v>55</v>
      </c>
      <c r="CY263" s="64">
        <v>2</v>
      </c>
      <c r="CZ263" s="64">
        <v>2</v>
      </c>
      <c r="DA263" s="64">
        <v>3</v>
      </c>
      <c r="DB263" s="64">
        <v>2</v>
      </c>
      <c r="DC263" s="64">
        <v>2</v>
      </c>
      <c r="DD263" s="64">
        <v>2</v>
      </c>
      <c r="DE263" s="141">
        <v>1</v>
      </c>
      <c r="DF263" s="141">
        <v>0.66666666666665997</v>
      </c>
      <c r="DG263" s="141">
        <v>1</v>
      </c>
      <c r="DH263" s="64">
        <v>2</v>
      </c>
      <c r="DI263" s="176">
        <v>2</v>
      </c>
      <c r="DJ263" s="175">
        <v>0.964247032692645</v>
      </c>
      <c r="DK263" s="141">
        <v>1</v>
      </c>
      <c r="DL263" s="141">
        <v>0.964247032692645</v>
      </c>
      <c r="DM263" s="141">
        <v>1.0370786386632846</v>
      </c>
      <c r="DN263" s="141">
        <v>3.5752967307354999E-2</v>
      </c>
      <c r="DO263" s="64">
        <v>1</v>
      </c>
      <c r="DP263" s="77">
        <v>0.5</v>
      </c>
      <c r="DQ263" s="64">
        <v>0</v>
      </c>
      <c r="DR263" s="77">
        <v>0</v>
      </c>
      <c r="DS263" s="64">
        <v>0</v>
      </c>
      <c r="DT263" s="77">
        <v>0</v>
      </c>
      <c r="DU263" s="64">
        <v>2</v>
      </c>
      <c r="DV263" s="64">
        <v>61</v>
      </c>
      <c r="DW263" s="77">
        <v>3.2786885245899997E-2</v>
      </c>
      <c r="DX263" s="64">
        <v>1</v>
      </c>
      <c r="DY263" s="64">
        <v>12</v>
      </c>
      <c r="DZ263" s="201">
        <v>8.3333333333329998E-2</v>
      </c>
      <c r="EA263" s="64">
        <v>2.6</v>
      </c>
      <c r="EB263" s="64">
        <v>0</v>
      </c>
      <c r="EC263" s="64">
        <v>0</v>
      </c>
      <c r="ED263" s="77">
        <v>0</v>
      </c>
      <c r="EE263" s="64">
        <v>0</v>
      </c>
      <c r="EF263" s="64">
        <v>0</v>
      </c>
      <c r="EG263" s="64">
        <v>0</v>
      </c>
      <c r="EH263" s="77">
        <v>0</v>
      </c>
      <c r="EI263" s="64">
        <v>0</v>
      </c>
      <c r="EJ263" s="138">
        <v>0</v>
      </c>
      <c r="EK263" s="64">
        <v>0</v>
      </c>
      <c r="EL263" s="64">
        <v>0</v>
      </c>
      <c r="EM263" s="138"/>
      <c r="EN263" s="178">
        <v>0</v>
      </c>
      <c r="EO263" s="178">
        <v>0</v>
      </c>
      <c r="EP263" s="178">
        <v>0</v>
      </c>
      <c r="EQ263" s="178">
        <v>0</v>
      </c>
      <c r="ER263" s="179">
        <v>0</v>
      </c>
    </row>
    <row r="264" spans="2:148" ht="14.1" customHeight="1" x14ac:dyDescent="0.2">
      <c r="B264" s="62" t="s">
        <v>1874</v>
      </c>
      <c r="C264" s="63" t="s">
        <v>383</v>
      </c>
      <c r="D264" s="63" t="s">
        <v>384</v>
      </c>
      <c r="E264" s="63" t="s">
        <v>385</v>
      </c>
      <c r="F264" s="63" t="s">
        <v>403</v>
      </c>
      <c r="G264" s="63" t="s">
        <v>386</v>
      </c>
      <c r="H264" s="63" t="s">
        <v>423</v>
      </c>
      <c r="I264" s="63" t="s">
        <v>1787</v>
      </c>
      <c r="J264" s="158" t="b">
        <v>0</v>
      </c>
      <c r="K264" s="132" t="s">
        <v>1875</v>
      </c>
      <c r="L264" s="63" t="s">
        <v>449</v>
      </c>
      <c r="M264" s="62"/>
      <c r="N264" s="63" t="s">
        <v>1876</v>
      </c>
      <c r="O264" s="63" t="s">
        <v>1832</v>
      </c>
      <c r="P264" s="63" t="s">
        <v>393</v>
      </c>
      <c r="Q264" s="63">
        <v>12601</v>
      </c>
      <c r="R264" s="63" t="s">
        <v>1877</v>
      </c>
      <c r="S264" s="218" t="s">
        <v>453</v>
      </c>
      <c r="T264" s="132" t="s">
        <v>454</v>
      </c>
      <c r="U264" s="166" t="s">
        <v>397</v>
      </c>
      <c r="V264" s="219" t="s">
        <v>398</v>
      </c>
      <c r="W264" s="219" t="s">
        <v>399</v>
      </c>
      <c r="X264" s="219" t="s">
        <v>400</v>
      </c>
      <c r="Y264" s="132" t="s">
        <v>336</v>
      </c>
      <c r="Z264" s="166" t="s">
        <v>401</v>
      </c>
      <c r="AA264" s="166">
        <v>1</v>
      </c>
      <c r="AB264" s="166">
        <v>1</v>
      </c>
      <c r="AC264" s="166">
        <v>0</v>
      </c>
      <c r="AD264" s="166">
        <v>0</v>
      </c>
      <c r="AE264" s="213">
        <v>43593</v>
      </c>
      <c r="AF264" s="64">
        <v>249</v>
      </c>
      <c r="AG264" s="64" t="s">
        <v>401</v>
      </c>
      <c r="AH264" s="64">
        <v>1</v>
      </c>
      <c r="AI264" s="64">
        <v>0</v>
      </c>
      <c r="AJ264" s="64">
        <v>183</v>
      </c>
      <c r="AK264" s="64">
        <v>161</v>
      </c>
      <c r="AL264" s="64">
        <v>79</v>
      </c>
      <c r="AM264" s="64">
        <v>50</v>
      </c>
      <c r="AN264" s="64">
        <v>213.81677049672859</v>
      </c>
      <c r="AO264" s="64">
        <v>213.81677049672859</v>
      </c>
      <c r="AP264" s="77">
        <v>4.2763354099345721</v>
      </c>
      <c r="AQ264" s="64">
        <v>163.81677049672859</v>
      </c>
      <c r="AR264" s="64">
        <v>169.66666599999999</v>
      </c>
      <c r="AS264" s="65">
        <v>0.32805447513496022</v>
      </c>
      <c r="AT264" s="65">
        <v>0</v>
      </c>
      <c r="AU264" s="64">
        <v>0</v>
      </c>
      <c r="AV264" s="140">
        <v>213.81677049672859</v>
      </c>
      <c r="AW264" s="140">
        <v>18</v>
      </c>
      <c r="AX264" s="140">
        <v>79</v>
      </c>
      <c r="AY264" s="140">
        <v>0</v>
      </c>
      <c r="AZ264" s="140">
        <v>10</v>
      </c>
      <c r="BA264" s="140">
        <v>9</v>
      </c>
      <c r="BB264" s="140">
        <v>14</v>
      </c>
      <c r="BC264" s="140">
        <v>2</v>
      </c>
      <c r="BD264" s="140">
        <v>35</v>
      </c>
      <c r="BE264" s="140">
        <v>7</v>
      </c>
      <c r="BF264" s="65">
        <v>0.38890000000000002</v>
      </c>
      <c r="BG264" s="140">
        <v>0</v>
      </c>
      <c r="BH264" s="140">
        <v>0</v>
      </c>
      <c r="BI264" s="140">
        <v>1</v>
      </c>
      <c r="BJ264" s="140">
        <v>8</v>
      </c>
      <c r="BK264" s="140">
        <v>35</v>
      </c>
      <c r="BL264" s="140">
        <v>1</v>
      </c>
      <c r="BM264" s="65">
        <v>0.73419999999999996</v>
      </c>
      <c r="BN264" s="64">
        <v>38</v>
      </c>
      <c r="BO264" s="201">
        <v>0.21714285714285</v>
      </c>
      <c r="BP264" s="140">
        <v>49</v>
      </c>
      <c r="BQ264" s="147">
        <v>289</v>
      </c>
      <c r="BR264" s="147">
        <v>1</v>
      </c>
      <c r="BS264" s="147">
        <v>16</v>
      </c>
      <c r="BT264" s="147">
        <v>14</v>
      </c>
      <c r="BU264" s="147">
        <v>26</v>
      </c>
      <c r="BV264" s="154">
        <v>22</v>
      </c>
      <c r="BW264" s="159">
        <v>3.65822784810126</v>
      </c>
      <c r="BX264" s="146">
        <v>1.2658227848099999E-2</v>
      </c>
      <c r="BY264" s="146">
        <v>0.20253164556962</v>
      </c>
      <c r="BZ264" s="146">
        <v>0.17721518987341001</v>
      </c>
      <c r="CA264" s="146">
        <v>0.32911392405063</v>
      </c>
      <c r="CB264" s="156">
        <v>0.27848101265822001</v>
      </c>
      <c r="CC264" s="155">
        <v>17</v>
      </c>
      <c r="CD264" s="77">
        <v>0.21518987341772</v>
      </c>
      <c r="CE264" s="64">
        <v>0</v>
      </c>
      <c r="CF264" s="77">
        <v>0</v>
      </c>
      <c r="CG264" s="64">
        <v>17</v>
      </c>
      <c r="CH264" s="77">
        <v>0.19767441860464999</v>
      </c>
      <c r="CI264" s="124">
        <v>1</v>
      </c>
      <c r="CJ264" s="124">
        <v>79</v>
      </c>
      <c r="CK264" s="77">
        <v>1.2658227848099999E-2</v>
      </c>
      <c r="CL264" s="124">
        <v>1</v>
      </c>
      <c r="CM264" s="77">
        <v>1.2699999999999999E-2</v>
      </c>
      <c r="CN264" s="124">
        <v>0</v>
      </c>
      <c r="CO264" s="77">
        <v>0</v>
      </c>
      <c r="CP264" s="116">
        <v>5810</v>
      </c>
      <c r="CQ264" s="116">
        <v>73.544303797468359</v>
      </c>
      <c r="CR264" s="116">
        <v>0</v>
      </c>
      <c r="CS264" s="116">
        <v>0</v>
      </c>
      <c r="CT264" s="116">
        <v>119</v>
      </c>
      <c r="CU264" s="116">
        <v>1.5063291139240507</v>
      </c>
      <c r="CV264" s="116">
        <v>5</v>
      </c>
      <c r="CW264" s="116">
        <v>6.3291139240506333E-2</v>
      </c>
      <c r="CX264" s="116">
        <v>75.113924050632917</v>
      </c>
      <c r="CY264" s="64">
        <v>183</v>
      </c>
      <c r="CZ264" s="64">
        <v>144</v>
      </c>
      <c r="DA264" s="64">
        <v>173</v>
      </c>
      <c r="DB264" s="64">
        <v>137</v>
      </c>
      <c r="DC264" s="64">
        <v>157</v>
      </c>
      <c r="DD264" s="64">
        <v>116</v>
      </c>
      <c r="DE264" s="141">
        <v>0.78688524590163</v>
      </c>
      <c r="DF264" s="141">
        <v>0.79190751445086005</v>
      </c>
      <c r="DG264" s="141">
        <v>0.73885350318470999</v>
      </c>
      <c r="DH264" s="64">
        <v>165</v>
      </c>
      <c r="DI264" s="176">
        <v>132</v>
      </c>
      <c r="DJ264" s="175">
        <v>0.964247032692645</v>
      </c>
      <c r="DK264" s="141">
        <v>0.8</v>
      </c>
      <c r="DL264" s="141">
        <v>0.771397626154116</v>
      </c>
      <c r="DM264" s="141">
        <v>0.95781148156799734</v>
      </c>
      <c r="DN264" s="141">
        <v>-3.2544122969406009E-2</v>
      </c>
      <c r="DO264" s="64">
        <v>7</v>
      </c>
      <c r="DP264" s="77">
        <v>8.1395348837199996E-2</v>
      </c>
      <c r="DQ264" s="64">
        <v>55</v>
      </c>
      <c r="DR264" s="77">
        <v>0.69620253164556001</v>
      </c>
      <c r="DS264" s="64">
        <v>0</v>
      </c>
      <c r="DT264" s="77">
        <v>0</v>
      </c>
      <c r="DU264" s="64">
        <v>161</v>
      </c>
      <c r="DV264" s="64">
        <v>365</v>
      </c>
      <c r="DW264" s="77">
        <v>0.44109589041094999</v>
      </c>
      <c r="DX264" s="64">
        <v>72</v>
      </c>
      <c r="DY264" s="64">
        <v>175</v>
      </c>
      <c r="DZ264" s="201">
        <v>0.41142857142856998</v>
      </c>
      <c r="EA264" s="64"/>
      <c r="EB264" s="64">
        <v>24</v>
      </c>
      <c r="EC264" s="64">
        <v>1</v>
      </c>
      <c r="ED264" s="77">
        <v>4.1700000000000001E-2</v>
      </c>
      <c r="EE264" s="64">
        <v>0</v>
      </c>
      <c r="EF264" s="64">
        <v>0</v>
      </c>
      <c r="EG264" s="64">
        <v>0</v>
      </c>
      <c r="EH264" s="77">
        <v>0</v>
      </c>
      <c r="EI264" s="64">
        <v>0</v>
      </c>
      <c r="EJ264" s="138">
        <v>0</v>
      </c>
      <c r="EK264" s="64">
        <v>95</v>
      </c>
      <c r="EL264" s="64">
        <v>0</v>
      </c>
      <c r="EM264" s="138">
        <v>0</v>
      </c>
      <c r="EN264" s="178">
        <v>0</v>
      </c>
      <c r="EO264" s="178">
        <v>0</v>
      </c>
      <c r="EP264" s="178">
        <v>0</v>
      </c>
      <c r="EQ264" s="178">
        <v>0</v>
      </c>
      <c r="ER264" s="179">
        <v>0</v>
      </c>
    </row>
    <row r="265" spans="2:148" ht="14.1" customHeight="1" x14ac:dyDescent="0.2">
      <c r="B265" s="62" t="s">
        <v>1878</v>
      </c>
      <c r="C265" s="63" t="s">
        <v>383</v>
      </c>
      <c r="D265" s="63" t="s">
        <v>384</v>
      </c>
      <c r="E265" s="63" t="s">
        <v>385</v>
      </c>
      <c r="F265" s="63"/>
      <c r="G265" s="63" t="s">
        <v>386</v>
      </c>
      <c r="H265" s="63" t="s">
        <v>423</v>
      </c>
      <c r="I265" s="63" t="s">
        <v>1787</v>
      </c>
      <c r="J265" s="158" t="b">
        <v>0</v>
      </c>
      <c r="K265" s="132" t="s">
        <v>1879</v>
      </c>
      <c r="L265" s="63" t="s">
        <v>1880</v>
      </c>
      <c r="M265" s="62"/>
      <c r="N265" s="63" t="s">
        <v>1881</v>
      </c>
      <c r="O265" s="63" t="s">
        <v>1882</v>
      </c>
      <c r="P265" s="63" t="s">
        <v>393</v>
      </c>
      <c r="Q265" s="63">
        <v>12508</v>
      </c>
      <c r="R265" s="63" t="s">
        <v>1883</v>
      </c>
      <c r="S265" s="218" t="s">
        <v>1884</v>
      </c>
      <c r="T265" s="132" t="s">
        <v>1885</v>
      </c>
      <c r="U265" s="166" t="s">
        <v>397</v>
      </c>
      <c r="V265" s="219" t="s">
        <v>398</v>
      </c>
      <c r="W265" s="219" t="s">
        <v>399</v>
      </c>
      <c r="X265" s="219" t="s">
        <v>400</v>
      </c>
      <c r="Y265" s="132" t="s">
        <v>333</v>
      </c>
      <c r="Z265" s="166"/>
      <c r="AA265" s="166">
        <v>0</v>
      </c>
      <c r="AB265" s="166">
        <v>0</v>
      </c>
      <c r="AC265" s="166">
        <v>0</v>
      </c>
      <c r="AD265" s="166">
        <v>0</v>
      </c>
      <c r="AE265" s="213">
        <v>43571</v>
      </c>
      <c r="AF265" s="64">
        <v>271</v>
      </c>
      <c r="AG265" s="64" t="s">
        <v>401</v>
      </c>
      <c r="AH265" s="64">
        <v>1</v>
      </c>
      <c r="AI265" s="64">
        <v>0</v>
      </c>
      <c r="AJ265" s="64">
        <v>5</v>
      </c>
      <c r="AK265" s="64">
        <v>3</v>
      </c>
      <c r="AL265" s="64">
        <v>1</v>
      </c>
      <c r="AM265" s="64">
        <v>50</v>
      </c>
      <c r="AN265" s="64">
        <v>2.7065413986927673</v>
      </c>
      <c r="AO265" s="64">
        <v>2.7065413986927673</v>
      </c>
      <c r="AP265" s="77">
        <v>5.413082797385535E-2</v>
      </c>
      <c r="AQ265" s="64">
        <v>-47.293458601307236</v>
      </c>
      <c r="AR265" s="64">
        <v>4.6666660000000002</v>
      </c>
      <c r="AS265" s="65">
        <v>-9.7819533769077552E-2</v>
      </c>
      <c r="AT265" s="65">
        <v>0</v>
      </c>
      <c r="AU265" s="64">
        <v>0</v>
      </c>
      <c r="AV265" s="140">
        <v>2.7065413986927673</v>
      </c>
      <c r="AW265" s="140">
        <v>1</v>
      </c>
      <c r="AX265" s="140">
        <v>1</v>
      </c>
      <c r="AY265" s="140">
        <v>0</v>
      </c>
      <c r="AZ265" s="140">
        <v>1</v>
      </c>
      <c r="BA265" s="140">
        <v>0</v>
      </c>
      <c r="BB265" s="140">
        <v>0</v>
      </c>
      <c r="BC265" s="140">
        <v>0</v>
      </c>
      <c r="BD265" s="140">
        <v>1</v>
      </c>
      <c r="BE265" s="140">
        <v>0</v>
      </c>
      <c r="BF265" s="65">
        <v>0</v>
      </c>
      <c r="BG265" s="140">
        <v>0</v>
      </c>
      <c r="BH265" s="140">
        <v>0</v>
      </c>
      <c r="BI265" s="140">
        <v>0</v>
      </c>
      <c r="BJ265" s="140">
        <v>0</v>
      </c>
      <c r="BK265" s="140">
        <v>0</v>
      </c>
      <c r="BL265" s="140">
        <v>0</v>
      </c>
      <c r="BM265" s="65">
        <v>0</v>
      </c>
      <c r="BN265" s="64">
        <v>0</v>
      </c>
      <c r="BO265" s="201">
        <v>0</v>
      </c>
      <c r="BP265" s="140">
        <v>0</v>
      </c>
      <c r="BQ265" s="147">
        <v>2</v>
      </c>
      <c r="BR265" s="147">
        <v>0</v>
      </c>
      <c r="BS265" s="147">
        <v>1</v>
      </c>
      <c r="BT265" s="147">
        <v>0</v>
      </c>
      <c r="BU265" s="147">
        <v>0</v>
      </c>
      <c r="BV265" s="154">
        <v>0</v>
      </c>
      <c r="BW265" s="159">
        <v>2</v>
      </c>
      <c r="BX265" s="146">
        <v>0</v>
      </c>
      <c r="BY265" s="146">
        <v>1</v>
      </c>
      <c r="BZ265" s="146">
        <v>0</v>
      </c>
      <c r="CA265" s="146">
        <v>0</v>
      </c>
      <c r="CB265" s="156">
        <v>0</v>
      </c>
      <c r="CC265" s="155">
        <v>0</v>
      </c>
      <c r="CD265" s="77">
        <v>0</v>
      </c>
      <c r="CE265" s="64">
        <v>0</v>
      </c>
      <c r="CF265" s="77">
        <v>0</v>
      </c>
      <c r="CG265" s="64">
        <v>0</v>
      </c>
      <c r="CH265" s="77">
        <v>0</v>
      </c>
      <c r="CI265" s="124">
        <v>0</v>
      </c>
      <c r="CJ265" s="124">
        <v>1</v>
      </c>
      <c r="CK265" s="77">
        <v>0</v>
      </c>
      <c r="CL265" s="124">
        <v>0</v>
      </c>
      <c r="CM265" s="77">
        <v>0</v>
      </c>
      <c r="CN265" s="124">
        <v>0</v>
      </c>
      <c r="CO265" s="77">
        <v>0</v>
      </c>
      <c r="CP265" s="116">
        <v>50</v>
      </c>
      <c r="CQ265" s="116">
        <v>50</v>
      </c>
      <c r="CR265" s="116">
        <v>0</v>
      </c>
      <c r="CS265" s="116">
        <v>0</v>
      </c>
      <c r="CT265" s="116">
        <v>0</v>
      </c>
      <c r="CU265" s="116">
        <v>0</v>
      </c>
      <c r="CV265" s="116">
        <v>0</v>
      </c>
      <c r="CW265" s="116">
        <v>0</v>
      </c>
      <c r="CX265" s="116">
        <v>50</v>
      </c>
      <c r="CY265" s="64">
        <v>5</v>
      </c>
      <c r="CZ265" s="64">
        <v>5</v>
      </c>
      <c r="DA265" s="64">
        <v>4</v>
      </c>
      <c r="DB265" s="64">
        <v>4</v>
      </c>
      <c r="DC265" s="64">
        <v>6</v>
      </c>
      <c r="DD265" s="64">
        <v>2</v>
      </c>
      <c r="DE265" s="141">
        <v>1</v>
      </c>
      <c r="DF265" s="141">
        <v>1</v>
      </c>
      <c r="DG265" s="141">
        <v>0.33333333333332998</v>
      </c>
      <c r="DH265" s="64">
        <v>6</v>
      </c>
      <c r="DI265" s="176">
        <v>5</v>
      </c>
      <c r="DJ265" s="175">
        <v>0.964247032692645</v>
      </c>
      <c r="DK265" s="141">
        <v>0.83333333333333337</v>
      </c>
      <c r="DL265" s="141">
        <v>0.80353919391053752</v>
      </c>
      <c r="DM265" s="141">
        <v>0.4148314554653097</v>
      </c>
      <c r="DN265" s="141">
        <v>-0.47020586057720754</v>
      </c>
      <c r="DO265" s="64">
        <v>2</v>
      </c>
      <c r="DP265" s="77">
        <v>0.66666666666665997</v>
      </c>
      <c r="DQ265" s="64">
        <v>1</v>
      </c>
      <c r="DR265" s="77">
        <v>1</v>
      </c>
      <c r="DS265" s="64">
        <v>0</v>
      </c>
      <c r="DT265" s="77">
        <v>0</v>
      </c>
      <c r="DU265" s="64">
        <v>3</v>
      </c>
      <c r="DV265" s="64">
        <v>61</v>
      </c>
      <c r="DW265" s="77">
        <v>4.9180327868850002E-2</v>
      </c>
      <c r="DX265" s="64">
        <v>1</v>
      </c>
      <c r="DY265" s="64">
        <v>21</v>
      </c>
      <c r="DZ265" s="201">
        <v>4.7619047619039997E-2</v>
      </c>
      <c r="EA265" s="64">
        <v>5.3000000000001997</v>
      </c>
      <c r="EB265" s="64">
        <v>0</v>
      </c>
      <c r="EC265" s="64">
        <v>0</v>
      </c>
      <c r="ED265" s="77">
        <v>0</v>
      </c>
      <c r="EE265" s="64">
        <v>0</v>
      </c>
      <c r="EF265" s="64">
        <v>0</v>
      </c>
      <c r="EG265" s="64">
        <v>0</v>
      </c>
      <c r="EH265" s="77">
        <v>0</v>
      </c>
      <c r="EI265" s="64">
        <v>0</v>
      </c>
      <c r="EJ265" s="138">
        <v>0</v>
      </c>
      <c r="EK265" s="64">
        <v>0</v>
      </c>
      <c r="EL265" s="64">
        <v>0</v>
      </c>
      <c r="EM265" s="138"/>
      <c r="EN265" s="178">
        <v>0</v>
      </c>
      <c r="EO265" s="178">
        <v>0</v>
      </c>
      <c r="EP265" s="178">
        <v>0</v>
      </c>
      <c r="EQ265" s="178">
        <v>0</v>
      </c>
      <c r="ER265" s="179">
        <v>0</v>
      </c>
    </row>
    <row r="267" spans="2:148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</sheetData>
  <autoFilter ref="B5:ER5" xr:uid="{00000000-0009-0000-0000-000000000000}"/>
  <mergeCells count="1">
    <mergeCell ref="BW2:CB2"/>
  </mergeCells>
  <conditionalFormatting sqref="AK6:AK265">
    <cfRule type="expression" dxfId="21" priority="92" stopIfTrue="1">
      <formula>AND(AK6&lt;#REF!)</formula>
    </cfRule>
  </conditionalFormatting>
  <conditionalFormatting sqref="AK6:AK265">
    <cfRule type="expression" dxfId="20" priority="97" stopIfTrue="1">
      <formula>AND(AK6&lt;#REF!)</formula>
    </cfRule>
  </conditionalFormatting>
  <conditionalFormatting sqref="BW6:BW265">
    <cfRule type="cellIs" dxfId="19" priority="19" stopIfTrue="1" operator="lessThan">
      <formula>3</formula>
    </cfRule>
    <cfRule type="cellIs" dxfId="18" priority="20" operator="greaterThanOrEqual">
      <formula>3</formula>
    </cfRule>
  </conditionalFormatting>
  <conditionalFormatting sqref="AJ6:AJ265">
    <cfRule type="expression" dxfId="17" priority="15" stopIfTrue="1">
      <formula>AND(AJ6&lt;#REF!)</formula>
    </cfRule>
  </conditionalFormatting>
  <conditionalFormatting sqref="AJ6:AJ265">
    <cfRule type="expression" dxfId="16" priority="16" stopIfTrue="1">
      <formula>AND(AJ6&lt;#REF!)</formula>
    </cfRule>
  </conditionalFormatting>
  <conditionalFormatting sqref="DZ6:DZ265">
    <cfRule type="expression" dxfId="15" priority="11">
      <formula>AND(DZ6&lt;0.3)</formula>
    </cfRule>
    <cfRule type="expression" dxfId="14" priority="12">
      <formula>AND(DZ6&gt;=0.3)</formula>
    </cfRule>
  </conditionalFormatting>
  <conditionalFormatting sqref="AE6:AH265">
    <cfRule type="expression" dxfId="13" priority="9" stopIfTrue="1">
      <formula>AND(AE6&lt;#REF!)</formula>
    </cfRule>
  </conditionalFormatting>
  <conditionalFormatting sqref="AE6:AH265">
    <cfRule type="expression" dxfId="12" priority="10" stopIfTrue="1">
      <formula>AND(AE6&lt;#REF!)</formula>
    </cfRule>
  </conditionalFormatting>
  <conditionalFormatting sqref="AI6:AI265">
    <cfRule type="expression" dxfId="11" priority="7" stopIfTrue="1">
      <formula>AND(AI6&lt;#REF!)</formula>
    </cfRule>
  </conditionalFormatting>
  <conditionalFormatting sqref="AI6:AI265">
    <cfRule type="expression" dxfId="10" priority="8" stopIfTrue="1">
      <formula>AND(AI6&lt;#REF!)</formula>
    </cfRule>
  </conditionalFormatting>
  <conditionalFormatting sqref="BO6:BO265">
    <cfRule type="expression" dxfId="9" priority="5">
      <formula>AND(BO6&lt;0.15)</formula>
    </cfRule>
    <cfRule type="expression" dxfId="8" priority="6">
      <formula>AND(BO6&gt;=0.15)</formula>
    </cfRule>
  </conditionalFormatting>
  <conditionalFormatting sqref="AT6:AT265">
    <cfRule type="expression" dxfId="7" priority="90" stopIfTrue="1">
      <formula>AND(AT6&gt;0)</formula>
    </cfRule>
    <cfRule type="expression" dxfId="6" priority="91" stopIfTrue="1">
      <formula>AND(AT6&lt;0)</formula>
    </cfRule>
  </conditionalFormatting>
  <conditionalFormatting sqref="AS6:AS265">
    <cfRule type="expression" dxfId="5" priority="3" stopIfTrue="1">
      <formula>AND(AS6&gt;0)</formula>
    </cfRule>
    <cfRule type="expression" dxfId="4" priority="4" stopIfTrue="1">
      <formula>AND(AS6&lt;0)</formula>
    </cfRule>
  </conditionalFormatting>
  <conditionalFormatting sqref="AO6:AO265">
    <cfRule type="expression" dxfId="3" priority="1" stopIfTrue="1">
      <formula>AND(AO6&gt;0)</formula>
    </cfRule>
    <cfRule type="expression" dxfId="2" priority="2" stopIfTrue="1">
      <formula>AND(AO6&lt;0)</formula>
    </cfRule>
  </conditionalFormatting>
  <pageMargins left="0.45" right="0.45" top="0.5" bottom="0.5" header="0.3" footer="0.3"/>
  <pageSetup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B1:BM265"/>
  <sheetViews>
    <sheetView showGridLines="0" zoomScale="80" zoomScaleNormal="80" workbookViewId="0">
      <pane ySplit="5" topLeftCell="A6" activePane="bottomLeft" state="frozen"/>
      <selection activeCell="V20" sqref="V20"/>
      <selection pane="bottomLeft"/>
    </sheetView>
  </sheetViews>
  <sheetFormatPr defaultRowHeight="12.75" x14ac:dyDescent="0.2"/>
  <cols>
    <col min="1" max="1" width="0.85546875" customWidth="1"/>
    <col min="2" max="2" width="22.85546875" style="44" customWidth="1"/>
    <col min="3" max="4" width="14.42578125" style="47" customWidth="1"/>
    <col min="5" max="5" width="23.7109375" style="68" customWidth="1"/>
    <col min="6" max="6" width="18" style="68" customWidth="1"/>
    <col min="7" max="7" width="21.5703125" style="47" customWidth="1"/>
    <col min="8" max="8" width="22" style="47" customWidth="1"/>
    <col min="9" max="9" width="21.7109375" style="47" customWidth="1"/>
    <col min="10" max="10" width="10.42578125" style="47" customWidth="1"/>
    <col min="11" max="11" width="7.7109375" style="44" customWidth="1"/>
    <col min="12" max="12" width="38.7109375" style="47" customWidth="1"/>
    <col min="13" max="13" width="11.42578125" style="47" customWidth="1"/>
    <col min="14" max="14" width="30.7109375" style="68" customWidth="1"/>
    <col min="15" max="15" width="20.7109375" style="69" customWidth="1"/>
    <col min="16" max="17" width="8.7109375" style="69" customWidth="1"/>
    <col min="18" max="18" width="14.7109375" style="61" customWidth="1"/>
    <col min="19" max="19" width="32.7109375" style="61" customWidth="1"/>
    <col min="20" max="20" width="12.28515625" style="61" customWidth="1"/>
    <col min="21" max="21" width="23.140625" style="61" customWidth="1"/>
    <col min="22" max="22" width="25.42578125" style="61" customWidth="1"/>
    <col min="23" max="23" width="20.42578125" style="61" customWidth="1"/>
    <col min="24" max="24" width="30.140625" style="61" customWidth="1"/>
    <col min="25" max="25" width="9.7109375" style="61" customWidth="1"/>
    <col min="26" max="26" width="9.7109375" style="66" customWidth="1"/>
    <col min="27" max="27" width="9.7109375" style="68" customWidth="1"/>
    <col min="28" max="28" width="9.7109375" style="67" customWidth="1"/>
    <col min="29" max="29" width="9.7109375" style="68" customWidth="1"/>
    <col min="30" max="30" width="9.7109375" style="69" customWidth="1"/>
    <col min="31" max="31" width="11.7109375" style="69" customWidth="1"/>
    <col min="32" max="32" width="8.85546875" style="69" customWidth="1"/>
    <col min="33" max="33" width="7.85546875" style="69" customWidth="1"/>
    <col min="34" max="34" width="11.7109375" style="69" customWidth="1"/>
    <col min="35" max="35" width="16.5703125" style="68" customWidth="1"/>
    <col min="36" max="65" width="10.7109375" style="38" customWidth="1"/>
  </cols>
  <sheetData>
    <row r="1" spans="2:65" ht="5.25" customHeight="1" thickBot="1" x14ac:dyDescent="0.25">
      <c r="E1" s="1"/>
      <c r="F1" s="1"/>
      <c r="N1" s="1"/>
      <c r="O1" s="46"/>
      <c r="P1" s="46"/>
      <c r="Q1" s="46"/>
      <c r="R1"/>
      <c r="S1"/>
      <c r="T1"/>
      <c r="U1"/>
      <c r="V1"/>
      <c r="W1"/>
      <c r="X1"/>
      <c r="Y1"/>
      <c r="Z1" s="44"/>
      <c r="AA1" s="1"/>
      <c r="AB1" s="47"/>
      <c r="AC1" s="1"/>
      <c r="AD1" s="46"/>
      <c r="AE1" s="46"/>
      <c r="AF1" s="46"/>
      <c r="AG1" s="46"/>
      <c r="AH1" s="46"/>
      <c r="AI1" s="1"/>
    </row>
    <row r="2" spans="2:65" ht="18.75" customHeight="1" thickBot="1" x14ac:dyDescent="0.25">
      <c r="B2" s="98" t="str">
        <f>ReportTitle</f>
        <v>Prepaid Daily Pulse</v>
      </c>
      <c r="C2" s="99"/>
      <c r="D2" s="99"/>
      <c r="E2" s="101"/>
      <c r="F2" s="101"/>
      <c r="G2" s="99"/>
      <c r="H2" s="99"/>
      <c r="I2" s="99"/>
      <c r="J2" s="99"/>
      <c r="K2" s="128"/>
      <c r="L2" s="99"/>
      <c r="M2" s="99"/>
      <c r="N2" s="101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0"/>
      <c r="AA2" s="101"/>
      <c r="AB2" s="99"/>
      <c r="AC2" s="101"/>
      <c r="AD2" s="102"/>
      <c r="AE2" s="102"/>
      <c r="AF2" s="102"/>
      <c r="AG2" s="102"/>
      <c r="AH2" s="102"/>
      <c r="AI2" s="105" t="str">
        <f ca="1">" Data through: " &amp; TEXT(CurDate,"mm/dd/yyyy")</f>
        <v xml:space="preserve"> Data through: 01/12/2020</v>
      </c>
      <c r="AJ2" s="227" t="s">
        <v>252</v>
      </c>
      <c r="AK2" s="228"/>
      <c r="AL2" s="228"/>
      <c r="AM2" s="228"/>
      <c r="AN2" s="228"/>
      <c r="AO2" s="228"/>
      <c r="AP2" s="228"/>
      <c r="AQ2" s="229"/>
      <c r="AR2" s="233" t="s">
        <v>256</v>
      </c>
      <c r="AS2" s="234"/>
      <c r="AT2" s="234"/>
      <c r="AU2" s="234"/>
      <c r="AV2" s="234"/>
      <c r="AW2" s="234"/>
      <c r="AX2" s="234"/>
      <c r="AY2" s="235"/>
      <c r="AZ2" s="230" t="s">
        <v>253</v>
      </c>
      <c r="BA2" s="231"/>
      <c r="BB2" s="231"/>
      <c r="BC2" s="231"/>
      <c r="BD2" s="231"/>
      <c r="BE2" s="231"/>
      <c r="BF2" s="232"/>
      <c r="BG2" s="236" t="s">
        <v>197</v>
      </c>
      <c r="BH2" s="237"/>
      <c r="BI2" s="237"/>
      <c r="BJ2" s="237"/>
      <c r="BK2" s="237"/>
      <c r="BL2" s="237"/>
      <c r="BM2" s="238"/>
    </row>
    <row r="3" spans="2:65" s="21" customFormat="1" ht="18" customHeight="1" thickBot="1" x14ac:dyDescent="0.25">
      <c r="B3" s="83" t="s">
        <v>177</v>
      </c>
      <c r="C3" s="84"/>
      <c r="D3" s="84"/>
      <c r="E3" s="86"/>
      <c r="F3" s="86"/>
      <c r="G3" s="84"/>
      <c r="H3" s="84"/>
      <c r="I3" s="84"/>
      <c r="J3" s="84"/>
      <c r="K3" s="129"/>
      <c r="L3" s="84"/>
      <c r="M3" s="84"/>
      <c r="N3" s="86"/>
      <c r="O3" s="87"/>
      <c r="P3" s="87"/>
      <c r="Q3" s="87"/>
      <c r="R3" s="88"/>
      <c r="S3" s="89"/>
      <c r="T3" s="89"/>
      <c r="U3" s="89"/>
      <c r="V3" s="89"/>
      <c r="W3" s="89"/>
      <c r="X3" s="89"/>
      <c r="Y3" s="89"/>
      <c r="Z3" s="85"/>
      <c r="AA3" s="86"/>
      <c r="AB3" s="84"/>
      <c r="AC3" s="86"/>
      <c r="AD3" s="216"/>
      <c r="AE3" s="216"/>
      <c r="AF3" s="216"/>
      <c r="AG3" s="214"/>
      <c r="AH3" s="106">
        <f ca="1">IFERROR(SUM(OFFSET(DAILY!AH$6,0,0,DAILY_HEIGHT,1)),0)</f>
        <v>224</v>
      </c>
      <c r="AI3" s="86"/>
      <c r="AJ3" s="106">
        <f ca="1">IFERROR(SUM(OFFSET(DAILY!AJ$6,0,0,DAILY_HEIGHT,1)),0)</f>
        <v>393</v>
      </c>
      <c r="AK3" s="106">
        <f ca="1">IFERROR(SUM(OFFSET(DAILY!AK$6,0,0,DAILY_HEIGHT,1)),0)</f>
        <v>561</v>
      </c>
      <c r="AL3" s="106">
        <f ca="1">IFERROR(SUM(OFFSET(DAILY!AL$6,0,0,DAILY_HEIGHT,1)),0)</f>
        <v>424</v>
      </c>
      <c r="AM3" s="106">
        <f ca="1">IFERROR(SUM(OFFSET(DAILY!AM$6,0,0,DAILY_HEIGHT,1)),0)</f>
        <v>375</v>
      </c>
      <c r="AN3" s="106">
        <f ca="1">IFERROR(SUM(OFFSET(DAILY!AN$6,0,0,DAILY_HEIGHT,1)),0)</f>
        <v>447</v>
      </c>
      <c r="AO3" s="106">
        <f ca="1">IFERROR(SUM(OFFSET(DAILY!AO$6,0,0,DAILY_HEIGHT,1)),0)</f>
        <v>574</v>
      </c>
      <c r="AP3" s="106">
        <f ca="1">IFERROR(SUM(OFFSET(DAILY!AP$6,0,0,DAILY_HEIGHT,1)),0)</f>
        <v>477</v>
      </c>
      <c r="AQ3" s="106">
        <f ca="1">IFERROR(SUM(OFFSET(DAILY!AQ$6,0,0,DAILY_HEIGHT,1)),0)</f>
        <v>342</v>
      </c>
      <c r="AR3" s="106">
        <f ca="1">IFERROR(SUM(OFFSET(DAILY!AR$6,0,0,DAILY_HEIGHT,1)),0)</f>
        <v>116</v>
      </c>
      <c r="AS3" s="106">
        <f ca="1">IFERROR(SUM(OFFSET(DAILY!AS$6,0,0,DAILY_HEIGHT,1)),0)</f>
        <v>183</v>
      </c>
      <c r="AT3" s="106">
        <f ca="1">IFERROR(SUM(OFFSET(DAILY!AT$6,0,0,DAILY_HEIGHT,1)),0)</f>
        <v>126</v>
      </c>
      <c r="AU3" s="106">
        <f ca="1">IFERROR(SUM(OFFSET(DAILY!AU$6,0,0,DAILY_HEIGHT,1)),0)</f>
        <v>132</v>
      </c>
      <c r="AV3" s="106">
        <f ca="1">IFERROR(SUM(OFFSET(DAILY!AV$6,0,0,DAILY_HEIGHT,1)),0)</f>
        <v>149</v>
      </c>
      <c r="AW3" s="106">
        <f ca="1">IFERROR(SUM(OFFSET(DAILY!AW$6,0,0,DAILY_HEIGHT,1)),0)</f>
        <v>153</v>
      </c>
      <c r="AX3" s="106">
        <f ca="1">IFERROR(SUM(OFFSET(DAILY!AX$6,0,0,DAILY_HEIGHT,1)),0)</f>
        <v>174</v>
      </c>
      <c r="AY3" s="106">
        <f ca="1">IFERROR(SUM(OFFSET(DAILY!AY$6,0,0,DAILY_HEIGHT,1)),0)</f>
        <v>103</v>
      </c>
      <c r="AZ3" s="106">
        <f ca="1">IFERROR(SUM(OFFSET(DAILY!AZ$6,0,0,DAILY_HEIGHT,1)),0)</f>
        <v>2126</v>
      </c>
      <c r="BA3" s="106">
        <f ca="1">IFERROR(SUM(OFFSET(DAILY!BA$6,0,0,DAILY_HEIGHT,1)),0)</f>
        <v>3355</v>
      </c>
      <c r="BB3" s="106">
        <f ca="1">IFERROR(SUM(OFFSET(DAILY!BB$6,0,0,DAILY_HEIGHT,1)),0)</f>
        <v>2869</v>
      </c>
      <c r="BC3" s="106">
        <f ca="1">IFERROR(SUM(OFFSET(DAILY!BC$6,0,0,DAILY_HEIGHT,1)),0)</f>
        <v>2476</v>
      </c>
      <c r="BD3" s="106">
        <f ca="1">IFERROR(SUM(OFFSET(DAILY!BD$6,0,0,DAILY_HEIGHT,1)),0)</f>
        <v>2805</v>
      </c>
      <c r="BE3" s="106">
        <f ca="1">IFERROR(SUM(OFFSET(DAILY!BE$6,0,0,DAILY_HEIGHT,1)),0)</f>
        <v>3202</v>
      </c>
      <c r="BF3" s="106">
        <f ca="1">IFERROR(SUM(OFFSET(DAILY!BF$6,0,0,DAILY_HEIGHT,1)),0)</f>
        <v>2803</v>
      </c>
      <c r="BG3" s="108">
        <f t="shared" ref="BG3:BM4" ca="1" si="0">IFERROR((AJ3)/AZ3,0)</f>
        <v>0.18485418626528693</v>
      </c>
      <c r="BH3" s="108">
        <f t="shared" ca="1" si="0"/>
        <v>0.16721311475409836</v>
      </c>
      <c r="BI3" s="108">
        <f t="shared" ca="1" si="0"/>
        <v>0.14778668525618682</v>
      </c>
      <c r="BJ3" s="108">
        <f t="shared" ca="1" si="0"/>
        <v>0.15145395799676897</v>
      </c>
      <c r="BK3" s="108">
        <f t="shared" ca="1" si="0"/>
        <v>0.15935828877005348</v>
      </c>
      <c r="BL3" s="108">
        <f t="shared" ca="1" si="0"/>
        <v>0.17926296064959402</v>
      </c>
      <c r="BM3" s="108">
        <f t="shared" ca="1" si="0"/>
        <v>0.17017481270067786</v>
      </c>
    </row>
    <row r="4" spans="2:65" s="21" customFormat="1" ht="14.1" customHeight="1" thickBot="1" x14ac:dyDescent="0.25">
      <c r="B4" s="92"/>
      <c r="C4" s="93"/>
      <c r="D4" s="93"/>
      <c r="E4" s="95"/>
      <c r="F4" s="95"/>
      <c r="G4" s="93"/>
      <c r="H4" s="93"/>
      <c r="I4" s="93"/>
      <c r="J4" s="93"/>
      <c r="K4" s="94"/>
      <c r="L4" s="93"/>
      <c r="M4" s="93"/>
      <c r="N4" s="95"/>
      <c r="O4" s="96"/>
      <c r="P4" s="96"/>
      <c r="Q4" s="96"/>
      <c r="R4" s="97"/>
      <c r="S4" s="97"/>
      <c r="T4" s="97"/>
      <c r="U4" s="97"/>
      <c r="V4" s="97"/>
      <c r="W4" s="97"/>
      <c r="X4" s="97"/>
      <c r="Y4" s="97"/>
      <c r="Z4" s="94"/>
      <c r="AA4" s="95"/>
      <c r="AB4" s="93"/>
      <c r="AC4" s="95"/>
      <c r="AD4" s="217"/>
      <c r="AE4" s="217"/>
      <c r="AF4" s="217"/>
      <c r="AG4" s="215"/>
      <c r="AH4" s="50">
        <f ca="1">IFERROR(SUBTOTAL(9,OFFSET(DAILY!AH$6,0,0,DAILY_HEIGHT,1)),0)</f>
        <v>224</v>
      </c>
      <c r="AI4" s="95"/>
      <c r="AJ4" s="50">
        <f ca="1">IFERROR(SUBTOTAL(9,OFFSET(DAILY!AJ$6,0,0,DAILY_HEIGHT,1)),0)</f>
        <v>393</v>
      </c>
      <c r="AK4" s="50">
        <f ca="1">IFERROR(SUBTOTAL(9,OFFSET(DAILY!AK$6,0,0,DAILY_HEIGHT,1)),0)</f>
        <v>561</v>
      </c>
      <c r="AL4" s="50">
        <f ca="1">IFERROR(SUBTOTAL(9,OFFSET(DAILY!AL$6,0,0,DAILY_HEIGHT,1)),0)</f>
        <v>424</v>
      </c>
      <c r="AM4" s="50">
        <f ca="1">IFERROR(SUBTOTAL(9,OFFSET(DAILY!AM$6,0,0,DAILY_HEIGHT,1)),0)</f>
        <v>375</v>
      </c>
      <c r="AN4" s="50">
        <f ca="1">IFERROR(SUBTOTAL(9,OFFSET(DAILY!AN$6,0,0,DAILY_HEIGHT,1)),0)</f>
        <v>447</v>
      </c>
      <c r="AO4" s="50">
        <f ca="1">IFERROR(SUBTOTAL(9,OFFSET(DAILY!AO$6,0,0,DAILY_HEIGHT,1)),0)</f>
        <v>574</v>
      </c>
      <c r="AP4" s="50">
        <f ca="1">IFERROR(SUBTOTAL(9,OFFSET(DAILY!AP$6,0,0,DAILY_HEIGHT,1)),0)</f>
        <v>477</v>
      </c>
      <c r="AQ4" s="50">
        <f ca="1">IFERROR(SUBTOTAL(9,OFFSET(DAILY!AQ$6,0,0,DAILY_HEIGHT,1)),0)</f>
        <v>342</v>
      </c>
      <c r="AR4" s="184">
        <f ca="1">IFERROR(SUBTOTAL(9,OFFSET(DAILY!AR$6,0,0,DAILY_HEIGHT,1)),0)</f>
        <v>116</v>
      </c>
      <c r="AS4" s="184">
        <f ca="1">IFERROR(SUBTOTAL(9,OFFSET(DAILY!AS$6,0,0,DAILY_HEIGHT,1)),0)</f>
        <v>183</v>
      </c>
      <c r="AT4" s="184">
        <f ca="1">IFERROR(SUBTOTAL(9,OFFSET(DAILY!AT$6,0,0,DAILY_HEIGHT,1)),0)</f>
        <v>126</v>
      </c>
      <c r="AU4" s="184">
        <f ca="1">IFERROR(SUBTOTAL(9,OFFSET(DAILY!AU$6,0,0,DAILY_HEIGHT,1)),0)</f>
        <v>132</v>
      </c>
      <c r="AV4" s="184">
        <f ca="1">IFERROR(SUBTOTAL(9,OFFSET(DAILY!AV$6,0,0,DAILY_HEIGHT,1)),0)</f>
        <v>149</v>
      </c>
      <c r="AW4" s="184">
        <f ca="1">IFERROR(SUBTOTAL(9,OFFSET(DAILY!AW$6,0,0,DAILY_HEIGHT,1)),0)</f>
        <v>153</v>
      </c>
      <c r="AX4" s="184">
        <f ca="1">IFERROR(SUBTOTAL(9,OFFSET(DAILY!AX$6,0,0,DAILY_HEIGHT,1)),0)</f>
        <v>174</v>
      </c>
      <c r="AY4" s="184">
        <f ca="1">IFERROR(SUBTOTAL(9,OFFSET(DAILY!AY$6,0,0,DAILY_HEIGHT,1)),0)</f>
        <v>103</v>
      </c>
      <c r="AZ4" s="182">
        <f ca="1">IFERROR(SUBTOTAL(9,OFFSET(DAILY!AZ$6,0,0,DAILY_HEIGHT,1)),0)</f>
        <v>2126</v>
      </c>
      <c r="BA4" s="182">
        <f ca="1">IFERROR(SUBTOTAL(9,OFFSET(DAILY!BA$6,0,0,DAILY_HEIGHT,1)),0)</f>
        <v>3355</v>
      </c>
      <c r="BB4" s="182">
        <f ca="1">IFERROR(SUBTOTAL(9,OFFSET(DAILY!BB$6,0,0,DAILY_HEIGHT,1)),0)</f>
        <v>2869</v>
      </c>
      <c r="BC4" s="182">
        <f ca="1">IFERROR(SUBTOTAL(9,OFFSET(DAILY!BC$6,0,0,DAILY_HEIGHT,1)),0)</f>
        <v>2476</v>
      </c>
      <c r="BD4" s="182">
        <f ca="1">IFERROR(SUBTOTAL(9,OFFSET(DAILY!BD$6,0,0,DAILY_HEIGHT,1)),0)</f>
        <v>2805</v>
      </c>
      <c r="BE4" s="182">
        <f ca="1">IFERROR(SUBTOTAL(9,OFFSET(DAILY!BE$6,0,0,DAILY_HEIGHT,1)),0)</f>
        <v>3202</v>
      </c>
      <c r="BF4" s="182">
        <f ca="1">IFERROR(SUBTOTAL(9,OFFSET(DAILY!BF$6,0,0,DAILY_HEIGHT,1)),0)</f>
        <v>2803</v>
      </c>
      <c r="BG4" s="188">
        <f t="shared" ca="1" si="0"/>
        <v>0.18485418626528693</v>
      </c>
      <c r="BH4" s="188">
        <f t="shared" ca="1" si="0"/>
        <v>0.16721311475409836</v>
      </c>
      <c r="BI4" s="188">
        <f t="shared" ca="1" si="0"/>
        <v>0.14778668525618682</v>
      </c>
      <c r="BJ4" s="188">
        <f t="shared" ca="1" si="0"/>
        <v>0.15145395799676897</v>
      </c>
      <c r="BK4" s="188">
        <f t="shared" ca="1" si="0"/>
        <v>0.15935828877005348</v>
      </c>
      <c r="BL4" s="188">
        <f t="shared" ca="1" si="0"/>
        <v>0.17926296064959402</v>
      </c>
      <c r="BM4" s="188">
        <f t="shared" ca="1" si="0"/>
        <v>0.17017481270067786</v>
      </c>
    </row>
    <row r="5" spans="2:65" ht="50.25" customHeight="1" x14ac:dyDescent="0.2">
      <c r="B5" s="52" t="s">
        <v>183</v>
      </c>
      <c r="C5" s="52" t="s">
        <v>184</v>
      </c>
      <c r="D5" s="52" t="s">
        <v>185</v>
      </c>
      <c r="E5" s="52" t="s">
        <v>68</v>
      </c>
      <c r="F5" s="52" t="s">
        <v>191</v>
      </c>
      <c r="G5" s="52" t="s">
        <v>178</v>
      </c>
      <c r="H5" s="52" t="s">
        <v>83</v>
      </c>
      <c r="I5" s="52" t="s">
        <v>81</v>
      </c>
      <c r="J5" s="52" t="s">
        <v>225</v>
      </c>
      <c r="K5" s="52" t="s">
        <v>189</v>
      </c>
      <c r="L5" s="52" t="s">
        <v>67</v>
      </c>
      <c r="M5" s="52" t="s">
        <v>163</v>
      </c>
      <c r="N5" s="52" t="s">
        <v>71</v>
      </c>
      <c r="O5" s="52" t="s">
        <v>77</v>
      </c>
      <c r="P5" s="52" t="s">
        <v>329</v>
      </c>
      <c r="Q5" s="52" t="s">
        <v>330</v>
      </c>
      <c r="R5" s="52" t="s">
        <v>94</v>
      </c>
      <c r="S5" s="52" t="s">
        <v>255</v>
      </c>
      <c r="T5" s="52" t="s">
        <v>47</v>
      </c>
      <c r="U5" s="52" t="s">
        <v>351</v>
      </c>
      <c r="V5" s="52" t="s">
        <v>352</v>
      </c>
      <c r="W5" s="52" t="s">
        <v>353</v>
      </c>
      <c r="X5" s="52" t="s">
        <v>354</v>
      </c>
      <c r="Y5" s="52" t="s">
        <v>44</v>
      </c>
      <c r="Z5" s="52" t="s">
        <v>228</v>
      </c>
      <c r="AA5" s="52" t="s">
        <v>363</v>
      </c>
      <c r="AB5" s="52" t="s">
        <v>364</v>
      </c>
      <c r="AC5" s="52" t="s">
        <v>230</v>
      </c>
      <c r="AD5" s="52" t="s">
        <v>229</v>
      </c>
      <c r="AE5" s="212" t="s">
        <v>369</v>
      </c>
      <c r="AF5" s="211" t="s">
        <v>368</v>
      </c>
      <c r="AG5" s="52" t="s">
        <v>367</v>
      </c>
      <c r="AH5" s="52" t="s">
        <v>342</v>
      </c>
      <c r="AI5" s="181" t="s">
        <v>254</v>
      </c>
      <c r="AJ5" s="109" t="str">
        <f ca="1">TEXT(CurDate-7,"dddd m/d/yyyy")</f>
        <v>Sunday 1/5/2020</v>
      </c>
      <c r="AK5" s="109" t="str">
        <f ca="1">TEXT(CurDate-6,"dddd m/d/yyyy")</f>
        <v>Monday 1/6/2020</v>
      </c>
      <c r="AL5" s="109" t="str">
        <f ca="1">TEXT(CurDate-5,"dddd m/d/yyyy")</f>
        <v>Tuesday 1/7/2020</v>
      </c>
      <c r="AM5" s="109" t="str">
        <f ca="1">TEXT(CurDate-4,"dddd m/d/yyyy")</f>
        <v>Wednesday 1/8/2020</v>
      </c>
      <c r="AN5" s="109" t="str">
        <f ca="1">TEXT(CurDate-3,"dddd m/d/yyyy")</f>
        <v>Thursday 1/9/2020</v>
      </c>
      <c r="AO5" s="109" t="str">
        <f ca="1">TEXT(CurDate-2,"dddd m/d/yyyy")</f>
        <v>Friday 1/10/2020</v>
      </c>
      <c r="AP5" s="109" t="str">
        <f ca="1">TEXT(CurDate-1,"dddd m/d/yyyy")</f>
        <v>Saturday 1/11/2020</v>
      </c>
      <c r="AQ5" s="109" t="str">
        <f ca="1">TEXT(CurDate-0,"dddd m/d/yyyy")</f>
        <v>Sunday 1/12/2020</v>
      </c>
      <c r="AR5" s="185" t="str">
        <f ca="1">TEXT(CurDate-7,"dddd m/d/yyyy")</f>
        <v>Sunday 1/5/2020</v>
      </c>
      <c r="AS5" s="185" t="str">
        <f ca="1">TEXT(CurDate-6,"dddd m/d/yyyy")</f>
        <v>Monday 1/6/2020</v>
      </c>
      <c r="AT5" s="185" t="str">
        <f ca="1">TEXT(CurDate-5,"dddd m/d/yyyy")</f>
        <v>Tuesday 1/7/2020</v>
      </c>
      <c r="AU5" s="185" t="str">
        <f ca="1">TEXT(CurDate-4,"dddd m/d/yyyy")</f>
        <v>Wednesday 1/8/2020</v>
      </c>
      <c r="AV5" s="185" t="str">
        <f ca="1">TEXT(CurDate-3,"dddd m/d/yyyy")</f>
        <v>Thursday 1/9/2020</v>
      </c>
      <c r="AW5" s="185" t="str">
        <f ca="1">TEXT(CurDate-2,"dddd m/d/yyyy")</f>
        <v>Friday 1/10/2020</v>
      </c>
      <c r="AX5" s="185" t="str">
        <f ca="1">TEXT(CurDate-1,"dddd m/d/yyyy")</f>
        <v>Saturday 1/11/2020</v>
      </c>
      <c r="AY5" s="185" t="str">
        <f ca="1">TEXT(CurDate-0,"dddd m/d/yyyy")</f>
        <v>Sunday 1/12/2020</v>
      </c>
      <c r="AZ5" s="183" t="str">
        <f ca="1">TEXT(CurDate-7,"dddd m/d/yyyy")</f>
        <v>Sunday 1/5/2020</v>
      </c>
      <c r="BA5" s="183" t="str">
        <f ca="1">TEXT(CurDate-6,"dddd m/d/yyyy")</f>
        <v>Monday 1/6/2020</v>
      </c>
      <c r="BB5" s="183" t="str">
        <f ca="1">TEXT(CurDate-5,"dddd m/d/yyyy")</f>
        <v>Tuesday 1/7/2020</v>
      </c>
      <c r="BC5" s="183" t="str">
        <f ca="1">TEXT(CurDate-4,"dddd m/d/yyyy")</f>
        <v>Wednesday 1/8/2020</v>
      </c>
      <c r="BD5" s="183" t="str">
        <f ca="1">TEXT(CurDate-3,"dddd m/d/yyyy")</f>
        <v>Thursday 1/9/2020</v>
      </c>
      <c r="BE5" s="183" t="str">
        <f ca="1">TEXT(CurDate-2,"dddd m/d/yyyy")</f>
        <v>Friday 1/10/2020</v>
      </c>
      <c r="BF5" s="183" t="str">
        <f ca="1">TEXT(CurDate-1,"dddd m/d/yyyy")</f>
        <v>Saturday 1/11/2020</v>
      </c>
      <c r="BG5" s="186" t="str">
        <f ca="1">TEXT(CurDate-7,"dddd m/d/yyyy")</f>
        <v>Sunday 1/5/2020</v>
      </c>
      <c r="BH5" s="186" t="str">
        <f ca="1">TEXT(CurDate-6,"dddd m/d/yyyy")</f>
        <v>Monday 1/6/2020</v>
      </c>
      <c r="BI5" s="186" t="str">
        <f ca="1">TEXT(CurDate-5,"dddd m/d/yyyy")</f>
        <v>Tuesday 1/7/2020</v>
      </c>
      <c r="BJ5" s="186" t="str">
        <f ca="1">TEXT(CurDate-4,"dddd m/d/yyyy")</f>
        <v>Wednesday 1/8/2020</v>
      </c>
      <c r="BK5" s="186" t="str">
        <f ca="1">TEXT(CurDate-3,"dddd m/d/yyyy")</f>
        <v>Thursday 1/9/2020</v>
      </c>
      <c r="BL5" s="186" t="str">
        <f ca="1">TEXT(CurDate-2,"dddd m/d/yyyy")</f>
        <v>Friday 1/10/2020</v>
      </c>
      <c r="BM5" s="186" t="str">
        <f ca="1">TEXT(CurDate-1,"dddd m/d/yyyy")</f>
        <v>Saturday 1/11/2020</v>
      </c>
    </row>
    <row r="6" spans="2:65" ht="14.1" customHeight="1" x14ac:dyDescent="0.2">
      <c r="B6" s="58" t="s">
        <v>382</v>
      </c>
      <c r="C6" s="59" t="s">
        <v>383</v>
      </c>
      <c r="D6" s="59" t="s">
        <v>384</v>
      </c>
      <c r="E6" s="63" t="s">
        <v>385</v>
      </c>
      <c r="F6" s="63"/>
      <c r="G6" s="59" t="s">
        <v>386</v>
      </c>
      <c r="H6" s="59" t="s">
        <v>387</v>
      </c>
      <c r="I6" s="59" t="s">
        <v>388</v>
      </c>
      <c r="J6" s="158" t="b">
        <v>0</v>
      </c>
      <c r="K6" s="133" t="s">
        <v>389</v>
      </c>
      <c r="L6" s="59" t="s">
        <v>390</v>
      </c>
      <c r="M6" s="58"/>
      <c r="N6" s="63" t="s">
        <v>391</v>
      </c>
      <c r="O6" s="63" t="s">
        <v>392</v>
      </c>
      <c r="P6" s="63" t="s">
        <v>393</v>
      </c>
      <c r="Q6" s="63">
        <v>11432</v>
      </c>
      <c r="R6" s="62" t="s">
        <v>394</v>
      </c>
      <c r="S6" s="218" t="s">
        <v>395</v>
      </c>
      <c r="T6" s="132" t="s">
        <v>396</v>
      </c>
      <c r="U6" s="166" t="s">
        <v>397</v>
      </c>
      <c r="V6" s="219" t="s">
        <v>398</v>
      </c>
      <c r="W6" s="219" t="s">
        <v>399</v>
      </c>
      <c r="X6" s="219" t="s">
        <v>400</v>
      </c>
      <c r="Y6" s="132" t="s">
        <v>335</v>
      </c>
      <c r="Z6" s="166"/>
      <c r="AA6" s="166">
        <v>1</v>
      </c>
      <c r="AB6" s="166">
        <v>1</v>
      </c>
      <c r="AC6" s="166">
        <v>0</v>
      </c>
      <c r="AD6" s="166">
        <v>0</v>
      </c>
      <c r="AE6" s="213">
        <v>39253</v>
      </c>
      <c r="AF6" s="64">
        <v>4589</v>
      </c>
      <c r="AG6" s="64" t="s">
        <v>401</v>
      </c>
      <c r="AH6" s="64">
        <v>1</v>
      </c>
      <c r="AI6" s="180" t="s">
        <v>258</v>
      </c>
      <c r="AJ6" s="60">
        <v>1</v>
      </c>
      <c r="AK6" s="60">
        <v>2</v>
      </c>
      <c r="AL6" s="60">
        <v>6</v>
      </c>
      <c r="AM6" s="60">
        <v>2</v>
      </c>
      <c r="AN6" s="60">
        <v>4</v>
      </c>
      <c r="AO6" s="60">
        <v>6</v>
      </c>
      <c r="AP6" s="60">
        <v>3</v>
      </c>
      <c r="AQ6" s="60">
        <v>2</v>
      </c>
      <c r="AR6" s="60">
        <v>2</v>
      </c>
      <c r="AS6" s="60">
        <v>1</v>
      </c>
      <c r="AT6" s="60">
        <v>2</v>
      </c>
      <c r="AU6" s="60">
        <v>3</v>
      </c>
      <c r="AV6" s="60">
        <v>2</v>
      </c>
      <c r="AW6" s="60">
        <v>1</v>
      </c>
      <c r="AX6" s="60">
        <v>2</v>
      </c>
      <c r="AY6" s="60">
        <v>1</v>
      </c>
      <c r="AZ6" s="60">
        <v>10</v>
      </c>
      <c r="BA6" s="60">
        <v>20</v>
      </c>
      <c r="BB6" s="60">
        <v>21</v>
      </c>
      <c r="BC6" s="60">
        <v>14</v>
      </c>
      <c r="BD6" s="60">
        <v>15</v>
      </c>
      <c r="BE6" s="60">
        <v>28</v>
      </c>
      <c r="BF6" s="60">
        <v>14</v>
      </c>
      <c r="BG6" s="187">
        <v>0.1</v>
      </c>
      <c r="BH6" s="187">
        <v>0.1</v>
      </c>
      <c r="BI6" s="187">
        <v>0.28571428571427998</v>
      </c>
      <c r="BJ6" s="187">
        <v>0.14285714285713999</v>
      </c>
      <c r="BK6" s="187">
        <v>0.26666666666666</v>
      </c>
      <c r="BL6" s="187">
        <v>0.21428571428571</v>
      </c>
      <c r="BM6" s="187">
        <v>0.21428571428571</v>
      </c>
    </row>
    <row r="7" spans="2:65" ht="14.1" customHeight="1" x14ac:dyDescent="0.2">
      <c r="B7" s="58" t="s">
        <v>402</v>
      </c>
      <c r="C7" s="59" t="s">
        <v>383</v>
      </c>
      <c r="D7" s="59" t="s">
        <v>384</v>
      </c>
      <c r="E7" s="63" t="s">
        <v>385</v>
      </c>
      <c r="F7" s="63" t="s">
        <v>403</v>
      </c>
      <c r="G7" s="59" t="s">
        <v>386</v>
      </c>
      <c r="H7" s="59" t="s">
        <v>387</v>
      </c>
      <c r="I7" s="59" t="s">
        <v>388</v>
      </c>
      <c r="J7" s="158" t="b">
        <v>0</v>
      </c>
      <c r="K7" s="133" t="s">
        <v>404</v>
      </c>
      <c r="L7" s="59" t="s">
        <v>405</v>
      </c>
      <c r="M7" s="58"/>
      <c r="N7" s="63" t="s">
        <v>406</v>
      </c>
      <c r="O7" s="63" t="s">
        <v>392</v>
      </c>
      <c r="P7" s="63" t="s">
        <v>393</v>
      </c>
      <c r="Q7" s="63">
        <v>11432</v>
      </c>
      <c r="R7" s="62" t="s">
        <v>407</v>
      </c>
      <c r="S7" s="218" t="s">
        <v>408</v>
      </c>
      <c r="T7" s="132" t="s">
        <v>409</v>
      </c>
      <c r="U7" s="166" t="s">
        <v>397</v>
      </c>
      <c r="V7" s="219" t="s">
        <v>398</v>
      </c>
      <c r="W7" s="219" t="s">
        <v>399</v>
      </c>
      <c r="X7" s="219" t="s">
        <v>400</v>
      </c>
      <c r="Y7" s="132" t="s">
        <v>336</v>
      </c>
      <c r="Z7" s="166" t="s">
        <v>410</v>
      </c>
      <c r="AA7" s="166">
        <v>1</v>
      </c>
      <c r="AB7" s="166">
        <v>1</v>
      </c>
      <c r="AC7" s="166">
        <v>1</v>
      </c>
      <c r="AD7" s="166">
        <v>0</v>
      </c>
      <c r="AE7" s="213">
        <v>42292</v>
      </c>
      <c r="AF7" s="64">
        <v>1550</v>
      </c>
      <c r="AG7" s="64" t="s">
        <v>401</v>
      </c>
      <c r="AH7" s="64">
        <v>1</v>
      </c>
      <c r="AI7" s="180" t="s">
        <v>258</v>
      </c>
      <c r="AJ7" s="60">
        <v>4</v>
      </c>
      <c r="AK7" s="60">
        <v>3</v>
      </c>
      <c r="AL7" s="60">
        <v>2</v>
      </c>
      <c r="AM7" s="60">
        <v>2</v>
      </c>
      <c r="AN7" s="60">
        <v>10</v>
      </c>
      <c r="AO7" s="60">
        <v>9</v>
      </c>
      <c r="AP7" s="60">
        <v>3</v>
      </c>
      <c r="AQ7" s="60">
        <v>1</v>
      </c>
      <c r="AR7" s="60">
        <v>0</v>
      </c>
      <c r="AS7" s="60">
        <v>5</v>
      </c>
      <c r="AT7" s="60">
        <v>3</v>
      </c>
      <c r="AU7" s="60">
        <v>0</v>
      </c>
      <c r="AV7" s="60">
        <v>4</v>
      </c>
      <c r="AW7" s="60">
        <v>1</v>
      </c>
      <c r="AX7" s="60">
        <v>3</v>
      </c>
      <c r="AY7" s="60">
        <v>2</v>
      </c>
      <c r="AZ7" s="60">
        <v>17</v>
      </c>
      <c r="BA7" s="60">
        <v>20</v>
      </c>
      <c r="BB7" s="60">
        <v>22</v>
      </c>
      <c r="BC7" s="60">
        <v>57</v>
      </c>
      <c r="BD7" s="60">
        <v>29</v>
      </c>
      <c r="BE7" s="60">
        <v>41</v>
      </c>
      <c r="BF7" s="60">
        <v>29</v>
      </c>
      <c r="BG7" s="187">
        <v>0.23529411764704999</v>
      </c>
      <c r="BH7" s="187">
        <v>0.15</v>
      </c>
      <c r="BI7" s="187">
        <v>9.0909090909089996E-2</v>
      </c>
      <c r="BJ7" s="187">
        <v>3.5087719298239999E-2</v>
      </c>
      <c r="BK7" s="187">
        <v>0.34482758620689002</v>
      </c>
      <c r="BL7" s="187">
        <v>0.21951219512195</v>
      </c>
      <c r="BM7" s="187">
        <v>0.10344827586206</v>
      </c>
    </row>
    <row r="8" spans="2:65" ht="14.1" customHeight="1" x14ac:dyDescent="0.2">
      <c r="B8" s="58" t="s">
        <v>411</v>
      </c>
      <c r="C8" s="59" t="s">
        <v>383</v>
      </c>
      <c r="D8" s="59" t="s">
        <v>384</v>
      </c>
      <c r="E8" s="63" t="s">
        <v>385</v>
      </c>
      <c r="F8" s="63" t="s">
        <v>403</v>
      </c>
      <c r="G8" s="59" t="s">
        <v>386</v>
      </c>
      <c r="H8" s="59" t="s">
        <v>387</v>
      </c>
      <c r="I8" s="59" t="s">
        <v>388</v>
      </c>
      <c r="J8" s="158" t="b">
        <v>0</v>
      </c>
      <c r="K8" s="133" t="s">
        <v>412</v>
      </c>
      <c r="L8" s="59" t="s">
        <v>405</v>
      </c>
      <c r="M8" s="58"/>
      <c r="N8" s="63" t="s">
        <v>413</v>
      </c>
      <c r="O8" s="63" t="s">
        <v>392</v>
      </c>
      <c r="P8" s="63" t="s">
        <v>393</v>
      </c>
      <c r="Q8" s="63">
        <v>11432</v>
      </c>
      <c r="R8" s="62" t="s">
        <v>414</v>
      </c>
      <c r="S8" s="218" t="s">
        <v>408</v>
      </c>
      <c r="T8" s="132" t="s">
        <v>409</v>
      </c>
      <c r="U8" s="166" t="s">
        <v>397</v>
      </c>
      <c r="V8" s="219" t="s">
        <v>398</v>
      </c>
      <c r="W8" s="219" t="s">
        <v>399</v>
      </c>
      <c r="X8" s="219" t="s">
        <v>400</v>
      </c>
      <c r="Y8" s="132" t="s">
        <v>336</v>
      </c>
      <c r="Z8" s="166" t="s">
        <v>401</v>
      </c>
      <c r="AA8" s="166">
        <v>1</v>
      </c>
      <c r="AB8" s="166">
        <v>1</v>
      </c>
      <c r="AC8" s="166">
        <v>0</v>
      </c>
      <c r="AD8" s="166">
        <v>0</v>
      </c>
      <c r="AE8" s="213">
        <v>43545</v>
      </c>
      <c r="AF8" s="64">
        <v>297</v>
      </c>
      <c r="AG8" s="64" t="s">
        <v>401</v>
      </c>
      <c r="AH8" s="64">
        <v>1</v>
      </c>
      <c r="AI8" s="180" t="s">
        <v>258</v>
      </c>
      <c r="AJ8" s="60">
        <v>2</v>
      </c>
      <c r="AK8" s="60">
        <v>4</v>
      </c>
      <c r="AL8" s="60">
        <v>0</v>
      </c>
      <c r="AM8" s="60">
        <v>1</v>
      </c>
      <c r="AN8" s="60">
        <v>4</v>
      </c>
      <c r="AO8" s="60">
        <v>5</v>
      </c>
      <c r="AP8" s="60">
        <v>1</v>
      </c>
      <c r="AQ8" s="60">
        <v>2</v>
      </c>
      <c r="AR8" s="60">
        <v>0</v>
      </c>
      <c r="AS8" s="60">
        <v>0</v>
      </c>
      <c r="AT8" s="60">
        <v>0</v>
      </c>
      <c r="AU8" s="60">
        <v>1</v>
      </c>
      <c r="AV8" s="60">
        <v>0</v>
      </c>
      <c r="AW8" s="60">
        <v>0</v>
      </c>
      <c r="AX8" s="60">
        <v>0</v>
      </c>
      <c r="AY8" s="60">
        <v>0</v>
      </c>
      <c r="AZ8" s="60">
        <v>5</v>
      </c>
      <c r="BA8" s="60">
        <v>7</v>
      </c>
      <c r="BB8" s="60">
        <v>6</v>
      </c>
      <c r="BC8" s="60">
        <v>5</v>
      </c>
      <c r="BD8" s="60">
        <v>6</v>
      </c>
      <c r="BE8" s="60">
        <v>6</v>
      </c>
      <c r="BF8" s="60">
        <v>5</v>
      </c>
      <c r="BG8" s="187">
        <v>0.4</v>
      </c>
      <c r="BH8" s="187">
        <v>0.57142857142856995</v>
      </c>
      <c r="BI8" s="187">
        <v>0</v>
      </c>
      <c r="BJ8" s="187">
        <v>0.2</v>
      </c>
      <c r="BK8" s="187">
        <v>0.66666666666665997</v>
      </c>
      <c r="BL8" s="187">
        <v>0.83333333333333004</v>
      </c>
      <c r="BM8" s="187">
        <v>0.2</v>
      </c>
    </row>
    <row r="9" spans="2:65" ht="14.1" customHeight="1" x14ac:dyDescent="0.2">
      <c r="B9" s="58" t="s">
        <v>415</v>
      </c>
      <c r="C9" s="59" t="s">
        <v>383</v>
      </c>
      <c r="D9" s="59" t="s">
        <v>384</v>
      </c>
      <c r="E9" s="63" t="s">
        <v>385</v>
      </c>
      <c r="F9" s="63" t="s">
        <v>403</v>
      </c>
      <c r="G9" s="59" t="s">
        <v>386</v>
      </c>
      <c r="H9" s="59" t="s">
        <v>387</v>
      </c>
      <c r="I9" s="59" t="s">
        <v>388</v>
      </c>
      <c r="J9" s="158" t="b">
        <v>0</v>
      </c>
      <c r="K9" s="133" t="s">
        <v>416</v>
      </c>
      <c r="L9" s="59" t="s">
        <v>417</v>
      </c>
      <c r="M9" s="58"/>
      <c r="N9" s="63" t="s">
        <v>418</v>
      </c>
      <c r="O9" s="63" t="s">
        <v>392</v>
      </c>
      <c r="P9" s="63" t="s">
        <v>393</v>
      </c>
      <c r="Q9" s="63">
        <v>11435</v>
      </c>
      <c r="R9" s="62" t="s">
        <v>419</v>
      </c>
      <c r="S9" s="218" t="s">
        <v>420</v>
      </c>
      <c r="T9" s="132" t="s">
        <v>421</v>
      </c>
      <c r="U9" s="166" t="s">
        <v>397</v>
      </c>
      <c r="V9" s="219" t="s">
        <v>398</v>
      </c>
      <c r="W9" s="219" t="s">
        <v>399</v>
      </c>
      <c r="X9" s="219" t="s">
        <v>400</v>
      </c>
      <c r="Y9" s="132" t="s">
        <v>336</v>
      </c>
      <c r="Z9" s="166" t="s">
        <v>401</v>
      </c>
      <c r="AA9" s="166">
        <v>1</v>
      </c>
      <c r="AB9" s="166">
        <v>1</v>
      </c>
      <c r="AC9" s="166">
        <v>0</v>
      </c>
      <c r="AD9" s="166">
        <v>0</v>
      </c>
      <c r="AE9" s="213">
        <v>43530</v>
      </c>
      <c r="AF9" s="64">
        <v>312</v>
      </c>
      <c r="AG9" s="64" t="s">
        <v>401</v>
      </c>
      <c r="AH9" s="64">
        <v>1</v>
      </c>
      <c r="AI9" s="180" t="s">
        <v>258</v>
      </c>
      <c r="AJ9" s="60">
        <v>4</v>
      </c>
      <c r="AK9" s="60">
        <v>16</v>
      </c>
      <c r="AL9" s="60">
        <v>0</v>
      </c>
      <c r="AM9" s="60">
        <v>2</v>
      </c>
      <c r="AN9" s="60">
        <v>0</v>
      </c>
      <c r="AO9" s="60">
        <v>1</v>
      </c>
      <c r="AP9" s="60">
        <v>0</v>
      </c>
      <c r="AQ9" s="60">
        <v>2</v>
      </c>
      <c r="AR9" s="60">
        <v>3</v>
      </c>
      <c r="AS9" s="60">
        <v>1</v>
      </c>
      <c r="AT9" s="60">
        <v>0</v>
      </c>
      <c r="AU9" s="60">
        <v>1</v>
      </c>
      <c r="AV9" s="60">
        <v>0</v>
      </c>
      <c r="AW9" s="60">
        <v>1</v>
      </c>
      <c r="AX9" s="60">
        <v>2</v>
      </c>
      <c r="AY9" s="60">
        <v>0</v>
      </c>
      <c r="AZ9" s="60">
        <v>13</v>
      </c>
      <c r="BA9" s="60">
        <v>12</v>
      </c>
      <c r="BB9" s="60">
        <v>12</v>
      </c>
      <c r="BC9" s="60">
        <v>15</v>
      </c>
      <c r="BD9" s="60">
        <v>11</v>
      </c>
      <c r="BE9" s="60">
        <v>9</v>
      </c>
      <c r="BF9" s="60">
        <v>12</v>
      </c>
      <c r="BG9" s="187">
        <v>0.30769230769229999</v>
      </c>
      <c r="BH9" s="187">
        <v>1.3333333333333299</v>
      </c>
      <c r="BI9" s="187">
        <v>0</v>
      </c>
      <c r="BJ9" s="187">
        <v>0.13333333333333</v>
      </c>
      <c r="BK9" s="187">
        <v>0</v>
      </c>
      <c r="BL9" s="187">
        <v>0.11111111111110999</v>
      </c>
      <c r="BM9" s="187">
        <v>0</v>
      </c>
    </row>
    <row r="10" spans="2:65" ht="14.1" customHeight="1" x14ac:dyDescent="0.2">
      <c r="B10" s="58" t="s">
        <v>422</v>
      </c>
      <c r="C10" s="59" t="s">
        <v>383</v>
      </c>
      <c r="D10" s="59" t="s">
        <v>384</v>
      </c>
      <c r="E10" s="63" t="s">
        <v>385</v>
      </c>
      <c r="F10" s="63" t="s">
        <v>403</v>
      </c>
      <c r="G10" s="59" t="s">
        <v>386</v>
      </c>
      <c r="H10" s="59" t="s">
        <v>423</v>
      </c>
      <c r="I10" s="59" t="s">
        <v>424</v>
      </c>
      <c r="J10" s="158" t="b">
        <v>0</v>
      </c>
      <c r="K10" s="133" t="s">
        <v>425</v>
      </c>
      <c r="L10" s="59" t="s">
        <v>405</v>
      </c>
      <c r="M10" s="58"/>
      <c r="N10" s="63" t="s">
        <v>426</v>
      </c>
      <c r="O10" s="63" t="s">
        <v>427</v>
      </c>
      <c r="P10" s="63" t="s">
        <v>393</v>
      </c>
      <c r="Q10" s="63">
        <v>10550</v>
      </c>
      <c r="R10" s="62" t="s">
        <v>428</v>
      </c>
      <c r="S10" s="218" t="s">
        <v>408</v>
      </c>
      <c r="T10" s="132" t="s">
        <v>409</v>
      </c>
      <c r="U10" s="166" t="s">
        <v>397</v>
      </c>
      <c r="V10" s="219" t="s">
        <v>398</v>
      </c>
      <c r="W10" s="219" t="s">
        <v>399</v>
      </c>
      <c r="X10" s="219" t="s">
        <v>400</v>
      </c>
      <c r="Y10" s="132" t="s">
        <v>336</v>
      </c>
      <c r="Z10" s="166" t="s">
        <v>410</v>
      </c>
      <c r="AA10" s="166">
        <v>1</v>
      </c>
      <c r="AB10" s="166">
        <v>1</v>
      </c>
      <c r="AC10" s="166">
        <v>0</v>
      </c>
      <c r="AD10" s="166">
        <v>0</v>
      </c>
      <c r="AE10" s="213">
        <v>38724</v>
      </c>
      <c r="AF10" s="64">
        <v>5118</v>
      </c>
      <c r="AG10" s="64" t="s">
        <v>401</v>
      </c>
      <c r="AH10" s="64">
        <v>2</v>
      </c>
      <c r="AI10" s="180" t="s">
        <v>258</v>
      </c>
      <c r="AJ10" s="60">
        <v>6</v>
      </c>
      <c r="AK10" s="60">
        <v>1</v>
      </c>
      <c r="AL10" s="60">
        <v>2</v>
      </c>
      <c r="AM10" s="60">
        <v>4</v>
      </c>
      <c r="AN10" s="60">
        <v>2</v>
      </c>
      <c r="AO10" s="60">
        <v>10</v>
      </c>
      <c r="AP10" s="60">
        <v>4</v>
      </c>
      <c r="AQ10" s="60">
        <v>1</v>
      </c>
      <c r="AR10" s="60">
        <v>3</v>
      </c>
      <c r="AS10" s="60">
        <v>1</v>
      </c>
      <c r="AT10" s="60">
        <v>0</v>
      </c>
      <c r="AU10" s="60">
        <v>0</v>
      </c>
      <c r="AV10" s="60">
        <v>2</v>
      </c>
      <c r="AW10" s="60">
        <v>1</v>
      </c>
      <c r="AX10" s="60">
        <v>4</v>
      </c>
      <c r="AY10" s="60">
        <v>3</v>
      </c>
      <c r="AZ10" s="60">
        <v>34</v>
      </c>
      <c r="BA10" s="60">
        <v>21</v>
      </c>
      <c r="BB10" s="60">
        <v>32</v>
      </c>
      <c r="BC10" s="60">
        <v>29</v>
      </c>
      <c r="BD10" s="60">
        <v>26</v>
      </c>
      <c r="BE10" s="60">
        <v>39</v>
      </c>
      <c r="BF10" s="60">
        <v>22</v>
      </c>
      <c r="BG10" s="187">
        <v>0.17647058823528999</v>
      </c>
      <c r="BH10" s="187">
        <v>4.7619047619039997E-2</v>
      </c>
      <c r="BI10" s="187">
        <v>6.25E-2</v>
      </c>
      <c r="BJ10" s="187">
        <v>0.13793103448274999</v>
      </c>
      <c r="BK10" s="187">
        <v>7.6923076923070002E-2</v>
      </c>
      <c r="BL10" s="187">
        <v>0.25641025641025</v>
      </c>
      <c r="BM10" s="187">
        <v>0.18181818181817999</v>
      </c>
    </row>
    <row r="11" spans="2:65" ht="14.1" customHeight="1" x14ac:dyDescent="0.2">
      <c r="B11" s="58" t="s">
        <v>429</v>
      </c>
      <c r="C11" s="59" t="s">
        <v>383</v>
      </c>
      <c r="D11" s="59" t="s">
        <v>384</v>
      </c>
      <c r="E11" s="63" t="s">
        <v>385</v>
      </c>
      <c r="F11" s="63"/>
      <c r="G11" s="59" t="s">
        <v>386</v>
      </c>
      <c r="H11" s="59" t="s">
        <v>423</v>
      </c>
      <c r="I11" s="59" t="s">
        <v>424</v>
      </c>
      <c r="J11" s="158" t="b">
        <v>0</v>
      </c>
      <c r="K11" s="133" t="s">
        <v>430</v>
      </c>
      <c r="L11" s="59" t="s">
        <v>431</v>
      </c>
      <c r="M11" s="58"/>
      <c r="N11" s="63" t="s">
        <v>432</v>
      </c>
      <c r="O11" s="63" t="s">
        <v>433</v>
      </c>
      <c r="P11" s="63" t="s">
        <v>393</v>
      </c>
      <c r="Q11" s="63">
        <v>10705</v>
      </c>
      <c r="R11" s="62" t="s">
        <v>434</v>
      </c>
      <c r="S11" s="218" t="s">
        <v>435</v>
      </c>
      <c r="T11" s="132" t="s">
        <v>436</v>
      </c>
      <c r="U11" s="166" t="s">
        <v>397</v>
      </c>
      <c r="V11" s="219" t="s">
        <v>398</v>
      </c>
      <c r="W11" s="219" t="s">
        <v>399</v>
      </c>
      <c r="X11" s="219" t="s">
        <v>400</v>
      </c>
      <c r="Y11" s="132" t="s">
        <v>333</v>
      </c>
      <c r="Z11" s="166"/>
      <c r="AA11" s="166">
        <v>0</v>
      </c>
      <c r="AB11" s="166">
        <v>0</v>
      </c>
      <c r="AC11" s="166">
        <v>0</v>
      </c>
      <c r="AD11" s="166">
        <v>0</v>
      </c>
      <c r="AE11" s="213">
        <v>39744</v>
      </c>
      <c r="AF11" s="64">
        <v>4098</v>
      </c>
      <c r="AG11" s="64" t="s">
        <v>401</v>
      </c>
      <c r="AH11" s="64">
        <v>1</v>
      </c>
      <c r="AI11" s="180" t="s">
        <v>334</v>
      </c>
      <c r="AJ11" s="60">
        <v>0</v>
      </c>
      <c r="AK11" s="60">
        <v>0</v>
      </c>
      <c r="AL11" s="60">
        <v>0</v>
      </c>
      <c r="AM11" s="60">
        <v>2</v>
      </c>
      <c r="AN11" s="60">
        <v>0</v>
      </c>
      <c r="AO11" s="60">
        <v>0</v>
      </c>
      <c r="AP11" s="60">
        <v>0</v>
      </c>
      <c r="AQ11" s="60">
        <v>0</v>
      </c>
      <c r="AR11" s="60">
        <v>0</v>
      </c>
      <c r="AS11" s="60">
        <v>0</v>
      </c>
      <c r="AT11" s="60">
        <v>1</v>
      </c>
      <c r="AU11" s="60">
        <v>1</v>
      </c>
      <c r="AV11" s="60">
        <v>0</v>
      </c>
      <c r="AW11" s="60">
        <v>0</v>
      </c>
      <c r="AX11" s="60">
        <v>0</v>
      </c>
      <c r="AY11" s="60">
        <v>0</v>
      </c>
      <c r="AZ11" s="60">
        <v>8</v>
      </c>
      <c r="BA11" s="60">
        <v>14</v>
      </c>
      <c r="BB11" s="60">
        <v>10</v>
      </c>
      <c r="BC11" s="60">
        <v>13</v>
      </c>
      <c r="BD11" s="60">
        <v>13</v>
      </c>
      <c r="BE11" s="60">
        <v>9</v>
      </c>
      <c r="BF11" s="60">
        <v>12</v>
      </c>
      <c r="BG11" s="187">
        <v>0</v>
      </c>
      <c r="BH11" s="187">
        <v>0</v>
      </c>
      <c r="BI11" s="187">
        <v>0</v>
      </c>
      <c r="BJ11" s="187">
        <v>0.15384615384615</v>
      </c>
      <c r="BK11" s="187">
        <v>0</v>
      </c>
      <c r="BL11" s="187">
        <v>0</v>
      </c>
      <c r="BM11" s="187">
        <v>0</v>
      </c>
    </row>
    <row r="12" spans="2:65" ht="14.1" customHeight="1" x14ac:dyDescent="0.2">
      <c r="B12" s="58" t="s">
        <v>437</v>
      </c>
      <c r="C12" s="59" t="s">
        <v>383</v>
      </c>
      <c r="D12" s="59" t="s">
        <v>384</v>
      </c>
      <c r="E12" s="63" t="s">
        <v>385</v>
      </c>
      <c r="F12" s="63"/>
      <c r="G12" s="59" t="s">
        <v>386</v>
      </c>
      <c r="H12" s="59" t="s">
        <v>423</v>
      </c>
      <c r="I12" s="59" t="s">
        <v>424</v>
      </c>
      <c r="J12" s="158" t="b">
        <v>0</v>
      </c>
      <c r="K12" s="133" t="s">
        <v>438</v>
      </c>
      <c r="L12" s="59" t="s">
        <v>439</v>
      </c>
      <c r="M12" s="58">
        <v>3</v>
      </c>
      <c r="N12" s="63" t="s">
        <v>440</v>
      </c>
      <c r="O12" s="63" t="s">
        <v>441</v>
      </c>
      <c r="P12" s="63" t="s">
        <v>393</v>
      </c>
      <c r="Q12" s="63">
        <v>11232</v>
      </c>
      <c r="R12" s="62" t="s">
        <v>442</v>
      </c>
      <c r="S12" s="218" t="s">
        <v>443</v>
      </c>
      <c r="T12" s="132" t="s">
        <v>444</v>
      </c>
      <c r="U12" s="166" t="s">
        <v>397</v>
      </c>
      <c r="V12" s="219" t="s">
        <v>398</v>
      </c>
      <c r="W12" s="219" t="s">
        <v>445</v>
      </c>
      <c r="X12" s="219" t="s">
        <v>446</v>
      </c>
      <c r="Y12" s="132" t="s">
        <v>335</v>
      </c>
      <c r="Z12" s="166"/>
      <c r="AA12" s="166">
        <v>1</v>
      </c>
      <c r="AB12" s="166">
        <v>1</v>
      </c>
      <c r="AC12" s="166">
        <v>0</v>
      </c>
      <c r="AD12" s="166">
        <v>0</v>
      </c>
      <c r="AE12" s="213">
        <v>40644</v>
      </c>
      <c r="AF12" s="64">
        <v>3198</v>
      </c>
      <c r="AG12" s="64" t="s">
        <v>401</v>
      </c>
      <c r="AH12" s="64">
        <v>1</v>
      </c>
      <c r="AI12" s="180" t="s">
        <v>334</v>
      </c>
      <c r="AJ12" s="60">
        <v>0</v>
      </c>
      <c r="AK12" s="60">
        <v>0</v>
      </c>
      <c r="AL12" s="60">
        <v>1</v>
      </c>
      <c r="AM12" s="60">
        <v>1</v>
      </c>
      <c r="AN12" s="60">
        <v>1</v>
      </c>
      <c r="AO12" s="60">
        <v>2</v>
      </c>
      <c r="AP12" s="60">
        <v>1</v>
      </c>
      <c r="AQ12" s="60">
        <v>0</v>
      </c>
      <c r="AR12" s="60">
        <v>0</v>
      </c>
      <c r="AS12" s="60">
        <v>0</v>
      </c>
      <c r="AT12" s="60">
        <v>0</v>
      </c>
      <c r="AU12" s="60">
        <v>1</v>
      </c>
      <c r="AV12" s="60">
        <v>0</v>
      </c>
      <c r="AW12" s="60">
        <v>0</v>
      </c>
      <c r="AX12" s="60">
        <v>2</v>
      </c>
      <c r="AY12" s="60">
        <v>0</v>
      </c>
      <c r="AZ12" s="60">
        <v>0</v>
      </c>
      <c r="BA12" s="60">
        <v>4</v>
      </c>
      <c r="BB12" s="60">
        <v>4</v>
      </c>
      <c r="BC12" s="60">
        <v>5</v>
      </c>
      <c r="BD12" s="60">
        <v>3</v>
      </c>
      <c r="BE12" s="60">
        <v>2</v>
      </c>
      <c r="BF12" s="60">
        <v>6</v>
      </c>
      <c r="BG12" s="187">
        <v>0</v>
      </c>
      <c r="BH12" s="187">
        <v>0</v>
      </c>
      <c r="BI12" s="187">
        <v>0.25</v>
      </c>
      <c r="BJ12" s="187">
        <v>0.2</v>
      </c>
      <c r="BK12" s="187">
        <v>0.33333333333332998</v>
      </c>
      <c r="BL12" s="187">
        <v>1</v>
      </c>
      <c r="BM12" s="187">
        <v>0.16666666666666</v>
      </c>
    </row>
    <row r="13" spans="2:65" ht="14.1" customHeight="1" x14ac:dyDescent="0.2">
      <c r="B13" s="58" t="s">
        <v>447</v>
      </c>
      <c r="C13" s="59" t="s">
        <v>383</v>
      </c>
      <c r="D13" s="59" t="s">
        <v>384</v>
      </c>
      <c r="E13" s="63" t="s">
        <v>385</v>
      </c>
      <c r="F13" s="63" t="s">
        <v>403</v>
      </c>
      <c r="G13" s="59" t="s">
        <v>386</v>
      </c>
      <c r="H13" s="59" t="s">
        <v>423</v>
      </c>
      <c r="I13" s="59" t="s">
        <v>424</v>
      </c>
      <c r="J13" s="158" t="b">
        <v>0</v>
      </c>
      <c r="K13" s="133" t="s">
        <v>448</v>
      </c>
      <c r="L13" s="59" t="s">
        <v>449</v>
      </c>
      <c r="M13" s="58"/>
      <c r="N13" s="63" t="s">
        <v>450</v>
      </c>
      <c r="O13" s="63" t="s">
        <v>451</v>
      </c>
      <c r="P13" s="63" t="s">
        <v>393</v>
      </c>
      <c r="Q13" s="63">
        <v>10801</v>
      </c>
      <c r="R13" s="62" t="s">
        <v>452</v>
      </c>
      <c r="S13" s="218" t="s">
        <v>453</v>
      </c>
      <c r="T13" s="132" t="s">
        <v>454</v>
      </c>
      <c r="U13" s="166" t="s">
        <v>397</v>
      </c>
      <c r="V13" s="219" t="s">
        <v>398</v>
      </c>
      <c r="W13" s="219" t="s">
        <v>399</v>
      </c>
      <c r="X13" s="219" t="s">
        <v>400</v>
      </c>
      <c r="Y13" s="132" t="s">
        <v>336</v>
      </c>
      <c r="Z13" s="166"/>
      <c r="AA13" s="166">
        <v>1</v>
      </c>
      <c r="AB13" s="166">
        <v>1</v>
      </c>
      <c r="AC13" s="166">
        <v>1</v>
      </c>
      <c r="AD13" s="166">
        <v>0</v>
      </c>
      <c r="AE13" s="213">
        <v>42172</v>
      </c>
      <c r="AF13" s="64">
        <v>1670</v>
      </c>
      <c r="AG13" s="64" t="s">
        <v>401</v>
      </c>
      <c r="AH13" s="64">
        <v>2</v>
      </c>
      <c r="AI13" s="180" t="s">
        <v>258</v>
      </c>
      <c r="AJ13" s="60">
        <v>1</v>
      </c>
      <c r="AK13" s="60">
        <v>1</v>
      </c>
      <c r="AL13" s="60">
        <v>3</v>
      </c>
      <c r="AM13" s="60">
        <v>0</v>
      </c>
      <c r="AN13" s="60">
        <v>2</v>
      </c>
      <c r="AO13" s="60">
        <v>3</v>
      </c>
      <c r="AP13" s="60">
        <v>3</v>
      </c>
      <c r="AQ13" s="60">
        <v>1</v>
      </c>
      <c r="AR13" s="60">
        <v>2</v>
      </c>
      <c r="AS13" s="60">
        <v>1</v>
      </c>
      <c r="AT13" s="60">
        <v>3</v>
      </c>
      <c r="AU13" s="60">
        <v>1</v>
      </c>
      <c r="AV13" s="60">
        <v>1</v>
      </c>
      <c r="AW13" s="60">
        <v>1</v>
      </c>
      <c r="AX13" s="60">
        <v>1</v>
      </c>
      <c r="AY13" s="60">
        <v>0</v>
      </c>
      <c r="AZ13" s="60">
        <v>16</v>
      </c>
      <c r="BA13" s="60">
        <v>35</v>
      </c>
      <c r="BB13" s="60">
        <v>31</v>
      </c>
      <c r="BC13" s="60">
        <v>13</v>
      </c>
      <c r="BD13" s="60">
        <v>27</v>
      </c>
      <c r="BE13" s="60">
        <v>30</v>
      </c>
      <c r="BF13" s="60">
        <v>24</v>
      </c>
      <c r="BG13" s="187">
        <v>6.25E-2</v>
      </c>
      <c r="BH13" s="187">
        <v>2.8571428571420001E-2</v>
      </c>
      <c r="BI13" s="187">
        <v>9.6774193548380003E-2</v>
      </c>
      <c r="BJ13" s="187">
        <v>0</v>
      </c>
      <c r="BK13" s="187">
        <v>7.4074074074070004E-2</v>
      </c>
      <c r="BL13" s="187">
        <v>0.1</v>
      </c>
      <c r="BM13" s="187">
        <v>0.125</v>
      </c>
    </row>
    <row r="14" spans="2:65" ht="14.1" customHeight="1" x14ac:dyDescent="0.2">
      <c r="B14" s="58" t="s">
        <v>455</v>
      </c>
      <c r="C14" s="59" t="s">
        <v>383</v>
      </c>
      <c r="D14" s="59" t="s">
        <v>384</v>
      </c>
      <c r="E14" s="63" t="s">
        <v>385</v>
      </c>
      <c r="F14" s="63"/>
      <c r="G14" s="59" t="s">
        <v>386</v>
      </c>
      <c r="H14" s="59" t="s">
        <v>423</v>
      </c>
      <c r="I14" s="59" t="s">
        <v>424</v>
      </c>
      <c r="J14" s="158" t="b">
        <v>0</v>
      </c>
      <c r="K14" s="133" t="s">
        <v>456</v>
      </c>
      <c r="L14" s="59" t="s">
        <v>457</v>
      </c>
      <c r="M14" s="58"/>
      <c r="N14" s="63" t="s">
        <v>458</v>
      </c>
      <c r="O14" s="63" t="s">
        <v>441</v>
      </c>
      <c r="P14" s="63" t="s">
        <v>393</v>
      </c>
      <c r="Q14" s="63">
        <v>11201</v>
      </c>
      <c r="R14" s="62" t="s">
        <v>459</v>
      </c>
      <c r="S14" s="218" t="s">
        <v>460</v>
      </c>
      <c r="T14" s="132" t="s">
        <v>461</v>
      </c>
      <c r="U14" s="166" t="s">
        <v>397</v>
      </c>
      <c r="V14" s="219" t="s">
        <v>398</v>
      </c>
      <c r="W14" s="219" t="s">
        <v>445</v>
      </c>
      <c r="X14" s="219" t="s">
        <v>446</v>
      </c>
      <c r="Y14" s="132" t="s">
        <v>333</v>
      </c>
      <c r="Z14" s="166"/>
      <c r="AA14" s="166">
        <v>0</v>
      </c>
      <c r="AB14" s="166">
        <v>0</v>
      </c>
      <c r="AC14" s="166">
        <v>0</v>
      </c>
      <c r="AD14" s="166">
        <v>0</v>
      </c>
      <c r="AE14" s="213">
        <v>42664</v>
      </c>
      <c r="AF14" s="64">
        <v>1178</v>
      </c>
      <c r="AG14" s="64" t="s">
        <v>401</v>
      </c>
      <c r="AH14" s="64">
        <v>1</v>
      </c>
      <c r="AI14" s="180" t="s">
        <v>334</v>
      </c>
      <c r="AJ14" s="60">
        <v>0</v>
      </c>
      <c r="AK14" s="60">
        <v>0</v>
      </c>
      <c r="AL14" s="60">
        <v>0</v>
      </c>
      <c r="AM14" s="60">
        <v>0</v>
      </c>
      <c r="AN14" s="60">
        <v>0</v>
      </c>
      <c r="AO14" s="60">
        <v>0</v>
      </c>
      <c r="AP14" s="60">
        <v>0</v>
      </c>
      <c r="AQ14" s="60">
        <v>0</v>
      </c>
      <c r="AR14" s="60">
        <v>0</v>
      </c>
      <c r="AS14" s="60">
        <v>0</v>
      </c>
      <c r="AT14" s="60">
        <v>0</v>
      </c>
      <c r="AU14" s="60">
        <v>0</v>
      </c>
      <c r="AV14" s="60">
        <v>0</v>
      </c>
      <c r="AW14" s="60">
        <v>0</v>
      </c>
      <c r="AX14" s="60">
        <v>0</v>
      </c>
      <c r="AY14" s="60">
        <v>0</v>
      </c>
      <c r="AZ14" s="60">
        <v>0</v>
      </c>
      <c r="BA14" s="60">
        <v>0</v>
      </c>
      <c r="BB14" s="60">
        <v>0</v>
      </c>
      <c r="BC14" s="60">
        <v>1</v>
      </c>
      <c r="BD14" s="60">
        <v>0</v>
      </c>
      <c r="BE14" s="60">
        <v>0</v>
      </c>
      <c r="BF14" s="60">
        <v>0</v>
      </c>
      <c r="BG14" s="187">
        <v>0</v>
      </c>
      <c r="BH14" s="187">
        <v>0</v>
      </c>
      <c r="BI14" s="187">
        <v>0</v>
      </c>
      <c r="BJ14" s="187">
        <v>0</v>
      </c>
      <c r="BK14" s="187">
        <v>0</v>
      </c>
      <c r="BL14" s="187">
        <v>0</v>
      </c>
      <c r="BM14" s="187">
        <v>0</v>
      </c>
    </row>
    <row r="15" spans="2:65" ht="14.1" customHeight="1" x14ac:dyDescent="0.2">
      <c r="B15" s="58" t="s">
        <v>462</v>
      </c>
      <c r="C15" s="59" t="s">
        <v>383</v>
      </c>
      <c r="D15" s="59" t="s">
        <v>384</v>
      </c>
      <c r="E15" s="63" t="s">
        <v>385</v>
      </c>
      <c r="F15" s="63" t="s">
        <v>403</v>
      </c>
      <c r="G15" s="59" t="s">
        <v>386</v>
      </c>
      <c r="H15" s="59" t="s">
        <v>423</v>
      </c>
      <c r="I15" s="59" t="s">
        <v>424</v>
      </c>
      <c r="J15" s="158" t="b">
        <v>0</v>
      </c>
      <c r="K15" s="133" t="s">
        <v>463</v>
      </c>
      <c r="L15" s="59" t="s">
        <v>417</v>
      </c>
      <c r="M15" s="58"/>
      <c r="N15" s="63" t="s">
        <v>464</v>
      </c>
      <c r="O15" s="63" t="s">
        <v>441</v>
      </c>
      <c r="P15" s="63" t="s">
        <v>393</v>
      </c>
      <c r="Q15" s="63">
        <v>11201</v>
      </c>
      <c r="R15" s="62" t="s">
        <v>465</v>
      </c>
      <c r="S15" s="218" t="s">
        <v>420</v>
      </c>
      <c r="T15" s="132" t="s">
        <v>421</v>
      </c>
      <c r="U15" s="166" t="s">
        <v>397</v>
      </c>
      <c r="V15" s="219" t="s">
        <v>398</v>
      </c>
      <c r="W15" s="219" t="s">
        <v>466</v>
      </c>
      <c r="X15" s="219" t="s">
        <v>400</v>
      </c>
      <c r="Y15" s="132" t="s">
        <v>336</v>
      </c>
      <c r="Z15" s="166" t="s">
        <v>401</v>
      </c>
      <c r="AA15" s="166">
        <v>1</v>
      </c>
      <c r="AB15" s="166">
        <v>1</v>
      </c>
      <c r="AC15" s="166">
        <v>0</v>
      </c>
      <c r="AD15" s="166">
        <v>0</v>
      </c>
      <c r="AE15" s="213">
        <v>43424</v>
      </c>
      <c r="AF15" s="64">
        <v>418</v>
      </c>
      <c r="AG15" s="64" t="s">
        <v>401</v>
      </c>
      <c r="AH15" s="64">
        <v>1</v>
      </c>
      <c r="AI15" s="180" t="s">
        <v>258</v>
      </c>
      <c r="AJ15" s="60">
        <v>2</v>
      </c>
      <c r="AK15" s="60">
        <v>6</v>
      </c>
      <c r="AL15" s="60">
        <v>3</v>
      </c>
      <c r="AM15" s="60">
        <v>3</v>
      </c>
      <c r="AN15" s="60">
        <v>1</v>
      </c>
      <c r="AO15" s="60">
        <v>1</v>
      </c>
      <c r="AP15" s="60">
        <v>0</v>
      </c>
      <c r="AQ15" s="60">
        <v>2</v>
      </c>
      <c r="AR15" s="60">
        <v>0</v>
      </c>
      <c r="AS15" s="60">
        <v>1</v>
      </c>
      <c r="AT15" s="60">
        <v>0</v>
      </c>
      <c r="AU15" s="60">
        <v>0</v>
      </c>
      <c r="AV15" s="60">
        <v>1</v>
      </c>
      <c r="AW15" s="60">
        <v>1</v>
      </c>
      <c r="AX15" s="60">
        <v>0</v>
      </c>
      <c r="AY15" s="60">
        <v>1</v>
      </c>
      <c r="AZ15" s="60">
        <v>9</v>
      </c>
      <c r="BA15" s="60">
        <v>24</v>
      </c>
      <c r="BB15" s="60">
        <v>25</v>
      </c>
      <c r="BC15" s="60">
        <v>18</v>
      </c>
      <c r="BD15" s="60">
        <v>31</v>
      </c>
      <c r="BE15" s="60">
        <v>22</v>
      </c>
      <c r="BF15" s="60">
        <v>14</v>
      </c>
      <c r="BG15" s="187">
        <v>0.22222222222221999</v>
      </c>
      <c r="BH15" s="187">
        <v>0.25</v>
      </c>
      <c r="BI15" s="187">
        <v>0.12</v>
      </c>
      <c r="BJ15" s="187">
        <v>0.16666666666666</v>
      </c>
      <c r="BK15" s="187">
        <v>3.2258064516119997E-2</v>
      </c>
      <c r="BL15" s="187">
        <v>4.5454545454540002E-2</v>
      </c>
      <c r="BM15" s="187">
        <v>0</v>
      </c>
    </row>
    <row r="16" spans="2:65" ht="14.1" customHeight="1" x14ac:dyDescent="0.2">
      <c r="B16" s="58" t="s">
        <v>467</v>
      </c>
      <c r="C16" s="59" t="s">
        <v>383</v>
      </c>
      <c r="D16" s="59" t="s">
        <v>384</v>
      </c>
      <c r="E16" s="63" t="s">
        <v>385</v>
      </c>
      <c r="F16" s="63"/>
      <c r="G16" s="59" t="s">
        <v>386</v>
      </c>
      <c r="H16" s="59" t="s">
        <v>423</v>
      </c>
      <c r="I16" s="59" t="s">
        <v>424</v>
      </c>
      <c r="J16" s="158" t="b">
        <v>0</v>
      </c>
      <c r="K16" s="133" t="s">
        <v>468</v>
      </c>
      <c r="L16" s="59" t="s">
        <v>469</v>
      </c>
      <c r="M16" s="58"/>
      <c r="N16" s="63" t="s">
        <v>470</v>
      </c>
      <c r="O16" s="63" t="s">
        <v>433</v>
      </c>
      <c r="P16" s="63" t="s">
        <v>393</v>
      </c>
      <c r="Q16" s="63">
        <v>10701</v>
      </c>
      <c r="R16" s="62" t="s">
        <v>471</v>
      </c>
      <c r="S16" s="218" t="s">
        <v>472</v>
      </c>
      <c r="T16" s="132" t="s">
        <v>473</v>
      </c>
      <c r="U16" s="166" t="s">
        <v>397</v>
      </c>
      <c r="V16" s="219" t="s">
        <v>398</v>
      </c>
      <c r="W16" s="219" t="s">
        <v>399</v>
      </c>
      <c r="X16" s="219" t="s">
        <v>400</v>
      </c>
      <c r="Y16" s="132" t="s">
        <v>333</v>
      </c>
      <c r="Z16" s="166"/>
      <c r="AA16" s="166">
        <v>0</v>
      </c>
      <c r="AB16" s="166">
        <v>0</v>
      </c>
      <c r="AC16" s="166">
        <v>0</v>
      </c>
      <c r="AD16" s="166">
        <v>0</v>
      </c>
      <c r="AE16" s="213">
        <v>43676</v>
      </c>
      <c r="AF16" s="64">
        <v>166</v>
      </c>
      <c r="AG16" s="64" t="s">
        <v>401</v>
      </c>
      <c r="AH16" s="64">
        <v>1</v>
      </c>
      <c r="AI16" s="180" t="s">
        <v>334</v>
      </c>
      <c r="AJ16" s="60">
        <v>1</v>
      </c>
      <c r="AK16" s="60">
        <v>0</v>
      </c>
      <c r="AL16" s="60">
        <v>0</v>
      </c>
      <c r="AM16" s="60">
        <v>0</v>
      </c>
      <c r="AN16" s="60">
        <v>0</v>
      </c>
      <c r="AO16" s="60">
        <v>0</v>
      </c>
      <c r="AP16" s="60">
        <v>0</v>
      </c>
      <c r="AQ16" s="60">
        <v>0</v>
      </c>
      <c r="AR16" s="60">
        <v>0</v>
      </c>
      <c r="AS16" s="60">
        <v>0</v>
      </c>
      <c r="AT16" s="60">
        <v>0</v>
      </c>
      <c r="AU16" s="60">
        <v>0</v>
      </c>
      <c r="AV16" s="60">
        <v>0</v>
      </c>
      <c r="AW16" s="60">
        <v>0</v>
      </c>
      <c r="AX16" s="60">
        <v>0</v>
      </c>
      <c r="AY16" s="60">
        <v>0</v>
      </c>
      <c r="AZ16" s="60">
        <v>1</v>
      </c>
      <c r="BA16" s="60">
        <v>0</v>
      </c>
      <c r="BB16" s="60">
        <v>0</v>
      </c>
      <c r="BC16" s="60">
        <v>2</v>
      </c>
      <c r="BD16" s="60">
        <v>0</v>
      </c>
      <c r="BE16" s="60">
        <v>0</v>
      </c>
      <c r="BF16" s="60">
        <v>0</v>
      </c>
      <c r="BG16" s="187">
        <v>1</v>
      </c>
      <c r="BH16" s="187">
        <v>0</v>
      </c>
      <c r="BI16" s="187">
        <v>0</v>
      </c>
      <c r="BJ16" s="187">
        <v>0</v>
      </c>
      <c r="BK16" s="187">
        <v>0</v>
      </c>
      <c r="BL16" s="187">
        <v>0</v>
      </c>
      <c r="BM16" s="187">
        <v>0</v>
      </c>
    </row>
    <row r="17" spans="2:65" ht="14.1" customHeight="1" x14ac:dyDescent="0.2">
      <c r="B17" s="58" t="s">
        <v>474</v>
      </c>
      <c r="C17" s="59" t="s">
        <v>383</v>
      </c>
      <c r="D17" s="59" t="s">
        <v>384</v>
      </c>
      <c r="E17" s="63" t="s">
        <v>385</v>
      </c>
      <c r="F17" s="63"/>
      <c r="G17" s="59" t="s">
        <v>386</v>
      </c>
      <c r="H17" s="59" t="s">
        <v>423</v>
      </c>
      <c r="I17" s="59" t="s">
        <v>424</v>
      </c>
      <c r="J17" s="158" t="b">
        <v>0</v>
      </c>
      <c r="K17" s="133" t="s">
        <v>475</v>
      </c>
      <c r="L17" s="59" t="s">
        <v>476</v>
      </c>
      <c r="M17" s="58"/>
      <c r="N17" s="63" t="s">
        <v>477</v>
      </c>
      <c r="O17" s="63" t="s">
        <v>478</v>
      </c>
      <c r="P17" s="63" t="s">
        <v>393</v>
      </c>
      <c r="Q17" s="63">
        <v>11220</v>
      </c>
      <c r="R17" s="62" t="s">
        <v>479</v>
      </c>
      <c r="S17" s="218" t="s">
        <v>480</v>
      </c>
      <c r="T17" s="132" t="s">
        <v>481</v>
      </c>
      <c r="U17" s="166" t="s">
        <v>397</v>
      </c>
      <c r="V17" s="219" t="s">
        <v>398</v>
      </c>
      <c r="W17" s="219" t="s">
        <v>399</v>
      </c>
      <c r="X17" s="219" t="s">
        <v>400</v>
      </c>
      <c r="Y17" s="132" t="s">
        <v>333</v>
      </c>
      <c r="Z17" s="166"/>
      <c r="AA17" s="166">
        <v>0</v>
      </c>
      <c r="AB17" s="166">
        <v>0</v>
      </c>
      <c r="AC17" s="166">
        <v>0</v>
      </c>
      <c r="AD17" s="166">
        <v>0</v>
      </c>
      <c r="AE17" s="213">
        <v>43726</v>
      </c>
      <c r="AF17" s="64">
        <v>116</v>
      </c>
      <c r="AG17" s="64" t="s">
        <v>401</v>
      </c>
      <c r="AH17" s="64">
        <v>1</v>
      </c>
      <c r="AI17" s="180" t="s">
        <v>334</v>
      </c>
      <c r="AJ17" s="60">
        <v>0</v>
      </c>
      <c r="AK17" s="60">
        <v>0</v>
      </c>
      <c r="AL17" s="60">
        <v>0</v>
      </c>
      <c r="AM17" s="60">
        <v>0</v>
      </c>
      <c r="AN17" s="60">
        <v>0</v>
      </c>
      <c r="AO17" s="60">
        <v>1</v>
      </c>
      <c r="AP17" s="60">
        <v>0</v>
      </c>
      <c r="AQ17" s="60">
        <v>0</v>
      </c>
      <c r="AR17" s="60">
        <v>0</v>
      </c>
      <c r="AS17" s="60">
        <v>0</v>
      </c>
      <c r="AT17" s="60">
        <v>0</v>
      </c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60">
        <v>3</v>
      </c>
      <c r="BA17" s="60">
        <v>6</v>
      </c>
      <c r="BB17" s="60">
        <v>2</v>
      </c>
      <c r="BC17" s="60">
        <v>1</v>
      </c>
      <c r="BD17" s="60">
        <v>2</v>
      </c>
      <c r="BE17" s="60">
        <v>2</v>
      </c>
      <c r="BF17" s="60">
        <v>3</v>
      </c>
      <c r="BG17" s="187">
        <v>0</v>
      </c>
      <c r="BH17" s="187">
        <v>0</v>
      </c>
      <c r="BI17" s="187">
        <v>0</v>
      </c>
      <c r="BJ17" s="187">
        <v>0</v>
      </c>
      <c r="BK17" s="187">
        <v>0</v>
      </c>
      <c r="BL17" s="187">
        <v>0.5</v>
      </c>
      <c r="BM17" s="187">
        <v>0</v>
      </c>
    </row>
    <row r="18" spans="2:65" ht="14.1" customHeight="1" x14ac:dyDescent="0.2">
      <c r="B18" s="58" t="s">
        <v>482</v>
      </c>
      <c r="C18" s="59" t="s">
        <v>383</v>
      </c>
      <c r="D18" s="59" t="s">
        <v>384</v>
      </c>
      <c r="E18" s="63" t="s">
        <v>483</v>
      </c>
      <c r="F18" s="63"/>
      <c r="G18" s="59"/>
      <c r="H18" s="59" t="s">
        <v>484</v>
      </c>
      <c r="I18" s="59" t="s">
        <v>485</v>
      </c>
      <c r="J18" s="158" t="b">
        <v>0</v>
      </c>
      <c r="K18" s="133" t="s">
        <v>486</v>
      </c>
      <c r="L18" s="59" t="s">
        <v>487</v>
      </c>
      <c r="M18" s="58"/>
      <c r="N18" s="63" t="s">
        <v>488</v>
      </c>
      <c r="O18" s="63" t="s">
        <v>489</v>
      </c>
      <c r="P18" s="63" t="s">
        <v>490</v>
      </c>
      <c r="Q18" s="63">
        <v>6511</v>
      </c>
      <c r="R18" s="62" t="s">
        <v>491</v>
      </c>
      <c r="S18" s="218" t="s">
        <v>492</v>
      </c>
      <c r="T18" s="132" t="s">
        <v>493</v>
      </c>
      <c r="U18" s="166" t="s">
        <v>397</v>
      </c>
      <c r="V18" s="219" t="s">
        <v>398</v>
      </c>
      <c r="W18" s="219" t="s">
        <v>494</v>
      </c>
      <c r="X18" s="219" t="s">
        <v>495</v>
      </c>
      <c r="Y18" s="132" t="s">
        <v>335</v>
      </c>
      <c r="Z18" s="166"/>
      <c r="AA18" s="166">
        <v>1</v>
      </c>
      <c r="AB18" s="166">
        <v>1</v>
      </c>
      <c r="AC18" s="166">
        <v>1</v>
      </c>
      <c r="AD18" s="166">
        <v>1</v>
      </c>
      <c r="AE18" s="213">
        <v>39986</v>
      </c>
      <c r="AF18" s="64">
        <v>3856</v>
      </c>
      <c r="AG18" s="64" t="s">
        <v>401</v>
      </c>
      <c r="AH18" s="64">
        <v>0</v>
      </c>
      <c r="AI18" s="180" t="s">
        <v>334</v>
      </c>
      <c r="AJ18" s="60">
        <v>0</v>
      </c>
      <c r="AK18" s="60">
        <v>5</v>
      </c>
      <c r="AL18" s="60">
        <v>1</v>
      </c>
      <c r="AM18" s="60">
        <v>1</v>
      </c>
      <c r="AN18" s="60">
        <v>0</v>
      </c>
      <c r="AO18" s="60">
        <v>0</v>
      </c>
      <c r="AP18" s="60">
        <v>1</v>
      </c>
      <c r="AQ18" s="60">
        <v>0</v>
      </c>
      <c r="AR18" s="60">
        <v>0</v>
      </c>
      <c r="AS18" s="60">
        <v>1</v>
      </c>
      <c r="AT18" s="60">
        <v>1</v>
      </c>
      <c r="AU18" s="60">
        <v>0</v>
      </c>
      <c r="AV18" s="60">
        <v>1</v>
      </c>
      <c r="AW18" s="60">
        <v>1</v>
      </c>
      <c r="AX18" s="60">
        <v>3</v>
      </c>
      <c r="AY18" s="60">
        <v>0</v>
      </c>
      <c r="AZ18" s="60">
        <v>0</v>
      </c>
      <c r="BA18" s="60">
        <v>16</v>
      </c>
      <c r="BB18" s="60">
        <v>7</v>
      </c>
      <c r="BC18" s="60">
        <v>10</v>
      </c>
      <c r="BD18" s="60">
        <v>8</v>
      </c>
      <c r="BE18" s="60">
        <v>11</v>
      </c>
      <c r="BF18" s="60">
        <v>5</v>
      </c>
      <c r="BG18" s="187">
        <v>0</v>
      </c>
      <c r="BH18" s="187">
        <v>0.3125</v>
      </c>
      <c r="BI18" s="187">
        <v>0.14285714285713999</v>
      </c>
      <c r="BJ18" s="187">
        <v>0.1</v>
      </c>
      <c r="BK18" s="187">
        <v>0</v>
      </c>
      <c r="BL18" s="187">
        <v>0</v>
      </c>
      <c r="BM18" s="187">
        <v>0.2</v>
      </c>
    </row>
    <row r="19" spans="2:65" ht="14.1" customHeight="1" x14ac:dyDescent="0.2">
      <c r="B19" s="58" t="s">
        <v>496</v>
      </c>
      <c r="C19" s="59" t="s">
        <v>383</v>
      </c>
      <c r="D19" s="59" t="s">
        <v>384</v>
      </c>
      <c r="E19" s="63" t="s">
        <v>483</v>
      </c>
      <c r="F19" s="63"/>
      <c r="G19" s="59"/>
      <c r="H19" s="59" t="s">
        <v>484</v>
      </c>
      <c r="I19" s="59" t="s">
        <v>485</v>
      </c>
      <c r="J19" s="158" t="b">
        <v>0</v>
      </c>
      <c r="K19" s="133" t="s">
        <v>497</v>
      </c>
      <c r="L19" s="59" t="s">
        <v>498</v>
      </c>
      <c r="M19" s="58"/>
      <c r="N19" s="63" t="s">
        <v>499</v>
      </c>
      <c r="O19" s="63" t="s">
        <v>500</v>
      </c>
      <c r="P19" s="63" t="s">
        <v>490</v>
      </c>
      <c r="Q19" s="63">
        <v>6810</v>
      </c>
      <c r="R19" s="62" t="s">
        <v>501</v>
      </c>
      <c r="S19" s="218" t="s">
        <v>502</v>
      </c>
      <c r="T19" s="132" t="s">
        <v>503</v>
      </c>
      <c r="U19" s="166" t="s">
        <v>397</v>
      </c>
      <c r="V19" s="219" t="s">
        <v>398</v>
      </c>
      <c r="W19" s="219" t="s">
        <v>494</v>
      </c>
      <c r="X19" s="219" t="s">
        <v>495</v>
      </c>
      <c r="Y19" s="132" t="s">
        <v>333</v>
      </c>
      <c r="Z19" s="166"/>
      <c r="AA19" s="166">
        <v>0</v>
      </c>
      <c r="AB19" s="166">
        <v>0</v>
      </c>
      <c r="AC19" s="166">
        <v>0</v>
      </c>
      <c r="AD19" s="166">
        <v>1</v>
      </c>
      <c r="AE19" s="213">
        <v>38724</v>
      </c>
      <c r="AF19" s="64">
        <v>5118</v>
      </c>
      <c r="AG19" s="64" t="s">
        <v>401</v>
      </c>
      <c r="AH19" s="64">
        <v>0</v>
      </c>
      <c r="AI19" s="180" t="s">
        <v>334</v>
      </c>
      <c r="AJ19" s="60">
        <v>0</v>
      </c>
      <c r="AK19" s="60">
        <v>0</v>
      </c>
      <c r="AL19" s="60">
        <v>1</v>
      </c>
      <c r="AM19" s="60">
        <v>2</v>
      </c>
      <c r="AN19" s="60">
        <v>0</v>
      </c>
      <c r="AO19" s="60">
        <v>0</v>
      </c>
      <c r="AP19" s="60">
        <v>1</v>
      </c>
      <c r="AQ19" s="60">
        <v>0</v>
      </c>
      <c r="AR19" s="60">
        <v>0</v>
      </c>
      <c r="AS19" s="60">
        <v>0</v>
      </c>
      <c r="AT19" s="60">
        <v>1</v>
      </c>
      <c r="AU19" s="60">
        <v>1</v>
      </c>
      <c r="AV19" s="60">
        <v>1</v>
      </c>
      <c r="AW19" s="60">
        <v>1</v>
      </c>
      <c r="AX19" s="60">
        <v>0</v>
      </c>
      <c r="AY19" s="60">
        <v>0</v>
      </c>
      <c r="AZ19" s="60">
        <v>9</v>
      </c>
      <c r="BA19" s="60">
        <v>12</v>
      </c>
      <c r="BB19" s="60">
        <v>13</v>
      </c>
      <c r="BC19" s="60">
        <v>9</v>
      </c>
      <c r="BD19" s="60">
        <v>9</v>
      </c>
      <c r="BE19" s="60">
        <v>9</v>
      </c>
      <c r="BF19" s="60">
        <v>9</v>
      </c>
      <c r="BG19" s="187">
        <v>0</v>
      </c>
      <c r="BH19" s="187">
        <v>0</v>
      </c>
      <c r="BI19" s="187">
        <v>7.6923076923070002E-2</v>
      </c>
      <c r="BJ19" s="187">
        <v>0.22222222222221999</v>
      </c>
      <c r="BK19" s="187">
        <v>0</v>
      </c>
      <c r="BL19" s="187">
        <v>0</v>
      </c>
      <c r="BM19" s="187">
        <v>0.11111111111110999</v>
      </c>
    </row>
    <row r="20" spans="2:65" ht="14.1" customHeight="1" x14ac:dyDescent="0.2">
      <c r="B20" s="58" t="s">
        <v>504</v>
      </c>
      <c r="C20" s="59" t="s">
        <v>383</v>
      </c>
      <c r="D20" s="59" t="s">
        <v>384</v>
      </c>
      <c r="E20" s="63" t="s">
        <v>483</v>
      </c>
      <c r="F20" s="63"/>
      <c r="G20" s="59"/>
      <c r="H20" s="59" t="s">
        <v>484</v>
      </c>
      <c r="I20" s="59" t="s">
        <v>485</v>
      </c>
      <c r="J20" s="158" t="b">
        <v>0</v>
      </c>
      <c r="K20" s="133" t="s">
        <v>505</v>
      </c>
      <c r="L20" s="59" t="s">
        <v>506</v>
      </c>
      <c r="M20" s="58"/>
      <c r="N20" s="63" t="s">
        <v>507</v>
      </c>
      <c r="O20" s="63" t="s">
        <v>508</v>
      </c>
      <c r="P20" s="63" t="s">
        <v>490</v>
      </c>
      <c r="Q20" s="63">
        <v>6779</v>
      </c>
      <c r="R20" s="62" t="s">
        <v>509</v>
      </c>
      <c r="S20" s="218" t="s">
        <v>510</v>
      </c>
      <c r="T20" s="132" t="s">
        <v>511</v>
      </c>
      <c r="U20" s="166" t="s">
        <v>397</v>
      </c>
      <c r="V20" s="219" t="s">
        <v>398</v>
      </c>
      <c r="W20" s="219" t="s">
        <v>494</v>
      </c>
      <c r="X20" s="219" t="s">
        <v>495</v>
      </c>
      <c r="Y20" s="132" t="s">
        <v>333</v>
      </c>
      <c r="Z20" s="166"/>
      <c r="AA20" s="166">
        <v>0</v>
      </c>
      <c r="AB20" s="166">
        <v>0</v>
      </c>
      <c r="AC20" s="166">
        <v>0</v>
      </c>
      <c r="AD20" s="166">
        <v>0</v>
      </c>
      <c r="AE20" s="213">
        <v>40582</v>
      </c>
      <c r="AF20" s="64">
        <v>3260</v>
      </c>
      <c r="AG20" s="64" t="s">
        <v>401</v>
      </c>
      <c r="AH20" s="64">
        <v>0</v>
      </c>
      <c r="AI20" s="180" t="s">
        <v>334</v>
      </c>
      <c r="AJ20" s="60">
        <v>0</v>
      </c>
      <c r="AK20" s="60">
        <v>0</v>
      </c>
      <c r="AL20" s="60">
        <v>0</v>
      </c>
      <c r="AM20" s="60">
        <v>0</v>
      </c>
      <c r="AN20" s="60">
        <v>0</v>
      </c>
      <c r="AO20" s="60">
        <v>0</v>
      </c>
      <c r="AP20" s="60">
        <v>0</v>
      </c>
      <c r="AQ20" s="60">
        <v>0</v>
      </c>
      <c r="AR20" s="60">
        <v>0</v>
      </c>
      <c r="AS20" s="60">
        <v>0</v>
      </c>
      <c r="AT20" s="60">
        <v>0</v>
      </c>
      <c r="AU20" s="60">
        <v>0</v>
      </c>
      <c r="AV20" s="60">
        <v>1</v>
      </c>
      <c r="AW20" s="60">
        <v>1</v>
      </c>
      <c r="AX20" s="60">
        <v>0</v>
      </c>
      <c r="AY20" s="60">
        <v>0</v>
      </c>
      <c r="AZ20" s="60">
        <v>0</v>
      </c>
      <c r="BA20" s="60">
        <v>0</v>
      </c>
      <c r="BB20" s="60">
        <v>1</v>
      </c>
      <c r="BC20" s="60">
        <v>0</v>
      </c>
      <c r="BD20" s="60">
        <v>1</v>
      </c>
      <c r="BE20" s="60">
        <v>0</v>
      </c>
      <c r="BF20" s="60">
        <v>0</v>
      </c>
      <c r="BG20" s="187">
        <v>0</v>
      </c>
      <c r="BH20" s="187">
        <v>0</v>
      </c>
      <c r="BI20" s="187">
        <v>0</v>
      </c>
      <c r="BJ20" s="187">
        <v>0</v>
      </c>
      <c r="BK20" s="187">
        <v>0</v>
      </c>
      <c r="BL20" s="187">
        <v>0</v>
      </c>
      <c r="BM20" s="187">
        <v>0</v>
      </c>
    </row>
    <row r="21" spans="2:65" ht="14.1" customHeight="1" x14ac:dyDescent="0.2">
      <c r="B21" s="58" t="s">
        <v>512</v>
      </c>
      <c r="C21" s="59" t="s">
        <v>383</v>
      </c>
      <c r="D21" s="59" t="s">
        <v>384</v>
      </c>
      <c r="E21" s="63" t="s">
        <v>483</v>
      </c>
      <c r="F21" s="63"/>
      <c r="G21" s="59"/>
      <c r="H21" s="59" t="s">
        <v>484</v>
      </c>
      <c r="I21" s="59" t="s">
        <v>485</v>
      </c>
      <c r="J21" s="158" t="b">
        <v>0</v>
      </c>
      <c r="K21" s="133" t="s">
        <v>513</v>
      </c>
      <c r="L21" s="59" t="s">
        <v>514</v>
      </c>
      <c r="M21" s="58"/>
      <c r="N21" s="63" t="s">
        <v>515</v>
      </c>
      <c r="O21" s="63" t="s">
        <v>516</v>
      </c>
      <c r="P21" s="63" t="s">
        <v>490</v>
      </c>
      <c r="Q21" s="63">
        <v>6902</v>
      </c>
      <c r="R21" s="62" t="s">
        <v>517</v>
      </c>
      <c r="S21" s="218" t="s">
        <v>518</v>
      </c>
      <c r="T21" s="132" t="s">
        <v>519</v>
      </c>
      <c r="U21" s="166" t="s">
        <v>397</v>
      </c>
      <c r="V21" s="219" t="s">
        <v>398</v>
      </c>
      <c r="W21" s="219" t="s">
        <v>494</v>
      </c>
      <c r="X21" s="219" t="s">
        <v>495</v>
      </c>
      <c r="Y21" s="132" t="s">
        <v>335</v>
      </c>
      <c r="Z21" s="166"/>
      <c r="AA21" s="166">
        <v>0</v>
      </c>
      <c r="AB21" s="166">
        <v>0</v>
      </c>
      <c r="AC21" s="166">
        <v>0</v>
      </c>
      <c r="AD21" s="166">
        <v>0</v>
      </c>
      <c r="AE21" s="213">
        <v>40799</v>
      </c>
      <c r="AF21" s="64">
        <v>3043</v>
      </c>
      <c r="AG21" s="64" t="s">
        <v>401</v>
      </c>
      <c r="AH21" s="64">
        <v>1</v>
      </c>
      <c r="AI21" s="180" t="s">
        <v>334</v>
      </c>
      <c r="AJ21" s="60">
        <v>0</v>
      </c>
      <c r="AK21" s="60">
        <v>1</v>
      </c>
      <c r="AL21" s="60">
        <v>0</v>
      </c>
      <c r="AM21" s="60">
        <v>2</v>
      </c>
      <c r="AN21" s="60">
        <v>0</v>
      </c>
      <c r="AO21" s="60">
        <v>4</v>
      </c>
      <c r="AP21" s="60">
        <v>0</v>
      </c>
      <c r="AQ21" s="60">
        <v>0</v>
      </c>
      <c r="AR21" s="60">
        <v>1</v>
      </c>
      <c r="AS21" s="60">
        <v>2</v>
      </c>
      <c r="AT21" s="60">
        <v>1</v>
      </c>
      <c r="AU21" s="60">
        <v>0</v>
      </c>
      <c r="AV21" s="60">
        <v>2</v>
      </c>
      <c r="AW21" s="60">
        <v>1</v>
      </c>
      <c r="AX21" s="60">
        <v>2</v>
      </c>
      <c r="AY21" s="60">
        <v>2</v>
      </c>
      <c r="AZ21" s="60">
        <v>21</v>
      </c>
      <c r="BA21" s="60">
        <v>30</v>
      </c>
      <c r="BB21" s="60">
        <v>25</v>
      </c>
      <c r="BC21" s="60">
        <v>25</v>
      </c>
      <c r="BD21" s="60">
        <v>26</v>
      </c>
      <c r="BE21" s="60">
        <v>24</v>
      </c>
      <c r="BF21" s="60">
        <v>25</v>
      </c>
      <c r="BG21" s="187">
        <v>0</v>
      </c>
      <c r="BH21" s="187">
        <v>3.3333333333330002E-2</v>
      </c>
      <c r="BI21" s="187">
        <v>0</v>
      </c>
      <c r="BJ21" s="187">
        <v>0.08</v>
      </c>
      <c r="BK21" s="187">
        <v>0</v>
      </c>
      <c r="BL21" s="187">
        <v>0.16666666666666</v>
      </c>
      <c r="BM21" s="187">
        <v>0</v>
      </c>
    </row>
    <row r="22" spans="2:65" ht="14.1" customHeight="1" x14ac:dyDescent="0.2">
      <c r="B22" s="58" t="s">
        <v>520</v>
      </c>
      <c r="C22" s="59" t="s">
        <v>383</v>
      </c>
      <c r="D22" s="59" t="s">
        <v>384</v>
      </c>
      <c r="E22" s="63" t="s">
        <v>483</v>
      </c>
      <c r="F22" s="63"/>
      <c r="G22" s="59"/>
      <c r="H22" s="59" t="s">
        <v>484</v>
      </c>
      <c r="I22" s="59" t="s">
        <v>485</v>
      </c>
      <c r="J22" s="158" t="b">
        <v>0</v>
      </c>
      <c r="K22" s="133" t="s">
        <v>521</v>
      </c>
      <c r="L22" s="59" t="s">
        <v>522</v>
      </c>
      <c r="M22" s="58"/>
      <c r="N22" s="63" t="s">
        <v>523</v>
      </c>
      <c r="O22" s="63" t="s">
        <v>524</v>
      </c>
      <c r="P22" s="63" t="s">
        <v>490</v>
      </c>
      <c r="Q22" s="63">
        <v>6401</v>
      </c>
      <c r="R22" s="62" t="s">
        <v>525</v>
      </c>
      <c r="S22" s="218" t="s">
        <v>526</v>
      </c>
      <c r="T22" s="132" t="s">
        <v>527</v>
      </c>
      <c r="U22" s="166" t="s">
        <v>397</v>
      </c>
      <c r="V22" s="219" t="s">
        <v>398</v>
      </c>
      <c r="W22" s="219" t="s">
        <v>494</v>
      </c>
      <c r="X22" s="219" t="s">
        <v>495</v>
      </c>
      <c r="Y22" s="132" t="s">
        <v>335</v>
      </c>
      <c r="Z22" s="166"/>
      <c r="AA22" s="166">
        <v>0</v>
      </c>
      <c r="AB22" s="166">
        <v>0</v>
      </c>
      <c r="AC22" s="166">
        <v>1</v>
      </c>
      <c r="AD22" s="166">
        <v>1</v>
      </c>
      <c r="AE22" s="213">
        <v>41009</v>
      </c>
      <c r="AF22" s="64">
        <v>2833</v>
      </c>
      <c r="AG22" s="64" t="s">
        <v>401</v>
      </c>
      <c r="AH22" s="64">
        <v>0</v>
      </c>
      <c r="AI22" s="180" t="s">
        <v>334</v>
      </c>
      <c r="AJ22" s="60">
        <v>0</v>
      </c>
      <c r="AK22" s="60">
        <v>1</v>
      </c>
      <c r="AL22" s="60">
        <v>0</v>
      </c>
      <c r="AM22" s="60">
        <v>0</v>
      </c>
      <c r="AN22" s="60">
        <v>1</v>
      </c>
      <c r="AO22" s="60">
        <v>6</v>
      </c>
      <c r="AP22" s="60">
        <v>0</v>
      </c>
      <c r="AQ22" s="60">
        <v>0</v>
      </c>
      <c r="AR22" s="60">
        <v>0</v>
      </c>
      <c r="AS22" s="60">
        <v>1</v>
      </c>
      <c r="AT22" s="60">
        <v>1</v>
      </c>
      <c r="AU22" s="60">
        <v>0</v>
      </c>
      <c r="AV22" s="60">
        <v>3</v>
      </c>
      <c r="AW22" s="60">
        <v>2</v>
      </c>
      <c r="AX22" s="60">
        <v>1</v>
      </c>
      <c r="AY22" s="60">
        <v>0</v>
      </c>
      <c r="AZ22" s="60">
        <v>0</v>
      </c>
      <c r="BA22" s="60">
        <v>8</v>
      </c>
      <c r="BB22" s="60">
        <v>3</v>
      </c>
      <c r="BC22" s="60">
        <v>9</v>
      </c>
      <c r="BD22" s="60">
        <v>8</v>
      </c>
      <c r="BE22" s="60">
        <v>10</v>
      </c>
      <c r="BF22" s="60">
        <v>7</v>
      </c>
      <c r="BG22" s="187">
        <v>0</v>
      </c>
      <c r="BH22" s="187">
        <v>0.125</v>
      </c>
      <c r="BI22" s="187">
        <v>0</v>
      </c>
      <c r="BJ22" s="187">
        <v>0</v>
      </c>
      <c r="BK22" s="187">
        <v>0.125</v>
      </c>
      <c r="BL22" s="187">
        <v>0.6</v>
      </c>
      <c r="BM22" s="187">
        <v>0</v>
      </c>
    </row>
    <row r="23" spans="2:65" ht="14.1" customHeight="1" x14ac:dyDescent="0.2">
      <c r="B23" s="58" t="s">
        <v>528</v>
      </c>
      <c r="C23" s="59" t="s">
        <v>383</v>
      </c>
      <c r="D23" s="59" t="s">
        <v>384</v>
      </c>
      <c r="E23" s="63" t="s">
        <v>483</v>
      </c>
      <c r="F23" s="63" t="s">
        <v>403</v>
      </c>
      <c r="G23" s="59"/>
      <c r="H23" s="59" t="s">
        <v>484</v>
      </c>
      <c r="I23" s="59" t="s">
        <v>485</v>
      </c>
      <c r="J23" s="158" t="b">
        <v>0</v>
      </c>
      <c r="K23" s="133" t="s">
        <v>529</v>
      </c>
      <c r="L23" s="59" t="s">
        <v>449</v>
      </c>
      <c r="M23" s="58"/>
      <c r="N23" s="63" t="s">
        <v>530</v>
      </c>
      <c r="O23" s="63" t="s">
        <v>531</v>
      </c>
      <c r="P23" s="63" t="s">
        <v>490</v>
      </c>
      <c r="Q23" s="63">
        <v>6605</v>
      </c>
      <c r="R23" s="62" t="s">
        <v>532</v>
      </c>
      <c r="S23" s="218" t="s">
        <v>453</v>
      </c>
      <c r="T23" s="132" t="s">
        <v>454</v>
      </c>
      <c r="U23" s="166" t="s">
        <v>397</v>
      </c>
      <c r="V23" s="219" t="s">
        <v>398</v>
      </c>
      <c r="W23" s="219" t="s">
        <v>494</v>
      </c>
      <c r="X23" s="219" t="s">
        <v>495</v>
      </c>
      <c r="Y23" s="132" t="s">
        <v>336</v>
      </c>
      <c r="Z23" s="166" t="s">
        <v>410</v>
      </c>
      <c r="AA23" s="166">
        <v>1</v>
      </c>
      <c r="AB23" s="166">
        <v>1</v>
      </c>
      <c r="AC23" s="166">
        <v>1</v>
      </c>
      <c r="AD23" s="166">
        <v>0</v>
      </c>
      <c r="AE23" s="213">
        <v>42222</v>
      </c>
      <c r="AF23" s="64">
        <v>1620</v>
      </c>
      <c r="AG23" s="64" t="s">
        <v>401</v>
      </c>
      <c r="AH23" s="64">
        <v>2</v>
      </c>
      <c r="AI23" s="180" t="s">
        <v>258</v>
      </c>
      <c r="AJ23" s="60">
        <v>1</v>
      </c>
      <c r="AK23" s="60">
        <v>9</v>
      </c>
      <c r="AL23" s="60">
        <v>2</v>
      </c>
      <c r="AM23" s="60">
        <v>2</v>
      </c>
      <c r="AN23" s="60">
        <v>1</v>
      </c>
      <c r="AO23" s="60">
        <v>0</v>
      </c>
      <c r="AP23" s="60">
        <v>4</v>
      </c>
      <c r="AQ23" s="60">
        <v>4</v>
      </c>
      <c r="AR23" s="60">
        <v>0</v>
      </c>
      <c r="AS23" s="60">
        <v>0</v>
      </c>
      <c r="AT23" s="60">
        <v>0</v>
      </c>
      <c r="AU23" s="60">
        <v>1</v>
      </c>
      <c r="AV23" s="60">
        <v>2</v>
      </c>
      <c r="AW23" s="60">
        <v>1</v>
      </c>
      <c r="AX23" s="60">
        <v>1</v>
      </c>
      <c r="AY23" s="60">
        <v>1</v>
      </c>
      <c r="AZ23" s="60">
        <v>11</v>
      </c>
      <c r="BA23" s="60">
        <v>20</v>
      </c>
      <c r="BB23" s="60">
        <v>12</v>
      </c>
      <c r="BC23" s="60">
        <v>14</v>
      </c>
      <c r="BD23" s="60">
        <v>7</v>
      </c>
      <c r="BE23" s="60">
        <v>10</v>
      </c>
      <c r="BF23" s="60">
        <v>14</v>
      </c>
      <c r="BG23" s="187">
        <v>9.0909090909089996E-2</v>
      </c>
      <c r="BH23" s="187">
        <v>0.45</v>
      </c>
      <c r="BI23" s="187">
        <v>0.16666666666666</v>
      </c>
      <c r="BJ23" s="187">
        <v>0.14285714285713999</v>
      </c>
      <c r="BK23" s="187">
        <v>0.14285714285713999</v>
      </c>
      <c r="BL23" s="187">
        <v>0</v>
      </c>
      <c r="BM23" s="187">
        <v>0.28571428571427998</v>
      </c>
    </row>
    <row r="24" spans="2:65" ht="14.1" customHeight="1" x14ac:dyDescent="0.2">
      <c r="B24" s="58" t="s">
        <v>533</v>
      </c>
      <c r="C24" s="59" t="s">
        <v>383</v>
      </c>
      <c r="D24" s="59" t="s">
        <v>384</v>
      </c>
      <c r="E24" s="63" t="s">
        <v>483</v>
      </c>
      <c r="F24" s="63"/>
      <c r="G24" s="59"/>
      <c r="H24" s="59" t="s">
        <v>484</v>
      </c>
      <c r="I24" s="59" t="s">
        <v>485</v>
      </c>
      <c r="J24" s="158" t="b">
        <v>0</v>
      </c>
      <c r="K24" s="133" t="s">
        <v>534</v>
      </c>
      <c r="L24" s="59" t="s">
        <v>535</v>
      </c>
      <c r="M24" s="58"/>
      <c r="N24" s="63" t="s">
        <v>536</v>
      </c>
      <c r="O24" s="63" t="s">
        <v>531</v>
      </c>
      <c r="P24" s="63" t="s">
        <v>490</v>
      </c>
      <c r="Q24" s="63">
        <v>6610</v>
      </c>
      <c r="R24" s="62" t="s">
        <v>537</v>
      </c>
      <c r="S24" s="218" t="s">
        <v>538</v>
      </c>
      <c r="T24" s="132" t="s">
        <v>539</v>
      </c>
      <c r="U24" s="166" t="s">
        <v>397</v>
      </c>
      <c r="V24" s="219" t="s">
        <v>398</v>
      </c>
      <c r="W24" s="219" t="s">
        <v>494</v>
      </c>
      <c r="X24" s="219" t="s">
        <v>495</v>
      </c>
      <c r="Y24" s="132" t="s">
        <v>335</v>
      </c>
      <c r="Z24" s="166" t="s">
        <v>401</v>
      </c>
      <c r="AA24" s="166">
        <v>1</v>
      </c>
      <c r="AB24" s="166">
        <v>1</v>
      </c>
      <c r="AC24" s="166">
        <v>0</v>
      </c>
      <c r="AD24" s="166">
        <v>0</v>
      </c>
      <c r="AE24" s="213">
        <v>43542</v>
      </c>
      <c r="AF24" s="64">
        <v>300</v>
      </c>
      <c r="AG24" s="64" t="s">
        <v>401</v>
      </c>
      <c r="AH24" s="64">
        <v>1</v>
      </c>
      <c r="AI24" s="180" t="s">
        <v>258</v>
      </c>
      <c r="AJ24" s="60">
        <v>5</v>
      </c>
      <c r="AK24" s="60">
        <v>0</v>
      </c>
      <c r="AL24" s="60">
        <v>1</v>
      </c>
      <c r="AM24" s="60">
        <v>0</v>
      </c>
      <c r="AN24" s="60">
        <v>1</v>
      </c>
      <c r="AO24" s="60">
        <v>3</v>
      </c>
      <c r="AP24" s="60">
        <v>1</v>
      </c>
      <c r="AQ24" s="60">
        <v>1</v>
      </c>
      <c r="AR24" s="60">
        <v>0</v>
      </c>
      <c r="AS24" s="60">
        <v>2</v>
      </c>
      <c r="AT24" s="60">
        <v>1</v>
      </c>
      <c r="AU24" s="60">
        <v>0</v>
      </c>
      <c r="AV24" s="60">
        <v>1</v>
      </c>
      <c r="AW24" s="60">
        <v>1</v>
      </c>
      <c r="AX24" s="60">
        <v>1</v>
      </c>
      <c r="AY24" s="60">
        <v>0</v>
      </c>
      <c r="AZ24" s="60">
        <v>7</v>
      </c>
      <c r="BA24" s="60">
        <v>6</v>
      </c>
      <c r="BB24" s="60">
        <v>6</v>
      </c>
      <c r="BC24" s="60">
        <v>7</v>
      </c>
      <c r="BD24" s="60">
        <v>9</v>
      </c>
      <c r="BE24" s="60">
        <v>12</v>
      </c>
      <c r="BF24" s="60">
        <v>12</v>
      </c>
      <c r="BG24" s="187">
        <v>0.71428571428570997</v>
      </c>
      <c r="BH24" s="187">
        <v>0</v>
      </c>
      <c r="BI24" s="187">
        <v>0.16666666666666</v>
      </c>
      <c r="BJ24" s="187">
        <v>0</v>
      </c>
      <c r="BK24" s="187">
        <v>0.11111111111110999</v>
      </c>
      <c r="BL24" s="187">
        <v>0.25</v>
      </c>
      <c r="BM24" s="187">
        <v>8.3333333333329998E-2</v>
      </c>
    </row>
    <row r="25" spans="2:65" ht="14.1" customHeight="1" x14ac:dyDescent="0.2">
      <c r="B25" s="58" t="s">
        <v>540</v>
      </c>
      <c r="C25" s="59" t="s">
        <v>383</v>
      </c>
      <c r="D25" s="59" t="s">
        <v>384</v>
      </c>
      <c r="E25" s="63" t="s">
        <v>483</v>
      </c>
      <c r="F25" s="63"/>
      <c r="G25" s="59"/>
      <c r="H25" s="59" t="s">
        <v>484</v>
      </c>
      <c r="I25" s="59" t="s">
        <v>485</v>
      </c>
      <c r="J25" s="158" t="b">
        <v>0</v>
      </c>
      <c r="K25" s="133" t="s">
        <v>541</v>
      </c>
      <c r="L25" s="59" t="s">
        <v>542</v>
      </c>
      <c r="M25" s="58"/>
      <c r="N25" s="63" t="s">
        <v>543</v>
      </c>
      <c r="O25" s="63" t="s">
        <v>500</v>
      </c>
      <c r="P25" s="63" t="s">
        <v>490</v>
      </c>
      <c r="Q25" s="63">
        <v>6810</v>
      </c>
      <c r="R25" s="62" t="s">
        <v>544</v>
      </c>
      <c r="S25" s="218" t="s">
        <v>545</v>
      </c>
      <c r="T25" s="132" t="s">
        <v>546</v>
      </c>
      <c r="U25" s="166" t="s">
        <v>397</v>
      </c>
      <c r="V25" s="219" t="s">
        <v>398</v>
      </c>
      <c r="W25" s="219"/>
      <c r="X25" s="219"/>
      <c r="Y25" s="132" t="s">
        <v>333</v>
      </c>
      <c r="Z25" s="166"/>
      <c r="AA25" s="166">
        <v>0</v>
      </c>
      <c r="AB25" s="166">
        <v>0</v>
      </c>
      <c r="AC25" s="166">
        <v>0</v>
      </c>
      <c r="AD25" s="166">
        <v>1</v>
      </c>
      <c r="AE25" s="213">
        <v>43525</v>
      </c>
      <c r="AF25" s="64">
        <v>317</v>
      </c>
      <c r="AG25" s="64" t="s">
        <v>401</v>
      </c>
      <c r="AH25" s="64">
        <v>0</v>
      </c>
      <c r="AI25" s="180" t="s">
        <v>258</v>
      </c>
      <c r="AJ25" s="60">
        <v>0</v>
      </c>
      <c r="AK25" s="60">
        <v>0</v>
      </c>
      <c r="AL25" s="60">
        <v>0</v>
      </c>
      <c r="AM25" s="60">
        <v>0</v>
      </c>
      <c r="AN25" s="60">
        <v>0</v>
      </c>
      <c r="AO25" s="60">
        <v>0</v>
      </c>
      <c r="AP25" s="60">
        <v>0</v>
      </c>
      <c r="AQ25" s="60">
        <v>2</v>
      </c>
      <c r="AR25" s="60">
        <v>1</v>
      </c>
      <c r="AS25" s="60">
        <v>0</v>
      </c>
      <c r="AT25" s="60">
        <v>0</v>
      </c>
      <c r="AU25" s="60">
        <v>0</v>
      </c>
      <c r="AV25" s="60">
        <v>0</v>
      </c>
      <c r="AW25" s="60">
        <v>0</v>
      </c>
      <c r="AX25" s="60">
        <v>0</v>
      </c>
      <c r="AY25" s="60">
        <v>0</v>
      </c>
      <c r="AZ25" s="60">
        <v>1</v>
      </c>
      <c r="BA25" s="60">
        <v>2</v>
      </c>
      <c r="BB25" s="60">
        <v>4</v>
      </c>
      <c r="BC25" s="60">
        <v>1</v>
      </c>
      <c r="BD25" s="60">
        <v>2</v>
      </c>
      <c r="BE25" s="60">
        <v>2</v>
      </c>
      <c r="BF25" s="60">
        <v>2</v>
      </c>
      <c r="BG25" s="187">
        <v>0</v>
      </c>
      <c r="BH25" s="187">
        <v>0</v>
      </c>
      <c r="BI25" s="187">
        <v>0</v>
      </c>
      <c r="BJ25" s="187">
        <v>0</v>
      </c>
      <c r="BK25" s="187">
        <v>0</v>
      </c>
      <c r="BL25" s="187">
        <v>0</v>
      </c>
      <c r="BM25" s="187">
        <v>0</v>
      </c>
    </row>
    <row r="26" spans="2:65" ht="14.1" customHeight="1" x14ac:dyDescent="0.2">
      <c r="B26" s="58" t="s">
        <v>547</v>
      </c>
      <c r="C26" s="59" t="s">
        <v>383</v>
      </c>
      <c r="D26" s="59" t="s">
        <v>384</v>
      </c>
      <c r="E26" s="63" t="s">
        <v>483</v>
      </c>
      <c r="F26" s="63"/>
      <c r="G26" s="59"/>
      <c r="H26" s="59" t="s">
        <v>484</v>
      </c>
      <c r="I26" s="59" t="s">
        <v>485</v>
      </c>
      <c r="J26" s="158" t="b">
        <v>0</v>
      </c>
      <c r="K26" s="133" t="s">
        <v>548</v>
      </c>
      <c r="L26" s="59" t="s">
        <v>549</v>
      </c>
      <c r="M26" s="58"/>
      <c r="N26" s="63" t="s">
        <v>550</v>
      </c>
      <c r="O26" s="63" t="s">
        <v>551</v>
      </c>
      <c r="P26" s="63" t="s">
        <v>490</v>
      </c>
      <c r="Q26" s="63">
        <v>6514</v>
      </c>
      <c r="R26" s="62" t="s">
        <v>552</v>
      </c>
      <c r="S26" s="218" t="s">
        <v>538</v>
      </c>
      <c r="T26" s="132" t="s">
        <v>539</v>
      </c>
      <c r="U26" s="166" t="s">
        <v>397</v>
      </c>
      <c r="V26" s="219" t="s">
        <v>398</v>
      </c>
      <c r="W26" s="219" t="s">
        <v>553</v>
      </c>
      <c r="X26" s="219" t="s">
        <v>554</v>
      </c>
      <c r="Y26" s="132" t="s">
        <v>335</v>
      </c>
      <c r="Z26" s="166" t="s">
        <v>401</v>
      </c>
      <c r="AA26" s="166">
        <v>1</v>
      </c>
      <c r="AB26" s="166">
        <v>1</v>
      </c>
      <c r="AC26" s="166">
        <v>0</v>
      </c>
      <c r="AD26" s="166">
        <v>1</v>
      </c>
      <c r="AE26" s="213">
        <v>43718</v>
      </c>
      <c r="AF26" s="64">
        <v>124</v>
      </c>
      <c r="AG26" s="64" t="s">
        <v>401</v>
      </c>
      <c r="AH26" s="64">
        <v>0</v>
      </c>
      <c r="AI26" s="180" t="s">
        <v>334</v>
      </c>
      <c r="AJ26" s="60">
        <v>1</v>
      </c>
      <c r="AK26" s="60">
        <v>0</v>
      </c>
      <c r="AL26" s="60">
        <v>0</v>
      </c>
      <c r="AM26" s="60">
        <v>0</v>
      </c>
      <c r="AN26" s="60">
        <v>0</v>
      </c>
      <c r="AO26" s="60">
        <v>2</v>
      </c>
      <c r="AP26" s="60">
        <v>5</v>
      </c>
      <c r="AQ26" s="60">
        <v>0</v>
      </c>
      <c r="AR26" s="60">
        <v>0</v>
      </c>
      <c r="AS26" s="60">
        <v>0</v>
      </c>
      <c r="AT26" s="60">
        <v>0</v>
      </c>
      <c r="AU26" s="60">
        <v>0</v>
      </c>
      <c r="AV26" s="60">
        <v>0</v>
      </c>
      <c r="AW26" s="60">
        <v>0</v>
      </c>
      <c r="AX26" s="60">
        <v>1</v>
      </c>
      <c r="AY26" s="60">
        <v>0</v>
      </c>
      <c r="AZ26" s="60">
        <v>2</v>
      </c>
      <c r="BA26" s="60">
        <v>4</v>
      </c>
      <c r="BB26" s="60">
        <v>1</v>
      </c>
      <c r="BC26" s="60">
        <v>1</v>
      </c>
      <c r="BD26" s="60">
        <v>2</v>
      </c>
      <c r="BE26" s="60">
        <v>6</v>
      </c>
      <c r="BF26" s="60">
        <v>4</v>
      </c>
      <c r="BG26" s="187">
        <v>0.5</v>
      </c>
      <c r="BH26" s="187">
        <v>0</v>
      </c>
      <c r="BI26" s="187">
        <v>0</v>
      </c>
      <c r="BJ26" s="187">
        <v>0</v>
      </c>
      <c r="BK26" s="187">
        <v>0</v>
      </c>
      <c r="BL26" s="187">
        <v>0.33333333333332998</v>
      </c>
      <c r="BM26" s="187">
        <v>1.25</v>
      </c>
    </row>
    <row r="27" spans="2:65" ht="14.1" customHeight="1" x14ac:dyDescent="0.2">
      <c r="B27" s="58" t="s">
        <v>555</v>
      </c>
      <c r="C27" s="59" t="s">
        <v>383</v>
      </c>
      <c r="D27" s="59" t="s">
        <v>384</v>
      </c>
      <c r="E27" s="63" t="s">
        <v>483</v>
      </c>
      <c r="F27" s="63"/>
      <c r="G27" s="59"/>
      <c r="H27" s="59" t="s">
        <v>484</v>
      </c>
      <c r="I27" s="59" t="s">
        <v>485</v>
      </c>
      <c r="J27" s="158" t="b">
        <v>0</v>
      </c>
      <c r="K27" s="133" t="s">
        <v>556</v>
      </c>
      <c r="L27" s="59" t="s">
        <v>557</v>
      </c>
      <c r="M27" s="58"/>
      <c r="N27" s="63" t="s">
        <v>558</v>
      </c>
      <c r="O27" s="63" t="s">
        <v>500</v>
      </c>
      <c r="P27" s="63" t="s">
        <v>490</v>
      </c>
      <c r="Q27" s="63">
        <v>6810</v>
      </c>
      <c r="R27" s="62" t="s">
        <v>559</v>
      </c>
      <c r="S27" s="218" t="s">
        <v>560</v>
      </c>
      <c r="T27" s="132" t="s">
        <v>561</v>
      </c>
      <c r="U27" s="166" t="s">
        <v>397</v>
      </c>
      <c r="V27" s="219" t="s">
        <v>398</v>
      </c>
      <c r="W27" s="219" t="s">
        <v>399</v>
      </c>
      <c r="X27" s="219" t="s">
        <v>400</v>
      </c>
      <c r="Y27" s="132" t="s">
        <v>333</v>
      </c>
      <c r="Z27" s="166"/>
      <c r="AA27" s="166">
        <v>0</v>
      </c>
      <c r="AB27" s="166">
        <v>0</v>
      </c>
      <c r="AC27" s="166">
        <v>0</v>
      </c>
      <c r="AD27" s="166">
        <v>1</v>
      </c>
      <c r="AE27" s="213">
        <v>43718</v>
      </c>
      <c r="AF27" s="64">
        <v>124</v>
      </c>
      <c r="AG27" s="64" t="s">
        <v>401</v>
      </c>
      <c r="AH27" s="64">
        <v>0</v>
      </c>
      <c r="AI27" s="180" t="s">
        <v>334</v>
      </c>
      <c r="AJ27" s="60">
        <v>0</v>
      </c>
      <c r="AK27" s="60">
        <v>0</v>
      </c>
      <c r="AL27" s="60">
        <v>0</v>
      </c>
      <c r="AM27" s="60">
        <v>0</v>
      </c>
      <c r="AN27" s="60">
        <v>0</v>
      </c>
      <c r="AO27" s="60">
        <v>0</v>
      </c>
      <c r="AP27" s="60">
        <v>0</v>
      </c>
      <c r="AQ27" s="60">
        <v>0</v>
      </c>
      <c r="AR27" s="60">
        <v>0</v>
      </c>
      <c r="AS27" s="60">
        <v>0</v>
      </c>
      <c r="AT27" s="60">
        <v>0</v>
      </c>
      <c r="AU27" s="60">
        <v>0</v>
      </c>
      <c r="AV27" s="60">
        <v>0</v>
      </c>
      <c r="AW27" s="60">
        <v>0</v>
      </c>
      <c r="AX27" s="60">
        <v>0</v>
      </c>
      <c r="AY27" s="60">
        <v>0</v>
      </c>
      <c r="AZ27" s="60">
        <v>0</v>
      </c>
      <c r="BA27" s="60">
        <v>1</v>
      </c>
      <c r="BB27" s="60">
        <v>0</v>
      </c>
      <c r="BC27" s="60">
        <v>0</v>
      </c>
      <c r="BD27" s="60">
        <v>0</v>
      </c>
      <c r="BE27" s="60">
        <v>0</v>
      </c>
      <c r="BF27" s="60">
        <v>0</v>
      </c>
      <c r="BG27" s="187">
        <v>0</v>
      </c>
      <c r="BH27" s="187">
        <v>0</v>
      </c>
      <c r="BI27" s="187">
        <v>0</v>
      </c>
      <c r="BJ27" s="187">
        <v>0</v>
      </c>
      <c r="BK27" s="187">
        <v>0</v>
      </c>
      <c r="BL27" s="187">
        <v>0</v>
      </c>
      <c r="BM27" s="187">
        <v>0</v>
      </c>
    </row>
    <row r="28" spans="2:65" ht="14.1" customHeight="1" x14ac:dyDescent="0.2">
      <c r="B28" s="58" t="s">
        <v>562</v>
      </c>
      <c r="C28" s="59" t="s">
        <v>383</v>
      </c>
      <c r="D28" s="59" t="s">
        <v>384</v>
      </c>
      <c r="E28" s="63" t="s">
        <v>483</v>
      </c>
      <c r="F28" s="63" t="s">
        <v>403</v>
      </c>
      <c r="G28" s="59"/>
      <c r="H28" s="59" t="s">
        <v>484</v>
      </c>
      <c r="I28" s="59" t="s">
        <v>485</v>
      </c>
      <c r="J28" s="158" t="b">
        <v>0</v>
      </c>
      <c r="K28" s="133" t="s">
        <v>563</v>
      </c>
      <c r="L28" s="59" t="s">
        <v>449</v>
      </c>
      <c r="M28" s="58"/>
      <c r="N28" s="63" t="s">
        <v>564</v>
      </c>
      <c r="O28" s="63" t="s">
        <v>516</v>
      </c>
      <c r="P28" s="63" t="s">
        <v>490</v>
      </c>
      <c r="Q28" s="63">
        <v>6902</v>
      </c>
      <c r="R28" s="62" t="s">
        <v>565</v>
      </c>
      <c r="S28" s="218" t="s">
        <v>453</v>
      </c>
      <c r="T28" s="132" t="s">
        <v>454</v>
      </c>
      <c r="U28" s="166" t="s">
        <v>397</v>
      </c>
      <c r="V28" s="219" t="s">
        <v>398</v>
      </c>
      <c r="W28" s="219" t="s">
        <v>445</v>
      </c>
      <c r="X28" s="219" t="s">
        <v>446</v>
      </c>
      <c r="Y28" s="132" t="s">
        <v>336</v>
      </c>
      <c r="Z28" s="166" t="s">
        <v>401</v>
      </c>
      <c r="AA28" s="166">
        <v>1</v>
      </c>
      <c r="AB28" s="166">
        <v>1</v>
      </c>
      <c r="AC28" s="166">
        <v>0</v>
      </c>
      <c r="AD28" s="166">
        <v>0</v>
      </c>
      <c r="AE28" s="213">
        <v>43769</v>
      </c>
      <c r="AF28" s="64">
        <v>73</v>
      </c>
      <c r="AG28" s="64" t="s">
        <v>401</v>
      </c>
      <c r="AH28" s="64">
        <v>1</v>
      </c>
      <c r="AI28" s="180" t="s">
        <v>334</v>
      </c>
      <c r="AJ28" s="60">
        <v>5</v>
      </c>
      <c r="AK28" s="60">
        <v>0</v>
      </c>
      <c r="AL28" s="60">
        <v>2</v>
      </c>
      <c r="AM28" s="60">
        <v>0</v>
      </c>
      <c r="AN28" s="60">
        <v>2</v>
      </c>
      <c r="AO28" s="60">
        <v>5</v>
      </c>
      <c r="AP28" s="60">
        <v>3</v>
      </c>
      <c r="AQ28" s="60">
        <v>0</v>
      </c>
      <c r="AR28" s="60">
        <v>0</v>
      </c>
      <c r="AS28" s="60">
        <v>0</v>
      </c>
      <c r="AT28" s="60">
        <v>0</v>
      </c>
      <c r="AU28" s="60">
        <v>0</v>
      </c>
      <c r="AV28" s="60">
        <v>0</v>
      </c>
      <c r="AW28" s="60">
        <v>1</v>
      </c>
      <c r="AX28" s="60">
        <v>0</v>
      </c>
      <c r="AY28" s="60">
        <v>1</v>
      </c>
      <c r="AZ28" s="60">
        <v>12</v>
      </c>
      <c r="BA28" s="60">
        <v>19</v>
      </c>
      <c r="BB28" s="60">
        <v>7</v>
      </c>
      <c r="BC28" s="60">
        <v>5</v>
      </c>
      <c r="BD28" s="60">
        <v>5</v>
      </c>
      <c r="BE28" s="60">
        <v>12</v>
      </c>
      <c r="BF28" s="60">
        <v>10</v>
      </c>
      <c r="BG28" s="187">
        <v>0.41666666666666002</v>
      </c>
      <c r="BH28" s="187">
        <v>0</v>
      </c>
      <c r="BI28" s="187">
        <v>0.28571428571427998</v>
      </c>
      <c r="BJ28" s="187">
        <v>0</v>
      </c>
      <c r="BK28" s="187">
        <v>0.4</v>
      </c>
      <c r="BL28" s="187">
        <v>0.41666666666666002</v>
      </c>
      <c r="BM28" s="187">
        <v>0.3</v>
      </c>
    </row>
    <row r="29" spans="2:65" ht="14.1" customHeight="1" x14ac:dyDescent="0.2">
      <c r="B29" s="58" t="s">
        <v>566</v>
      </c>
      <c r="C29" s="59" t="s">
        <v>383</v>
      </c>
      <c r="D29" s="59" t="s">
        <v>384</v>
      </c>
      <c r="E29" s="63" t="s">
        <v>385</v>
      </c>
      <c r="F29" s="63" t="s">
        <v>403</v>
      </c>
      <c r="G29" s="59"/>
      <c r="H29" s="59" t="s">
        <v>567</v>
      </c>
      <c r="I29" s="59" t="s">
        <v>568</v>
      </c>
      <c r="J29" s="158" t="b">
        <v>0</v>
      </c>
      <c r="K29" s="133" t="s">
        <v>569</v>
      </c>
      <c r="L29" s="59" t="s">
        <v>570</v>
      </c>
      <c r="M29" s="58"/>
      <c r="N29" s="63" t="s">
        <v>571</v>
      </c>
      <c r="O29" s="63" t="s">
        <v>572</v>
      </c>
      <c r="P29" s="63" t="s">
        <v>393</v>
      </c>
      <c r="Q29" s="63">
        <v>10468</v>
      </c>
      <c r="R29" s="62" t="s">
        <v>573</v>
      </c>
      <c r="S29" s="218" t="s">
        <v>574</v>
      </c>
      <c r="T29" s="132" t="s">
        <v>575</v>
      </c>
      <c r="U29" s="166" t="s">
        <v>397</v>
      </c>
      <c r="V29" s="219" t="s">
        <v>398</v>
      </c>
      <c r="W29" s="219" t="s">
        <v>399</v>
      </c>
      <c r="X29" s="219" t="s">
        <v>400</v>
      </c>
      <c r="Y29" s="132" t="s">
        <v>336</v>
      </c>
      <c r="Z29" s="166" t="s">
        <v>410</v>
      </c>
      <c r="AA29" s="166">
        <v>1</v>
      </c>
      <c r="AB29" s="166">
        <v>1</v>
      </c>
      <c r="AC29" s="166">
        <v>1</v>
      </c>
      <c r="AD29" s="166">
        <v>0</v>
      </c>
      <c r="AE29" s="213">
        <v>39559</v>
      </c>
      <c r="AF29" s="64">
        <v>4283</v>
      </c>
      <c r="AG29" s="64" t="s">
        <v>401</v>
      </c>
      <c r="AH29" s="64">
        <v>1</v>
      </c>
      <c r="AI29" s="180" t="s">
        <v>258</v>
      </c>
      <c r="AJ29" s="60">
        <v>2</v>
      </c>
      <c r="AK29" s="60">
        <v>2</v>
      </c>
      <c r="AL29" s="60">
        <v>1</v>
      </c>
      <c r="AM29" s="60">
        <v>6</v>
      </c>
      <c r="AN29" s="60">
        <v>5</v>
      </c>
      <c r="AO29" s="60">
        <v>3</v>
      </c>
      <c r="AP29" s="60">
        <v>3</v>
      </c>
      <c r="AQ29" s="60">
        <v>3</v>
      </c>
      <c r="AR29" s="60">
        <v>2</v>
      </c>
      <c r="AS29" s="60">
        <v>3</v>
      </c>
      <c r="AT29" s="60">
        <v>0</v>
      </c>
      <c r="AU29" s="60">
        <v>1</v>
      </c>
      <c r="AV29" s="60">
        <v>0</v>
      </c>
      <c r="AW29" s="60">
        <v>2</v>
      </c>
      <c r="AX29" s="60">
        <v>2</v>
      </c>
      <c r="AY29" s="60">
        <v>1</v>
      </c>
      <c r="AZ29" s="60">
        <v>18</v>
      </c>
      <c r="BA29" s="60">
        <v>35</v>
      </c>
      <c r="BB29" s="60">
        <v>19</v>
      </c>
      <c r="BC29" s="60">
        <v>24</v>
      </c>
      <c r="BD29" s="60">
        <v>20</v>
      </c>
      <c r="BE29" s="60">
        <v>33</v>
      </c>
      <c r="BF29" s="60">
        <v>29</v>
      </c>
      <c r="BG29" s="187">
        <v>0.11111111111110999</v>
      </c>
      <c r="BH29" s="187">
        <v>5.7142857142850001E-2</v>
      </c>
      <c r="BI29" s="187">
        <v>5.2631578947360001E-2</v>
      </c>
      <c r="BJ29" s="187">
        <v>0.25</v>
      </c>
      <c r="BK29" s="187">
        <v>0.25</v>
      </c>
      <c r="BL29" s="187">
        <v>9.0909090909089996E-2</v>
      </c>
      <c r="BM29" s="187">
        <v>0.10344827586206</v>
      </c>
    </row>
    <row r="30" spans="2:65" ht="14.1" customHeight="1" x14ac:dyDescent="0.2">
      <c r="B30" s="58" t="s">
        <v>576</v>
      </c>
      <c r="C30" s="59" t="s">
        <v>383</v>
      </c>
      <c r="D30" s="59" t="s">
        <v>384</v>
      </c>
      <c r="E30" s="63" t="s">
        <v>385</v>
      </c>
      <c r="F30" s="63" t="s">
        <v>403</v>
      </c>
      <c r="G30" s="59"/>
      <c r="H30" s="59" t="s">
        <v>567</v>
      </c>
      <c r="I30" s="59" t="s">
        <v>568</v>
      </c>
      <c r="J30" s="158" t="b">
        <v>0</v>
      </c>
      <c r="K30" s="133" t="s">
        <v>577</v>
      </c>
      <c r="L30" s="59" t="s">
        <v>570</v>
      </c>
      <c r="M30" s="58"/>
      <c r="N30" s="63" t="s">
        <v>578</v>
      </c>
      <c r="O30" s="63" t="s">
        <v>572</v>
      </c>
      <c r="P30" s="63" t="s">
        <v>393</v>
      </c>
      <c r="Q30" s="63">
        <v>10468</v>
      </c>
      <c r="R30" s="62" t="s">
        <v>579</v>
      </c>
      <c r="S30" s="218" t="s">
        <v>574</v>
      </c>
      <c r="T30" s="132" t="s">
        <v>575</v>
      </c>
      <c r="U30" s="166" t="s">
        <v>397</v>
      </c>
      <c r="V30" s="219" t="s">
        <v>398</v>
      </c>
      <c r="W30" s="219" t="s">
        <v>399</v>
      </c>
      <c r="X30" s="219" t="s">
        <v>400</v>
      </c>
      <c r="Y30" s="132" t="s">
        <v>336</v>
      </c>
      <c r="Z30" s="166" t="s">
        <v>410</v>
      </c>
      <c r="AA30" s="166">
        <v>1</v>
      </c>
      <c r="AB30" s="166">
        <v>1</v>
      </c>
      <c r="AC30" s="166">
        <v>1</v>
      </c>
      <c r="AD30" s="166">
        <v>0</v>
      </c>
      <c r="AE30" s="213">
        <v>40139</v>
      </c>
      <c r="AF30" s="64">
        <v>3703</v>
      </c>
      <c r="AG30" s="64" t="s">
        <v>401</v>
      </c>
      <c r="AH30" s="64">
        <v>1</v>
      </c>
      <c r="AI30" s="180" t="s">
        <v>258</v>
      </c>
      <c r="AJ30" s="60">
        <v>2</v>
      </c>
      <c r="AK30" s="60">
        <v>7</v>
      </c>
      <c r="AL30" s="60">
        <v>5</v>
      </c>
      <c r="AM30" s="60">
        <v>2</v>
      </c>
      <c r="AN30" s="60">
        <v>2</v>
      </c>
      <c r="AO30" s="60">
        <v>9</v>
      </c>
      <c r="AP30" s="60">
        <v>1</v>
      </c>
      <c r="AQ30" s="60">
        <v>2</v>
      </c>
      <c r="AR30" s="60">
        <v>2</v>
      </c>
      <c r="AS30" s="60">
        <v>1</v>
      </c>
      <c r="AT30" s="60">
        <v>0</v>
      </c>
      <c r="AU30" s="60">
        <v>0</v>
      </c>
      <c r="AV30" s="60">
        <v>3</v>
      </c>
      <c r="AW30" s="60">
        <v>1</v>
      </c>
      <c r="AX30" s="60">
        <v>1</v>
      </c>
      <c r="AY30" s="60">
        <v>0</v>
      </c>
      <c r="AZ30" s="60">
        <v>12</v>
      </c>
      <c r="BA30" s="60">
        <v>22</v>
      </c>
      <c r="BB30" s="60">
        <v>16</v>
      </c>
      <c r="BC30" s="60">
        <v>11</v>
      </c>
      <c r="BD30" s="60">
        <v>11</v>
      </c>
      <c r="BE30" s="60">
        <v>25</v>
      </c>
      <c r="BF30" s="60">
        <v>11</v>
      </c>
      <c r="BG30" s="187">
        <v>0.16666666666666</v>
      </c>
      <c r="BH30" s="187">
        <v>0.31818181818181002</v>
      </c>
      <c r="BI30" s="187">
        <v>0.3125</v>
      </c>
      <c r="BJ30" s="187">
        <v>0.18181818181817999</v>
      </c>
      <c r="BK30" s="187">
        <v>0.18181818181817999</v>
      </c>
      <c r="BL30" s="187">
        <v>0.36</v>
      </c>
      <c r="BM30" s="187">
        <v>9.0909090909089996E-2</v>
      </c>
    </row>
    <row r="31" spans="2:65" ht="14.1" customHeight="1" x14ac:dyDescent="0.2">
      <c r="B31" s="58" t="s">
        <v>580</v>
      </c>
      <c r="C31" s="59" t="s">
        <v>383</v>
      </c>
      <c r="D31" s="59" t="s">
        <v>384</v>
      </c>
      <c r="E31" s="63" t="s">
        <v>385</v>
      </c>
      <c r="F31" s="63" t="s">
        <v>403</v>
      </c>
      <c r="G31" s="59"/>
      <c r="H31" s="59" t="s">
        <v>567</v>
      </c>
      <c r="I31" s="59" t="s">
        <v>568</v>
      </c>
      <c r="J31" s="158" t="b">
        <v>0</v>
      </c>
      <c r="K31" s="133" t="s">
        <v>581</v>
      </c>
      <c r="L31" s="59" t="s">
        <v>570</v>
      </c>
      <c r="M31" s="58"/>
      <c r="N31" s="63" t="s">
        <v>582</v>
      </c>
      <c r="O31" s="63" t="s">
        <v>572</v>
      </c>
      <c r="P31" s="63" t="s">
        <v>393</v>
      </c>
      <c r="Q31" s="63">
        <v>10468</v>
      </c>
      <c r="R31" s="62" t="s">
        <v>583</v>
      </c>
      <c r="S31" s="218" t="s">
        <v>574</v>
      </c>
      <c r="T31" s="132" t="s">
        <v>575</v>
      </c>
      <c r="U31" s="166" t="s">
        <v>397</v>
      </c>
      <c r="V31" s="219" t="s">
        <v>398</v>
      </c>
      <c r="W31" s="219" t="s">
        <v>399</v>
      </c>
      <c r="X31" s="219" t="s">
        <v>400</v>
      </c>
      <c r="Y31" s="132" t="s">
        <v>336</v>
      </c>
      <c r="Z31" s="166" t="s">
        <v>410</v>
      </c>
      <c r="AA31" s="166">
        <v>1</v>
      </c>
      <c r="AB31" s="166">
        <v>1</v>
      </c>
      <c r="AC31" s="166">
        <v>1</v>
      </c>
      <c r="AD31" s="166">
        <v>0</v>
      </c>
      <c r="AE31" s="213">
        <v>40665</v>
      </c>
      <c r="AF31" s="64">
        <v>3177</v>
      </c>
      <c r="AG31" s="64" t="s">
        <v>401</v>
      </c>
      <c r="AH31" s="64">
        <v>0</v>
      </c>
      <c r="AI31" s="180" t="s">
        <v>258</v>
      </c>
      <c r="AJ31" s="60">
        <v>0</v>
      </c>
      <c r="AK31" s="60">
        <v>0</v>
      </c>
      <c r="AL31" s="60">
        <v>0</v>
      </c>
      <c r="AM31" s="60">
        <v>2</v>
      </c>
      <c r="AN31" s="60">
        <v>0</v>
      </c>
      <c r="AO31" s="60">
        <v>1</v>
      </c>
      <c r="AP31" s="60">
        <v>3</v>
      </c>
      <c r="AQ31" s="60">
        <v>1</v>
      </c>
      <c r="AR31" s="60">
        <v>0</v>
      </c>
      <c r="AS31" s="60">
        <v>0</v>
      </c>
      <c r="AT31" s="60">
        <v>0</v>
      </c>
      <c r="AU31" s="60">
        <v>0</v>
      </c>
      <c r="AV31" s="60">
        <v>0</v>
      </c>
      <c r="AW31" s="60">
        <v>1</v>
      </c>
      <c r="AX31" s="60">
        <v>0</v>
      </c>
      <c r="AY31" s="60">
        <v>0</v>
      </c>
      <c r="AZ31" s="60">
        <v>8</v>
      </c>
      <c r="BA31" s="60">
        <v>12</v>
      </c>
      <c r="BB31" s="60">
        <v>11</v>
      </c>
      <c r="BC31" s="60">
        <v>10</v>
      </c>
      <c r="BD31" s="60">
        <v>13</v>
      </c>
      <c r="BE31" s="60">
        <v>12</v>
      </c>
      <c r="BF31" s="60">
        <v>14</v>
      </c>
      <c r="BG31" s="187">
        <v>0</v>
      </c>
      <c r="BH31" s="187">
        <v>0</v>
      </c>
      <c r="BI31" s="187">
        <v>0</v>
      </c>
      <c r="BJ31" s="187">
        <v>0.2</v>
      </c>
      <c r="BK31" s="187">
        <v>0</v>
      </c>
      <c r="BL31" s="187">
        <v>8.3333333333329998E-2</v>
      </c>
      <c r="BM31" s="187">
        <v>0.21428571428571</v>
      </c>
    </row>
    <row r="32" spans="2:65" ht="14.1" customHeight="1" x14ac:dyDescent="0.2">
      <c r="B32" s="58" t="s">
        <v>584</v>
      </c>
      <c r="C32" s="59" t="s">
        <v>383</v>
      </c>
      <c r="D32" s="59" t="s">
        <v>384</v>
      </c>
      <c r="E32" s="63" t="s">
        <v>385</v>
      </c>
      <c r="F32" s="63" t="s">
        <v>403</v>
      </c>
      <c r="G32" s="59"/>
      <c r="H32" s="59" t="s">
        <v>567</v>
      </c>
      <c r="I32" s="59" t="s">
        <v>568</v>
      </c>
      <c r="J32" s="158" t="b">
        <v>0</v>
      </c>
      <c r="K32" s="133" t="s">
        <v>585</v>
      </c>
      <c r="L32" s="59" t="s">
        <v>570</v>
      </c>
      <c r="M32" s="58"/>
      <c r="N32" s="63" t="s">
        <v>586</v>
      </c>
      <c r="O32" s="63" t="s">
        <v>572</v>
      </c>
      <c r="P32" s="63" t="s">
        <v>393</v>
      </c>
      <c r="Q32" s="63">
        <v>10458</v>
      </c>
      <c r="R32" s="62" t="s">
        <v>587</v>
      </c>
      <c r="S32" s="218" t="s">
        <v>574</v>
      </c>
      <c r="T32" s="132" t="s">
        <v>575</v>
      </c>
      <c r="U32" s="166" t="s">
        <v>397</v>
      </c>
      <c r="V32" s="219" t="s">
        <v>398</v>
      </c>
      <c r="W32" s="219" t="s">
        <v>399</v>
      </c>
      <c r="X32" s="219" t="s">
        <v>400</v>
      </c>
      <c r="Y32" s="132" t="s">
        <v>336</v>
      </c>
      <c r="Z32" s="166"/>
      <c r="AA32" s="166">
        <v>1</v>
      </c>
      <c r="AB32" s="166">
        <v>1</v>
      </c>
      <c r="AC32" s="166">
        <v>0</v>
      </c>
      <c r="AD32" s="166">
        <v>0</v>
      </c>
      <c r="AE32" s="213">
        <v>40673</v>
      </c>
      <c r="AF32" s="64">
        <v>3169</v>
      </c>
      <c r="AG32" s="64" t="s">
        <v>401</v>
      </c>
      <c r="AH32" s="64">
        <v>1</v>
      </c>
      <c r="AI32" s="180" t="s">
        <v>334</v>
      </c>
      <c r="AJ32" s="60">
        <v>1</v>
      </c>
      <c r="AK32" s="60">
        <v>0</v>
      </c>
      <c r="AL32" s="60">
        <v>3</v>
      </c>
      <c r="AM32" s="60">
        <v>0</v>
      </c>
      <c r="AN32" s="60">
        <v>0</v>
      </c>
      <c r="AO32" s="60">
        <v>2</v>
      </c>
      <c r="AP32" s="60">
        <v>1</v>
      </c>
      <c r="AQ32" s="60">
        <v>0</v>
      </c>
      <c r="AR32" s="60">
        <v>0</v>
      </c>
      <c r="AS32" s="60">
        <v>1</v>
      </c>
      <c r="AT32" s="60">
        <v>0</v>
      </c>
      <c r="AU32" s="60">
        <v>0</v>
      </c>
      <c r="AV32" s="60">
        <v>0</v>
      </c>
      <c r="AW32" s="60">
        <v>0</v>
      </c>
      <c r="AX32" s="60">
        <v>0</v>
      </c>
      <c r="AY32" s="60">
        <v>1</v>
      </c>
      <c r="AZ32" s="60">
        <v>16</v>
      </c>
      <c r="BA32" s="60">
        <v>17</v>
      </c>
      <c r="BB32" s="60">
        <v>15</v>
      </c>
      <c r="BC32" s="60">
        <v>11</v>
      </c>
      <c r="BD32" s="60">
        <v>1</v>
      </c>
      <c r="BE32" s="60">
        <v>16</v>
      </c>
      <c r="BF32" s="60">
        <v>12</v>
      </c>
      <c r="BG32" s="187">
        <v>6.25E-2</v>
      </c>
      <c r="BH32" s="187">
        <v>0</v>
      </c>
      <c r="BI32" s="187">
        <v>0.2</v>
      </c>
      <c r="BJ32" s="187">
        <v>0</v>
      </c>
      <c r="BK32" s="187">
        <v>0</v>
      </c>
      <c r="BL32" s="187">
        <v>0.125</v>
      </c>
      <c r="BM32" s="187">
        <v>8.3333333333329998E-2</v>
      </c>
    </row>
    <row r="33" spans="2:65" ht="14.1" customHeight="1" x14ac:dyDescent="0.2">
      <c r="B33" s="58" t="s">
        <v>588</v>
      </c>
      <c r="C33" s="59" t="s">
        <v>383</v>
      </c>
      <c r="D33" s="59" t="s">
        <v>384</v>
      </c>
      <c r="E33" s="63" t="s">
        <v>385</v>
      </c>
      <c r="F33" s="63" t="s">
        <v>403</v>
      </c>
      <c r="G33" s="59"/>
      <c r="H33" s="59" t="s">
        <v>567</v>
      </c>
      <c r="I33" s="59" t="s">
        <v>568</v>
      </c>
      <c r="J33" s="158" t="b">
        <v>0</v>
      </c>
      <c r="K33" s="133" t="s">
        <v>589</v>
      </c>
      <c r="L33" s="59" t="s">
        <v>449</v>
      </c>
      <c r="M33" s="58"/>
      <c r="N33" s="63" t="s">
        <v>590</v>
      </c>
      <c r="O33" s="63" t="s">
        <v>572</v>
      </c>
      <c r="P33" s="63" t="s">
        <v>393</v>
      </c>
      <c r="Q33" s="63">
        <v>10468</v>
      </c>
      <c r="R33" s="62" t="s">
        <v>591</v>
      </c>
      <c r="S33" s="218" t="s">
        <v>453</v>
      </c>
      <c r="T33" s="132" t="s">
        <v>454</v>
      </c>
      <c r="U33" s="166" t="s">
        <v>397</v>
      </c>
      <c r="V33" s="219" t="s">
        <v>398</v>
      </c>
      <c r="W33" s="219" t="s">
        <v>399</v>
      </c>
      <c r="X33" s="219" t="s">
        <v>400</v>
      </c>
      <c r="Y33" s="132" t="s">
        <v>336</v>
      </c>
      <c r="Z33" s="166" t="s">
        <v>410</v>
      </c>
      <c r="AA33" s="166">
        <v>1</v>
      </c>
      <c r="AB33" s="166">
        <v>1</v>
      </c>
      <c r="AC33" s="166">
        <v>1</v>
      </c>
      <c r="AD33" s="166">
        <v>0</v>
      </c>
      <c r="AE33" s="213">
        <v>40784</v>
      </c>
      <c r="AF33" s="64">
        <v>3058</v>
      </c>
      <c r="AG33" s="64" t="s">
        <v>401</v>
      </c>
      <c r="AH33" s="64">
        <v>1</v>
      </c>
      <c r="AI33" s="180" t="s">
        <v>258</v>
      </c>
      <c r="AJ33" s="60">
        <v>6</v>
      </c>
      <c r="AK33" s="60">
        <v>0</v>
      </c>
      <c r="AL33" s="60">
        <v>3</v>
      </c>
      <c r="AM33" s="60">
        <v>2</v>
      </c>
      <c r="AN33" s="60">
        <v>5</v>
      </c>
      <c r="AO33" s="60">
        <v>1</v>
      </c>
      <c r="AP33" s="60">
        <v>3</v>
      </c>
      <c r="AQ33" s="60">
        <v>2</v>
      </c>
      <c r="AR33" s="60">
        <v>1</v>
      </c>
      <c r="AS33" s="60">
        <v>0</v>
      </c>
      <c r="AT33" s="60">
        <v>2</v>
      </c>
      <c r="AU33" s="60">
        <v>1</v>
      </c>
      <c r="AV33" s="60">
        <v>2</v>
      </c>
      <c r="AW33" s="60">
        <v>1</v>
      </c>
      <c r="AX33" s="60">
        <v>1</v>
      </c>
      <c r="AY33" s="60">
        <v>0</v>
      </c>
      <c r="AZ33" s="60">
        <v>15</v>
      </c>
      <c r="BA33" s="60">
        <v>14</v>
      </c>
      <c r="BB33" s="60">
        <v>11</v>
      </c>
      <c r="BC33" s="60">
        <v>17</v>
      </c>
      <c r="BD33" s="60">
        <v>13</v>
      </c>
      <c r="BE33" s="60">
        <v>21</v>
      </c>
      <c r="BF33" s="60">
        <v>20</v>
      </c>
      <c r="BG33" s="187">
        <v>0.4</v>
      </c>
      <c r="BH33" s="187">
        <v>0</v>
      </c>
      <c r="BI33" s="187">
        <v>0.27272727272726999</v>
      </c>
      <c r="BJ33" s="187">
        <v>0.11764705882352</v>
      </c>
      <c r="BK33" s="187">
        <v>0.38461538461537997</v>
      </c>
      <c r="BL33" s="187">
        <v>4.7619047619039997E-2</v>
      </c>
      <c r="BM33" s="187">
        <v>0.15</v>
      </c>
    </row>
    <row r="34" spans="2:65" ht="14.1" customHeight="1" x14ac:dyDescent="0.2">
      <c r="B34" s="58" t="s">
        <v>592</v>
      </c>
      <c r="C34" s="59" t="s">
        <v>383</v>
      </c>
      <c r="D34" s="59" t="s">
        <v>384</v>
      </c>
      <c r="E34" s="63" t="s">
        <v>385</v>
      </c>
      <c r="F34" s="63" t="s">
        <v>403</v>
      </c>
      <c r="G34" s="59"/>
      <c r="H34" s="59" t="s">
        <v>567</v>
      </c>
      <c r="I34" s="59" t="s">
        <v>568</v>
      </c>
      <c r="J34" s="158" t="b">
        <v>0</v>
      </c>
      <c r="K34" s="133" t="s">
        <v>593</v>
      </c>
      <c r="L34" s="59" t="s">
        <v>570</v>
      </c>
      <c r="M34" s="58"/>
      <c r="N34" s="63" t="s">
        <v>594</v>
      </c>
      <c r="O34" s="63" t="s">
        <v>572</v>
      </c>
      <c r="P34" s="63" t="s">
        <v>393</v>
      </c>
      <c r="Q34" s="63">
        <v>10457</v>
      </c>
      <c r="R34" s="62" t="s">
        <v>595</v>
      </c>
      <c r="S34" s="218" t="s">
        <v>574</v>
      </c>
      <c r="T34" s="132" t="s">
        <v>575</v>
      </c>
      <c r="U34" s="166" t="s">
        <v>397</v>
      </c>
      <c r="V34" s="219" t="s">
        <v>398</v>
      </c>
      <c r="W34" s="219" t="s">
        <v>399</v>
      </c>
      <c r="X34" s="219" t="s">
        <v>400</v>
      </c>
      <c r="Y34" s="132" t="s">
        <v>336</v>
      </c>
      <c r="Z34" s="166" t="s">
        <v>410</v>
      </c>
      <c r="AA34" s="166">
        <v>1</v>
      </c>
      <c r="AB34" s="166">
        <v>1</v>
      </c>
      <c r="AC34" s="166">
        <v>1</v>
      </c>
      <c r="AD34" s="166">
        <v>0</v>
      </c>
      <c r="AE34" s="213">
        <v>42314</v>
      </c>
      <c r="AF34" s="64">
        <v>1528</v>
      </c>
      <c r="AG34" s="64" t="s">
        <v>401</v>
      </c>
      <c r="AH34" s="64">
        <v>1</v>
      </c>
      <c r="AI34" s="180" t="s">
        <v>334</v>
      </c>
      <c r="AJ34" s="60">
        <v>1</v>
      </c>
      <c r="AK34" s="60">
        <v>3</v>
      </c>
      <c r="AL34" s="60">
        <v>5</v>
      </c>
      <c r="AM34" s="60">
        <v>1</v>
      </c>
      <c r="AN34" s="60">
        <v>3</v>
      </c>
      <c r="AO34" s="60">
        <v>5</v>
      </c>
      <c r="AP34" s="60">
        <v>8</v>
      </c>
      <c r="AQ34" s="60">
        <v>0</v>
      </c>
      <c r="AR34" s="60">
        <v>1</v>
      </c>
      <c r="AS34" s="60">
        <v>0</v>
      </c>
      <c r="AT34" s="60">
        <v>0</v>
      </c>
      <c r="AU34" s="60">
        <v>2</v>
      </c>
      <c r="AV34" s="60">
        <v>1</v>
      </c>
      <c r="AW34" s="60">
        <v>0</v>
      </c>
      <c r="AX34" s="60">
        <v>0</v>
      </c>
      <c r="AY34" s="60">
        <v>0</v>
      </c>
      <c r="AZ34" s="60">
        <v>20</v>
      </c>
      <c r="BA34" s="60">
        <v>15</v>
      </c>
      <c r="BB34" s="60">
        <v>24</v>
      </c>
      <c r="BC34" s="60">
        <v>14</v>
      </c>
      <c r="BD34" s="60">
        <v>17</v>
      </c>
      <c r="BE34" s="60">
        <v>18</v>
      </c>
      <c r="BF34" s="60">
        <v>29</v>
      </c>
      <c r="BG34" s="187">
        <v>0.05</v>
      </c>
      <c r="BH34" s="187">
        <v>0.2</v>
      </c>
      <c r="BI34" s="187">
        <v>0.20833333333333001</v>
      </c>
      <c r="BJ34" s="187">
        <v>7.1428571428569995E-2</v>
      </c>
      <c r="BK34" s="187">
        <v>0.17647058823528999</v>
      </c>
      <c r="BL34" s="187">
        <v>0.27777777777777002</v>
      </c>
      <c r="BM34" s="187">
        <v>0.27586206896551002</v>
      </c>
    </row>
    <row r="35" spans="2:65" ht="14.1" customHeight="1" x14ac:dyDescent="0.2">
      <c r="B35" s="58" t="s">
        <v>596</v>
      </c>
      <c r="C35" s="59" t="s">
        <v>383</v>
      </c>
      <c r="D35" s="59" t="s">
        <v>384</v>
      </c>
      <c r="E35" s="63" t="s">
        <v>385</v>
      </c>
      <c r="F35" s="63" t="s">
        <v>403</v>
      </c>
      <c r="G35" s="59"/>
      <c r="H35" s="59" t="s">
        <v>567</v>
      </c>
      <c r="I35" s="59" t="s">
        <v>568</v>
      </c>
      <c r="J35" s="158" t="b">
        <v>0</v>
      </c>
      <c r="K35" s="133" t="s">
        <v>597</v>
      </c>
      <c r="L35" s="59" t="s">
        <v>449</v>
      </c>
      <c r="M35" s="58"/>
      <c r="N35" s="63" t="s">
        <v>598</v>
      </c>
      <c r="O35" s="63" t="s">
        <v>572</v>
      </c>
      <c r="P35" s="63" t="s">
        <v>393</v>
      </c>
      <c r="Q35" s="63">
        <v>10457</v>
      </c>
      <c r="R35" s="62" t="s">
        <v>599</v>
      </c>
      <c r="S35" s="218" t="s">
        <v>453</v>
      </c>
      <c r="T35" s="132" t="s">
        <v>454</v>
      </c>
      <c r="U35" s="166" t="s">
        <v>397</v>
      </c>
      <c r="V35" s="219" t="s">
        <v>398</v>
      </c>
      <c r="W35" s="219" t="s">
        <v>399</v>
      </c>
      <c r="X35" s="219" t="s">
        <v>400</v>
      </c>
      <c r="Y35" s="132" t="s">
        <v>336</v>
      </c>
      <c r="Z35" s="166" t="s">
        <v>410</v>
      </c>
      <c r="AA35" s="166">
        <v>1</v>
      </c>
      <c r="AB35" s="166">
        <v>1</v>
      </c>
      <c r="AC35" s="166">
        <v>1</v>
      </c>
      <c r="AD35" s="166">
        <v>0</v>
      </c>
      <c r="AE35" s="213">
        <v>42342</v>
      </c>
      <c r="AF35" s="64">
        <v>1500</v>
      </c>
      <c r="AG35" s="64" t="s">
        <v>401</v>
      </c>
      <c r="AH35" s="64">
        <v>0</v>
      </c>
      <c r="AI35" s="180" t="s">
        <v>258</v>
      </c>
      <c r="AJ35" s="60">
        <v>2</v>
      </c>
      <c r="AK35" s="60">
        <v>7</v>
      </c>
      <c r="AL35" s="60">
        <v>1</v>
      </c>
      <c r="AM35" s="60">
        <v>1</v>
      </c>
      <c r="AN35" s="60">
        <v>7</v>
      </c>
      <c r="AO35" s="60">
        <v>1</v>
      </c>
      <c r="AP35" s="60">
        <v>3</v>
      </c>
      <c r="AQ35" s="60">
        <v>7</v>
      </c>
      <c r="AR35" s="60">
        <v>0</v>
      </c>
      <c r="AS35" s="60">
        <v>0</v>
      </c>
      <c r="AT35" s="60">
        <v>0</v>
      </c>
      <c r="AU35" s="60">
        <v>0</v>
      </c>
      <c r="AV35" s="60">
        <v>2</v>
      </c>
      <c r="AW35" s="60">
        <v>1</v>
      </c>
      <c r="AX35" s="60">
        <v>0</v>
      </c>
      <c r="AY35" s="60">
        <v>0</v>
      </c>
      <c r="AZ35" s="60">
        <v>11</v>
      </c>
      <c r="BA35" s="60">
        <v>25</v>
      </c>
      <c r="BB35" s="60">
        <v>11</v>
      </c>
      <c r="BC35" s="60">
        <v>8</v>
      </c>
      <c r="BD35" s="60">
        <v>18</v>
      </c>
      <c r="BE35" s="60">
        <v>11</v>
      </c>
      <c r="BF35" s="60">
        <v>10</v>
      </c>
      <c r="BG35" s="187">
        <v>0.18181818181817999</v>
      </c>
      <c r="BH35" s="187">
        <v>0.28000000000000003</v>
      </c>
      <c r="BI35" s="187">
        <v>9.0909090909089996E-2</v>
      </c>
      <c r="BJ35" s="187">
        <v>0.125</v>
      </c>
      <c r="BK35" s="187">
        <v>0.38888888888888001</v>
      </c>
      <c r="BL35" s="187">
        <v>9.0909090909089996E-2</v>
      </c>
      <c r="BM35" s="187">
        <v>0.3</v>
      </c>
    </row>
    <row r="36" spans="2:65" ht="14.1" customHeight="1" x14ac:dyDescent="0.2">
      <c r="B36" s="58" t="s">
        <v>600</v>
      </c>
      <c r="C36" s="59" t="s">
        <v>383</v>
      </c>
      <c r="D36" s="59" t="s">
        <v>384</v>
      </c>
      <c r="E36" s="63" t="s">
        <v>385</v>
      </c>
      <c r="F36" s="63"/>
      <c r="G36" s="59"/>
      <c r="H36" s="59" t="s">
        <v>567</v>
      </c>
      <c r="I36" s="59" t="s">
        <v>568</v>
      </c>
      <c r="J36" s="158" t="b">
        <v>0</v>
      </c>
      <c r="K36" s="133" t="s">
        <v>601</v>
      </c>
      <c r="L36" s="59" t="s">
        <v>602</v>
      </c>
      <c r="M36" s="58"/>
      <c r="N36" s="63" t="s">
        <v>603</v>
      </c>
      <c r="O36" s="63" t="s">
        <v>572</v>
      </c>
      <c r="P36" s="63" t="s">
        <v>393</v>
      </c>
      <c r="Q36" s="63">
        <v>10458</v>
      </c>
      <c r="R36" s="62" t="s">
        <v>604</v>
      </c>
      <c r="S36" s="218" t="s">
        <v>605</v>
      </c>
      <c r="T36" s="132" t="s">
        <v>606</v>
      </c>
      <c r="U36" s="166" t="s">
        <v>397</v>
      </c>
      <c r="V36" s="219" t="s">
        <v>398</v>
      </c>
      <c r="W36" s="219" t="s">
        <v>399</v>
      </c>
      <c r="X36" s="219" t="s">
        <v>400</v>
      </c>
      <c r="Y36" s="132" t="s">
        <v>333</v>
      </c>
      <c r="Z36" s="166"/>
      <c r="AA36" s="166">
        <v>0</v>
      </c>
      <c r="AB36" s="166">
        <v>0</v>
      </c>
      <c r="AC36" s="166">
        <v>0</v>
      </c>
      <c r="AD36" s="166">
        <v>0</v>
      </c>
      <c r="AE36" s="213">
        <v>42350</v>
      </c>
      <c r="AF36" s="64">
        <v>1492</v>
      </c>
      <c r="AG36" s="64" t="s">
        <v>401</v>
      </c>
      <c r="AH36" s="64">
        <v>1</v>
      </c>
      <c r="AI36" s="180" t="s">
        <v>334</v>
      </c>
      <c r="AJ36" s="60">
        <v>0</v>
      </c>
      <c r="AK36" s="60">
        <v>3</v>
      </c>
      <c r="AL36" s="60">
        <v>0</v>
      </c>
      <c r="AM36" s="60">
        <v>1</v>
      </c>
      <c r="AN36" s="60">
        <v>1</v>
      </c>
      <c r="AO36" s="60">
        <v>0</v>
      </c>
      <c r="AP36" s="60">
        <v>4</v>
      </c>
      <c r="AQ36" s="60">
        <v>0</v>
      </c>
      <c r="AR36" s="60">
        <v>0</v>
      </c>
      <c r="AS36" s="60">
        <v>0</v>
      </c>
      <c r="AT36" s="60">
        <v>0</v>
      </c>
      <c r="AU36" s="60">
        <v>0</v>
      </c>
      <c r="AV36" s="60">
        <v>0</v>
      </c>
      <c r="AW36" s="60">
        <v>0</v>
      </c>
      <c r="AX36" s="60">
        <v>1</v>
      </c>
      <c r="AY36" s="60">
        <v>0</v>
      </c>
      <c r="AZ36" s="60">
        <v>2</v>
      </c>
      <c r="BA36" s="60">
        <v>7</v>
      </c>
      <c r="BB36" s="60">
        <v>1</v>
      </c>
      <c r="BC36" s="60">
        <v>4</v>
      </c>
      <c r="BD36" s="60">
        <v>2</v>
      </c>
      <c r="BE36" s="60">
        <v>6</v>
      </c>
      <c r="BF36" s="60">
        <v>4</v>
      </c>
      <c r="BG36" s="187">
        <v>0</v>
      </c>
      <c r="BH36" s="187">
        <v>0.42857142857142</v>
      </c>
      <c r="BI36" s="187">
        <v>0</v>
      </c>
      <c r="BJ36" s="187">
        <v>0.25</v>
      </c>
      <c r="BK36" s="187">
        <v>0.5</v>
      </c>
      <c r="BL36" s="187">
        <v>0</v>
      </c>
      <c r="BM36" s="187">
        <v>1</v>
      </c>
    </row>
    <row r="37" spans="2:65" ht="14.1" customHeight="1" x14ac:dyDescent="0.2">
      <c r="B37" s="58" t="s">
        <v>607</v>
      </c>
      <c r="C37" s="59" t="s">
        <v>383</v>
      </c>
      <c r="D37" s="59" t="s">
        <v>384</v>
      </c>
      <c r="E37" s="63" t="s">
        <v>385</v>
      </c>
      <c r="F37" s="63" t="s">
        <v>403</v>
      </c>
      <c r="G37" s="59"/>
      <c r="H37" s="59" t="s">
        <v>567</v>
      </c>
      <c r="I37" s="59" t="s">
        <v>568</v>
      </c>
      <c r="J37" s="158" t="b">
        <v>0</v>
      </c>
      <c r="K37" s="133" t="s">
        <v>608</v>
      </c>
      <c r="L37" s="59" t="s">
        <v>449</v>
      </c>
      <c r="M37" s="58"/>
      <c r="N37" s="63" t="s">
        <v>609</v>
      </c>
      <c r="O37" s="63" t="s">
        <v>572</v>
      </c>
      <c r="P37" s="63" t="s">
        <v>393</v>
      </c>
      <c r="Q37" s="63">
        <v>10458</v>
      </c>
      <c r="R37" s="62" t="s">
        <v>610</v>
      </c>
      <c r="S37" s="218" t="s">
        <v>453</v>
      </c>
      <c r="T37" s="132" t="s">
        <v>454</v>
      </c>
      <c r="U37" s="166" t="s">
        <v>397</v>
      </c>
      <c r="V37" s="219" t="s">
        <v>398</v>
      </c>
      <c r="W37" s="219" t="s">
        <v>399</v>
      </c>
      <c r="X37" s="219" t="s">
        <v>400</v>
      </c>
      <c r="Y37" s="132" t="s">
        <v>336</v>
      </c>
      <c r="Z37" s="166"/>
      <c r="AA37" s="166">
        <v>1</v>
      </c>
      <c r="AB37" s="166">
        <v>1</v>
      </c>
      <c r="AC37" s="166">
        <v>1</v>
      </c>
      <c r="AD37" s="166">
        <v>0</v>
      </c>
      <c r="AE37" s="213">
        <v>42721</v>
      </c>
      <c r="AF37" s="64">
        <v>1121</v>
      </c>
      <c r="AG37" s="64" t="s">
        <v>401</v>
      </c>
      <c r="AH37" s="64">
        <v>2</v>
      </c>
      <c r="AI37" s="180" t="s">
        <v>334</v>
      </c>
      <c r="AJ37" s="60">
        <v>0</v>
      </c>
      <c r="AK37" s="60">
        <v>2</v>
      </c>
      <c r="AL37" s="60">
        <v>0</v>
      </c>
      <c r="AM37" s="60">
        <v>0</v>
      </c>
      <c r="AN37" s="60">
        <v>0</v>
      </c>
      <c r="AO37" s="60">
        <v>4</v>
      </c>
      <c r="AP37" s="60">
        <v>0</v>
      </c>
      <c r="AQ37" s="60">
        <v>0</v>
      </c>
      <c r="AR37" s="60">
        <v>0</v>
      </c>
      <c r="AS37" s="60">
        <v>0</v>
      </c>
      <c r="AT37" s="60">
        <v>0</v>
      </c>
      <c r="AU37" s="60">
        <v>0</v>
      </c>
      <c r="AV37" s="60">
        <v>0</v>
      </c>
      <c r="AW37" s="60">
        <v>0</v>
      </c>
      <c r="AX37" s="60">
        <v>0</v>
      </c>
      <c r="AY37" s="60">
        <v>0</v>
      </c>
      <c r="AZ37" s="60">
        <v>1</v>
      </c>
      <c r="BA37" s="60">
        <v>5</v>
      </c>
      <c r="BB37" s="60">
        <v>2</v>
      </c>
      <c r="BC37" s="60">
        <v>3</v>
      </c>
      <c r="BD37" s="60">
        <v>3</v>
      </c>
      <c r="BE37" s="60">
        <v>7</v>
      </c>
      <c r="BF37" s="60">
        <v>6</v>
      </c>
      <c r="BG37" s="187">
        <v>0</v>
      </c>
      <c r="BH37" s="187">
        <v>0.4</v>
      </c>
      <c r="BI37" s="187">
        <v>0</v>
      </c>
      <c r="BJ37" s="187">
        <v>0</v>
      </c>
      <c r="BK37" s="187">
        <v>0</v>
      </c>
      <c r="BL37" s="187">
        <v>0.57142857142856995</v>
      </c>
      <c r="BM37" s="187">
        <v>0</v>
      </c>
    </row>
    <row r="38" spans="2:65" ht="14.1" customHeight="1" x14ac:dyDescent="0.2">
      <c r="B38" s="58" t="s">
        <v>611</v>
      </c>
      <c r="C38" s="59" t="s">
        <v>383</v>
      </c>
      <c r="D38" s="59" t="s">
        <v>384</v>
      </c>
      <c r="E38" s="63" t="s">
        <v>385</v>
      </c>
      <c r="F38" s="63"/>
      <c r="G38" s="59"/>
      <c r="H38" s="59" t="s">
        <v>567</v>
      </c>
      <c r="I38" s="59" t="s">
        <v>568</v>
      </c>
      <c r="J38" s="158" t="b">
        <v>0</v>
      </c>
      <c r="K38" s="133" t="s">
        <v>612</v>
      </c>
      <c r="L38" s="59" t="s">
        <v>613</v>
      </c>
      <c r="M38" s="58"/>
      <c r="N38" s="63" t="s">
        <v>614</v>
      </c>
      <c r="O38" s="63" t="s">
        <v>615</v>
      </c>
      <c r="P38" s="63" t="s">
        <v>393</v>
      </c>
      <c r="Q38" s="63">
        <v>10453</v>
      </c>
      <c r="R38" s="62" t="s">
        <v>616</v>
      </c>
      <c r="S38" s="218" t="s">
        <v>617</v>
      </c>
      <c r="T38" s="132" t="s">
        <v>618</v>
      </c>
      <c r="U38" s="166" t="s">
        <v>397</v>
      </c>
      <c r="V38" s="219" t="s">
        <v>398</v>
      </c>
      <c r="W38" s="219" t="s">
        <v>399</v>
      </c>
      <c r="X38" s="219" t="s">
        <v>400</v>
      </c>
      <c r="Y38" s="132" t="s">
        <v>335</v>
      </c>
      <c r="Z38" s="166"/>
      <c r="AA38" s="166">
        <v>1</v>
      </c>
      <c r="AB38" s="166">
        <v>1</v>
      </c>
      <c r="AC38" s="166">
        <v>1</v>
      </c>
      <c r="AD38" s="166">
        <v>0</v>
      </c>
      <c r="AE38" s="213">
        <v>42770</v>
      </c>
      <c r="AF38" s="64">
        <v>1072</v>
      </c>
      <c r="AG38" s="64" t="s">
        <v>401</v>
      </c>
      <c r="AH38" s="64">
        <v>0</v>
      </c>
      <c r="AI38" s="180" t="s">
        <v>334</v>
      </c>
      <c r="AJ38" s="60">
        <v>0</v>
      </c>
      <c r="AK38" s="60">
        <v>0</v>
      </c>
      <c r="AL38" s="60">
        <v>0</v>
      </c>
      <c r="AM38" s="60">
        <v>0</v>
      </c>
      <c r="AN38" s="60">
        <v>0</v>
      </c>
      <c r="AO38" s="60">
        <v>0</v>
      </c>
      <c r="AP38" s="60">
        <v>0</v>
      </c>
      <c r="AQ38" s="60">
        <v>0</v>
      </c>
      <c r="AR38" s="60">
        <v>0</v>
      </c>
      <c r="AS38" s="60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187">
        <v>0</v>
      </c>
      <c r="BH38" s="187">
        <v>0</v>
      </c>
      <c r="BI38" s="187">
        <v>0</v>
      </c>
      <c r="BJ38" s="187">
        <v>0</v>
      </c>
      <c r="BK38" s="187">
        <v>0</v>
      </c>
      <c r="BL38" s="187">
        <v>0</v>
      </c>
      <c r="BM38" s="187">
        <v>0</v>
      </c>
    </row>
    <row r="39" spans="2:65" ht="14.1" customHeight="1" x14ac:dyDescent="0.2">
      <c r="B39" s="58" t="s">
        <v>619</v>
      </c>
      <c r="C39" s="59" t="s">
        <v>383</v>
      </c>
      <c r="D39" s="59" t="s">
        <v>384</v>
      </c>
      <c r="E39" s="63" t="s">
        <v>385</v>
      </c>
      <c r="F39" s="63" t="s">
        <v>403</v>
      </c>
      <c r="G39" s="59"/>
      <c r="H39" s="59" t="s">
        <v>567</v>
      </c>
      <c r="I39" s="59" t="s">
        <v>568</v>
      </c>
      <c r="J39" s="158" t="b">
        <v>0</v>
      </c>
      <c r="K39" s="133" t="s">
        <v>620</v>
      </c>
      <c r="L39" s="59" t="s">
        <v>449</v>
      </c>
      <c r="M39" s="58"/>
      <c r="N39" s="63" t="s">
        <v>621</v>
      </c>
      <c r="O39" s="63" t="s">
        <v>572</v>
      </c>
      <c r="P39" s="63" t="s">
        <v>393</v>
      </c>
      <c r="Q39" s="63">
        <v>10460</v>
      </c>
      <c r="R39" s="62" t="s">
        <v>622</v>
      </c>
      <c r="S39" s="218" t="s">
        <v>453</v>
      </c>
      <c r="T39" s="132" t="s">
        <v>454</v>
      </c>
      <c r="U39" s="166" t="s">
        <v>397</v>
      </c>
      <c r="V39" s="219" t="s">
        <v>398</v>
      </c>
      <c r="W39" s="219" t="s">
        <v>399</v>
      </c>
      <c r="X39" s="219" t="s">
        <v>400</v>
      </c>
      <c r="Y39" s="132" t="s">
        <v>336</v>
      </c>
      <c r="Z39" s="166" t="s">
        <v>401</v>
      </c>
      <c r="AA39" s="166">
        <v>1</v>
      </c>
      <c r="AB39" s="166">
        <v>1</v>
      </c>
      <c r="AC39" s="166">
        <v>1</v>
      </c>
      <c r="AD39" s="166">
        <v>0</v>
      </c>
      <c r="AE39" s="213">
        <v>42955</v>
      </c>
      <c r="AF39" s="64">
        <v>887</v>
      </c>
      <c r="AG39" s="64" t="s">
        <v>401</v>
      </c>
      <c r="AH39" s="64">
        <v>1</v>
      </c>
      <c r="AI39" s="180" t="s">
        <v>334</v>
      </c>
      <c r="AJ39" s="60">
        <v>1</v>
      </c>
      <c r="AK39" s="60">
        <v>3</v>
      </c>
      <c r="AL39" s="60">
        <v>1</v>
      </c>
      <c r="AM39" s="60">
        <v>4</v>
      </c>
      <c r="AN39" s="60">
        <v>8</v>
      </c>
      <c r="AO39" s="60">
        <v>7</v>
      </c>
      <c r="AP39" s="60">
        <v>7</v>
      </c>
      <c r="AQ39" s="60">
        <v>0</v>
      </c>
      <c r="AR39" s="60">
        <v>0</v>
      </c>
      <c r="AS39" s="60">
        <v>0</v>
      </c>
      <c r="AT39" s="60">
        <v>0</v>
      </c>
      <c r="AU39" s="60">
        <v>1</v>
      </c>
      <c r="AV39" s="60">
        <v>0</v>
      </c>
      <c r="AW39" s="60">
        <v>0</v>
      </c>
      <c r="AX39" s="60">
        <v>0</v>
      </c>
      <c r="AY39" s="60">
        <v>0</v>
      </c>
      <c r="AZ39" s="60">
        <v>17</v>
      </c>
      <c r="BA39" s="60">
        <v>18</v>
      </c>
      <c r="BB39" s="60">
        <v>21</v>
      </c>
      <c r="BC39" s="60">
        <v>18</v>
      </c>
      <c r="BD39" s="60">
        <v>19</v>
      </c>
      <c r="BE39" s="60">
        <v>16</v>
      </c>
      <c r="BF39" s="60">
        <v>15</v>
      </c>
      <c r="BG39" s="187">
        <v>5.882352941176E-2</v>
      </c>
      <c r="BH39" s="187">
        <v>0.16666666666666</v>
      </c>
      <c r="BI39" s="187">
        <v>4.7619047619039997E-2</v>
      </c>
      <c r="BJ39" s="187">
        <v>0.22222222222221999</v>
      </c>
      <c r="BK39" s="187">
        <v>0.42105263157894002</v>
      </c>
      <c r="BL39" s="187">
        <v>0.4375</v>
      </c>
      <c r="BM39" s="187">
        <v>0.46666666666666001</v>
      </c>
    </row>
    <row r="40" spans="2:65" ht="14.1" customHeight="1" x14ac:dyDescent="0.2">
      <c r="B40" s="58" t="s">
        <v>623</v>
      </c>
      <c r="C40" s="59" t="s">
        <v>383</v>
      </c>
      <c r="D40" s="59" t="s">
        <v>384</v>
      </c>
      <c r="E40" s="63" t="s">
        <v>385</v>
      </c>
      <c r="F40" s="63"/>
      <c r="G40" s="59"/>
      <c r="H40" s="59" t="s">
        <v>567</v>
      </c>
      <c r="I40" s="59" t="s">
        <v>568</v>
      </c>
      <c r="J40" s="158" t="b">
        <v>0</v>
      </c>
      <c r="K40" s="133" t="s">
        <v>624</v>
      </c>
      <c r="L40" s="59" t="s">
        <v>613</v>
      </c>
      <c r="M40" s="58"/>
      <c r="N40" s="63" t="s">
        <v>625</v>
      </c>
      <c r="O40" s="63" t="s">
        <v>615</v>
      </c>
      <c r="P40" s="63" t="s">
        <v>393</v>
      </c>
      <c r="Q40" s="63">
        <v>10463</v>
      </c>
      <c r="R40" s="62" t="s">
        <v>626</v>
      </c>
      <c r="S40" s="218" t="s">
        <v>617</v>
      </c>
      <c r="T40" s="132" t="s">
        <v>618</v>
      </c>
      <c r="U40" s="166" t="s">
        <v>397</v>
      </c>
      <c r="V40" s="219" t="s">
        <v>398</v>
      </c>
      <c r="W40" s="219" t="s">
        <v>399</v>
      </c>
      <c r="X40" s="219" t="s">
        <v>400</v>
      </c>
      <c r="Y40" s="132" t="s">
        <v>335</v>
      </c>
      <c r="Z40" s="166" t="s">
        <v>401</v>
      </c>
      <c r="AA40" s="166">
        <v>1</v>
      </c>
      <c r="AB40" s="166">
        <v>1</v>
      </c>
      <c r="AC40" s="166">
        <v>1</v>
      </c>
      <c r="AD40" s="166">
        <v>0</v>
      </c>
      <c r="AE40" s="213">
        <v>43031</v>
      </c>
      <c r="AF40" s="64">
        <v>811</v>
      </c>
      <c r="AG40" s="64" t="s">
        <v>401</v>
      </c>
      <c r="AH40" s="64">
        <v>0</v>
      </c>
      <c r="AI40" s="180" t="s">
        <v>334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>
        <v>0</v>
      </c>
      <c r="AQ40" s="60">
        <v>0</v>
      </c>
      <c r="AR40" s="60">
        <v>0</v>
      </c>
      <c r="AS40" s="60">
        <v>0</v>
      </c>
      <c r="AT40" s="60">
        <v>0</v>
      </c>
      <c r="AU40" s="60">
        <v>0</v>
      </c>
      <c r="AV40" s="60">
        <v>0</v>
      </c>
      <c r="AW40" s="60">
        <v>0</v>
      </c>
      <c r="AX40" s="60">
        <v>0</v>
      </c>
      <c r="AY40" s="60">
        <v>0</v>
      </c>
      <c r="AZ40" s="60">
        <v>0</v>
      </c>
      <c r="BA40" s="60">
        <v>0</v>
      </c>
      <c r="BB40" s="60">
        <v>0</v>
      </c>
      <c r="BC40" s="60">
        <v>0</v>
      </c>
      <c r="BD40" s="60">
        <v>0</v>
      </c>
      <c r="BE40" s="60">
        <v>0</v>
      </c>
      <c r="BF40" s="60">
        <v>0</v>
      </c>
      <c r="BG40" s="187">
        <v>0</v>
      </c>
      <c r="BH40" s="187">
        <v>0</v>
      </c>
      <c r="BI40" s="187">
        <v>0</v>
      </c>
      <c r="BJ40" s="187">
        <v>0</v>
      </c>
      <c r="BK40" s="187">
        <v>0</v>
      </c>
      <c r="BL40" s="187">
        <v>0</v>
      </c>
      <c r="BM40" s="187">
        <v>0</v>
      </c>
    </row>
    <row r="41" spans="2:65" ht="14.1" customHeight="1" x14ac:dyDescent="0.2">
      <c r="B41" s="58" t="s">
        <v>627</v>
      </c>
      <c r="C41" s="59" t="s">
        <v>383</v>
      </c>
      <c r="D41" s="59" t="s">
        <v>384</v>
      </c>
      <c r="E41" s="63" t="s">
        <v>385</v>
      </c>
      <c r="F41" s="63" t="s">
        <v>403</v>
      </c>
      <c r="G41" s="59"/>
      <c r="H41" s="59" t="s">
        <v>567</v>
      </c>
      <c r="I41" s="59" t="s">
        <v>568</v>
      </c>
      <c r="J41" s="158" t="b">
        <v>0</v>
      </c>
      <c r="K41" s="133" t="s">
        <v>628</v>
      </c>
      <c r="L41" s="59" t="s">
        <v>449</v>
      </c>
      <c r="M41" s="58"/>
      <c r="N41" s="63" t="s">
        <v>629</v>
      </c>
      <c r="O41" s="63" t="s">
        <v>572</v>
      </c>
      <c r="P41" s="63" t="s">
        <v>393</v>
      </c>
      <c r="Q41" s="63">
        <v>10468</v>
      </c>
      <c r="R41" s="62" t="s">
        <v>630</v>
      </c>
      <c r="S41" s="218" t="s">
        <v>453</v>
      </c>
      <c r="T41" s="132" t="s">
        <v>454</v>
      </c>
      <c r="U41" s="166" t="s">
        <v>397</v>
      </c>
      <c r="V41" s="219" t="s">
        <v>398</v>
      </c>
      <c r="W41" s="219" t="s">
        <v>399</v>
      </c>
      <c r="X41" s="219" t="s">
        <v>400</v>
      </c>
      <c r="Y41" s="132" t="s">
        <v>336</v>
      </c>
      <c r="Z41" s="166" t="s">
        <v>401</v>
      </c>
      <c r="AA41" s="166">
        <v>1</v>
      </c>
      <c r="AB41" s="166">
        <v>1</v>
      </c>
      <c r="AC41" s="166">
        <v>1</v>
      </c>
      <c r="AD41" s="166">
        <v>0</v>
      </c>
      <c r="AE41" s="213">
        <v>43075</v>
      </c>
      <c r="AF41" s="64">
        <v>767</v>
      </c>
      <c r="AG41" s="64" t="s">
        <v>401</v>
      </c>
      <c r="AH41" s="64">
        <v>1</v>
      </c>
      <c r="AI41" s="180" t="s">
        <v>258</v>
      </c>
      <c r="AJ41" s="60">
        <v>12</v>
      </c>
      <c r="AK41" s="60">
        <v>7</v>
      </c>
      <c r="AL41" s="60">
        <v>6</v>
      </c>
      <c r="AM41" s="60">
        <v>4</v>
      </c>
      <c r="AN41" s="60">
        <v>3</v>
      </c>
      <c r="AO41" s="60">
        <v>2</v>
      </c>
      <c r="AP41" s="60">
        <v>3</v>
      </c>
      <c r="AQ41" s="60">
        <v>6</v>
      </c>
      <c r="AR41" s="60">
        <v>2</v>
      </c>
      <c r="AS41" s="60">
        <v>0</v>
      </c>
      <c r="AT41" s="60">
        <v>0</v>
      </c>
      <c r="AU41" s="60">
        <v>0</v>
      </c>
      <c r="AV41" s="60">
        <v>0</v>
      </c>
      <c r="AW41" s="60">
        <v>0</v>
      </c>
      <c r="AX41" s="60">
        <v>1</v>
      </c>
      <c r="AY41" s="60">
        <v>1</v>
      </c>
      <c r="AZ41" s="60">
        <v>20</v>
      </c>
      <c r="BA41" s="60">
        <v>19</v>
      </c>
      <c r="BB41" s="60">
        <v>21</v>
      </c>
      <c r="BC41" s="60">
        <v>16</v>
      </c>
      <c r="BD41" s="60">
        <v>21</v>
      </c>
      <c r="BE41" s="60">
        <v>13</v>
      </c>
      <c r="BF41" s="60">
        <v>17</v>
      </c>
      <c r="BG41" s="187">
        <v>0.6</v>
      </c>
      <c r="BH41" s="187">
        <v>0.36842105263156999</v>
      </c>
      <c r="BI41" s="187">
        <v>0.28571428571427998</v>
      </c>
      <c r="BJ41" s="187">
        <v>0.25</v>
      </c>
      <c r="BK41" s="187">
        <v>0.14285714285713999</v>
      </c>
      <c r="BL41" s="187">
        <v>0.15384615384615</v>
      </c>
      <c r="BM41" s="187">
        <v>0.17647058823528999</v>
      </c>
    </row>
    <row r="42" spans="2:65" ht="14.1" customHeight="1" x14ac:dyDescent="0.2">
      <c r="B42" s="58" t="s">
        <v>631</v>
      </c>
      <c r="C42" s="59" t="s">
        <v>383</v>
      </c>
      <c r="D42" s="59" t="s">
        <v>384</v>
      </c>
      <c r="E42" s="63" t="s">
        <v>385</v>
      </c>
      <c r="F42" s="63" t="s">
        <v>403</v>
      </c>
      <c r="G42" s="59"/>
      <c r="H42" s="59" t="s">
        <v>567</v>
      </c>
      <c r="I42" s="59" t="s">
        <v>568</v>
      </c>
      <c r="J42" s="158" t="b">
        <v>0</v>
      </c>
      <c r="K42" s="133" t="s">
        <v>632</v>
      </c>
      <c r="L42" s="59" t="s">
        <v>417</v>
      </c>
      <c r="M42" s="58"/>
      <c r="N42" s="63" t="s">
        <v>633</v>
      </c>
      <c r="O42" s="63" t="s">
        <v>572</v>
      </c>
      <c r="P42" s="63" t="s">
        <v>393</v>
      </c>
      <c r="Q42" s="63">
        <v>10453</v>
      </c>
      <c r="R42" s="62" t="s">
        <v>634</v>
      </c>
      <c r="S42" s="218" t="s">
        <v>420</v>
      </c>
      <c r="T42" s="132" t="s">
        <v>421</v>
      </c>
      <c r="U42" s="166" t="s">
        <v>397</v>
      </c>
      <c r="V42" s="219" t="s">
        <v>398</v>
      </c>
      <c r="W42" s="219" t="s">
        <v>399</v>
      </c>
      <c r="X42" s="219" t="s">
        <v>400</v>
      </c>
      <c r="Y42" s="132" t="s">
        <v>336</v>
      </c>
      <c r="Z42" s="166" t="s">
        <v>401</v>
      </c>
      <c r="AA42" s="166">
        <v>1</v>
      </c>
      <c r="AB42" s="166">
        <v>1</v>
      </c>
      <c r="AC42" s="166">
        <v>1</v>
      </c>
      <c r="AD42" s="166">
        <v>0</v>
      </c>
      <c r="AE42" s="213">
        <v>43181</v>
      </c>
      <c r="AF42" s="64">
        <v>661</v>
      </c>
      <c r="AG42" s="64" t="s">
        <v>401</v>
      </c>
      <c r="AH42" s="64">
        <v>0</v>
      </c>
      <c r="AI42" s="180" t="s">
        <v>258</v>
      </c>
      <c r="AJ42" s="60">
        <v>2</v>
      </c>
      <c r="AK42" s="60">
        <v>0</v>
      </c>
      <c r="AL42" s="60">
        <v>2</v>
      </c>
      <c r="AM42" s="60">
        <v>3</v>
      </c>
      <c r="AN42" s="60">
        <v>3</v>
      </c>
      <c r="AO42" s="60">
        <v>3</v>
      </c>
      <c r="AP42" s="60">
        <v>3</v>
      </c>
      <c r="AQ42" s="60">
        <v>4</v>
      </c>
      <c r="AR42" s="60">
        <v>0</v>
      </c>
      <c r="AS42" s="60">
        <v>1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11</v>
      </c>
      <c r="BA42" s="60">
        <v>13</v>
      </c>
      <c r="BB42" s="60">
        <v>18</v>
      </c>
      <c r="BC42" s="60">
        <v>9</v>
      </c>
      <c r="BD42" s="60">
        <v>17</v>
      </c>
      <c r="BE42" s="60">
        <v>15</v>
      </c>
      <c r="BF42" s="60">
        <v>10</v>
      </c>
      <c r="BG42" s="187">
        <v>0.18181818181817999</v>
      </c>
      <c r="BH42" s="187">
        <v>0</v>
      </c>
      <c r="BI42" s="187">
        <v>0.11111111111110999</v>
      </c>
      <c r="BJ42" s="187">
        <v>0.33333333333332998</v>
      </c>
      <c r="BK42" s="187">
        <v>0.17647058823528999</v>
      </c>
      <c r="BL42" s="187">
        <v>0.2</v>
      </c>
      <c r="BM42" s="187">
        <v>0.3</v>
      </c>
    </row>
    <row r="43" spans="2:65" ht="14.1" customHeight="1" x14ac:dyDescent="0.2">
      <c r="B43" s="58" t="s">
        <v>635</v>
      </c>
      <c r="C43" s="59" t="s">
        <v>383</v>
      </c>
      <c r="D43" s="59" t="s">
        <v>384</v>
      </c>
      <c r="E43" s="63" t="s">
        <v>385</v>
      </c>
      <c r="F43" s="63" t="s">
        <v>403</v>
      </c>
      <c r="G43" s="59"/>
      <c r="H43" s="59" t="s">
        <v>567</v>
      </c>
      <c r="I43" s="59" t="s">
        <v>568</v>
      </c>
      <c r="J43" s="158" t="b">
        <v>0</v>
      </c>
      <c r="K43" s="133" t="s">
        <v>636</v>
      </c>
      <c r="L43" s="59" t="s">
        <v>449</v>
      </c>
      <c r="M43" s="58"/>
      <c r="N43" s="63" t="s">
        <v>637</v>
      </c>
      <c r="O43" s="63" t="s">
        <v>572</v>
      </c>
      <c r="P43" s="63" t="s">
        <v>393</v>
      </c>
      <c r="Q43" s="63">
        <v>10453</v>
      </c>
      <c r="R43" s="62" t="s">
        <v>638</v>
      </c>
      <c r="S43" s="218" t="s">
        <v>453</v>
      </c>
      <c r="T43" s="132" t="s">
        <v>454</v>
      </c>
      <c r="U43" s="166" t="s">
        <v>397</v>
      </c>
      <c r="V43" s="219" t="s">
        <v>398</v>
      </c>
      <c r="W43" s="219" t="s">
        <v>399</v>
      </c>
      <c r="X43" s="219" t="s">
        <v>400</v>
      </c>
      <c r="Y43" s="132" t="s">
        <v>336</v>
      </c>
      <c r="Z43" s="166" t="s">
        <v>401</v>
      </c>
      <c r="AA43" s="166">
        <v>1</v>
      </c>
      <c r="AB43" s="166">
        <v>1</v>
      </c>
      <c r="AC43" s="166">
        <v>0</v>
      </c>
      <c r="AD43" s="166">
        <v>0</v>
      </c>
      <c r="AE43" s="213">
        <v>43521</v>
      </c>
      <c r="AF43" s="64">
        <v>321</v>
      </c>
      <c r="AG43" s="64" t="s">
        <v>401</v>
      </c>
      <c r="AH43" s="64">
        <v>1</v>
      </c>
      <c r="AI43" s="180" t="s">
        <v>258</v>
      </c>
      <c r="AJ43" s="60">
        <v>2</v>
      </c>
      <c r="AK43" s="60">
        <v>3</v>
      </c>
      <c r="AL43" s="60">
        <v>2</v>
      </c>
      <c r="AM43" s="60">
        <v>1</v>
      </c>
      <c r="AN43" s="60">
        <v>7</v>
      </c>
      <c r="AO43" s="60">
        <v>1</v>
      </c>
      <c r="AP43" s="60">
        <v>1</v>
      </c>
      <c r="AQ43" s="60">
        <v>1</v>
      </c>
      <c r="AR43" s="60">
        <v>0</v>
      </c>
      <c r="AS43" s="60">
        <v>0</v>
      </c>
      <c r="AT43" s="60">
        <v>0</v>
      </c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10</v>
      </c>
      <c r="BA43" s="60">
        <v>10</v>
      </c>
      <c r="BB43" s="60">
        <v>6</v>
      </c>
      <c r="BC43" s="60">
        <v>5</v>
      </c>
      <c r="BD43" s="60">
        <v>8</v>
      </c>
      <c r="BE43" s="60">
        <v>7</v>
      </c>
      <c r="BF43" s="60">
        <v>4</v>
      </c>
      <c r="BG43" s="187">
        <v>0.2</v>
      </c>
      <c r="BH43" s="187">
        <v>0.3</v>
      </c>
      <c r="BI43" s="187">
        <v>0.33333333333332998</v>
      </c>
      <c r="BJ43" s="187">
        <v>0.2</v>
      </c>
      <c r="BK43" s="187">
        <v>0.875</v>
      </c>
      <c r="BL43" s="187">
        <v>0.14285714285713999</v>
      </c>
      <c r="BM43" s="187">
        <v>0.25</v>
      </c>
    </row>
    <row r="44" spans="2:65" ht="14.1" customHeight="1" x14ac:dyDescent="0.2">
      <c r="B44" s="58" t="s">
        <v>639</v>
      </c>
      <c r="C44" s="59" t="s">
        <v>383</v>
      </c>
      <c r="D44" s="59" t="s">
        <v>384</v>
      </c>
      <c r="E44" s="63" t="s">
        <v>385</v>
      </c>
      <c r="F44" s="63" t="s">
        <v>403</v>
      </c>
      <c r="G44" s="59"/>
      <c r="H44" s="59" t="s">
        <v>567</v>
      </c>
      <c r="I44" s="59" t="s">
        <v>568</v>
      </c>
      <c r="J44" s="158" t="b">
        <v>0</v>
      </c>
      <c r="K44" s="133" t="s">
        <v>640</v>
      </c>
      <c r="L44" s="59" t="s">
        <v>417</v>
      </c>
      <c r="M44" s="58"/>
      <c r="N44" s="63" t="s">
        <v>641</v>
      </c>
      <c r="O44" s="63" t="s">
        <v>572</v>
      </c>
      <c r="P44" s="63" t="s">
        <v>393</v>
      </c>
      <c r="Q44" s="63">
        <v>10460</v>
      </c>
      <c r="R44" s="62" t="s">
        <v>642</v>
      </c>
      <c r="S44" s="218" t="s">
        <v>420</v>
      </c>
      <c r="T44" s="132" t="s">
        <v>421</v>
      </c>
      <c r="U44" s="166" t="s">
        <v>397</v>
      </c>
      <c r="V44" s="219" t="s">
        <v>398</v>
      </c>
      <c r="W44" s="219" t="s">
        <v>643</v>
      </c>
      <c r="X44" s="219" t="s">
        <v>495</v>
      </c>
      <c r="Y44" s="132" t="s">
        <v>336</v>
      </c>
      <c r="Z44" s="166" t="s">
        <v>401</v>
      </c>
      <c r="AA44" s="166">
        <v>1</v>
      </c>
      <c r="AB44" s="166">
        <v>1</v>
      </c>
      <c r="AC44" s="166">
        <v>0</v>
      </c>
      <c r="AD44" s="166">
        <v>0</v>
      </c>
      <c r="AE44" s="213">
        <v>43596</v>
      </c>
      <c r="AF44" s="64">
        <v>246</v>
      </c>
      <c r="AG44" s="64" t="s">
        <v>401</v>
      </c>
      <c r="AH44" s="64">
        <v>0</v>
      </c>
      <c r="AI44" s="180" t="s">
        <v>334</v>
      </c>
      <c r="AJ44" s="60">
        <v>2</v>
      </c>
      <c r="AK44" s="60">
        <v>5</v>
      </c>
      <c r="AL44" s="60">
        <v>4</v>
      </c>
      <c r="AM44" s="60">
        <v>2</v>
      </c>
      <c r="AN44" s="60">
        <v>1</v>
      </c>
      <c r="AO44" s="60">
        <v>1</v>
      </c>
      <c r="AP44" s="60">
        <v>2</v>
      </c>
      <c r="AQ44" s="60">
        <v>0</v>
      </c>
      <c r="AR44" s="60">
        <v>0</v>
      </c>
      <c r="AS44" s="60">
        <v>2</v>
      </c>
      <c r="AT44" s="60">
        <v>0</v>
      </c>
      <c r="AU44" s="60">
        <v>0</v>
      </c>
      <c r="AV44" s="60">
        <v>1</v>
      </c>
      <c r="AW44" s="60">
        <v>1</v>
      </c>
      <c r="AX44" s="60">
        <v>0</v>
      </c>
      <c r="AY44" s="60">
        <v>0</v>
      </c>
      <c r="AZ44" s="60">
        <v>22</v>
      </c>
      <c r="BA44" s="60">
        <v>23</v>
      </c>
      <c r="BB44" s="60">
        <v>31</v>
      </c>
      <c r="BC44" s="60">
        <v>17</v>
      </c>
      <c r="BD44" s="60">
        <v>35</v>
      </c>
      <c r="BE44" s="60">
        <v>11</v>
      </c>
      <c r="BF44" s="60">
        <v>14</v>
      </c>
      <c r="BG44" s="187">
        <v>9.0909090909089996E-2</v>
      </c>
      <c r="BH44" s="187">
        <v>0.21739130434782</v>
      </c>
      <c r="BI44" s="187">
        <v>0.12903225806450999</v>
      </c>
      <c r="BJ44" s="187">
        <v>0.11764705882352</v>
      </c>
      <c r="BK44" s="187">
        <v>2.8571428571420001E-2</v>
      </c>
      <c r="BL44" s="187">
        <v>9.0909090909089996E-2</v>
      </c>
      <c r="BM44" s="187">
        <v>0.14285714285713999</v>
      </c>
    </row>
    <row r="45" spans="2:65" ht="14.1" customHeight="1" x14ac:dyDescent="0.2">
      <c r="B45" s="58" t="s">
        <v>644</v>
      </c>
      <c r="C45" s="59" t="s">
        <v>383</v>
      </c>
      <c r="D45" s="59" t="s">
        <v>384</v>
      </c>
      <c r="E45" s="63" t="s">
        <v>385</v>
      </c>
      <c r="F45" s="63"/>
      <c r="G45" s="59"/>
      <c r="H45" s="59" t="s">
        <v>567</v>
      </c>
      <c r="I45" s="59" t="s">
        <v>568</v>
      </c>
      <c r="J45" s="158" t="b">
        <v>0</v>
      </c>
      <c r="K45" s="133" t="s">
        <v>645</v>
      </c>
      <c r="L45" s="59" t="s">
        <v>646</v>
      </c>
      <c r="M45" s="58"/>
      <c r="N45" s="63" t="s">
        <v>647</v>
      </c>
      <c r="O45" s="63" t="s">
        <v>572</v>
      </c>
      <c r="P45" s="63" t="s">
        <v>393</v>
      </c>
      <c r="Q45" s="63">
        <v>10457</v>
      </c>
      <c r="R45" s="62" t="s">
        <v>648</v>
      </c>
      <c r="S45" s="218" t="s">
        <v>649</v>
      </c>
      <c r="T45" s="132" t="s">
        <v>650</v>
      </c>
      <c r="U45" s="166" t="s">
        <v>397</v>
      </c>
      <c r="V45" s="219" t="s">
        <v>398</v>
      </c>
      <c r="W45" s="219" t="s">
        <v>651</v>
      </c>
      <c r="X45" s="219" t="s">
        <v>400</v>
      </c>
      <c r="Y45" s="132" t="s">
        <v>333</v>
      </c>
      <c r="Z45" s="166"/>
      <c r="AA45" s="166">
        <v>0</v>
      </c>
      <c r="AB45" s="166">
        <v>0</v>
      </c>
      <c r="AC45" s="166">
        <v>0</v>
      </c>
      <c r="AD45" s="166">
        <v>0</v>
      </c>
      <c r="AE45" s="213">
        <v>43834</v>
      </c>
      <c r="AF45" s="64">
        <v>8</v>
      </c>
      <c r="AG45" s="64" t="s">
        <v>401</v>
      </c>
      <c r="AH45" s="64">
        <v>1</v>
      </c>
      <c r="AI45" s="180" t="s">
        <v>334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60">
        <v>0</v>
      </c>
      <c r="AQ45" s="60">
        <v>0</v>
      </c>
      <c r="AR45" s="60">
        <v>0</v>
      </c>
      <c r="AS45" s="60">
        <v>0</v>
      </c>
      <c r="AT45" s="60">
        <v>0</v>
      </c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0">
        <v>0</v>
      </c>
      <c r="BD45" s="60">
        <v>0</v>
      </c>
      <c r="BE45" s="60">
        <v>0</v>
      </c>
      <c r="BF45" s="60">
        <v>0</v>
      </c>
      <c r="BG45" s="187">
        <v>0</v>
      </c>
      <c r="BH45" s="187">
        <v>0</v>
      </c>
      <c r="BI45" s="187">
        <v>0</v>
      </c>
      <c r="BJ45" s="187">
        <v>0</v>
      </c>
      <c r="BK45" s="187">
        <v>0</v>
      </c>
      <c r="BL45" s="187">
        <v>0</v>
      </c>
      <c r="BM45" s="187">
        <v>0</v>
      </c>
    </row>
    <row r="46" spans="2:65" ht="14.1" customHeight="1" x14ac:dyDescent="0.2">
      <c r="B46" s="58" t="s">
        <v>652</v>
      </c>
      <c r="C46" s="59" t="s">
        <v>383</v>
      </c>
      <c r="D46" s="59" t="s">
        <v>384</v>
      </c>
      <c r="E46" s="63" t="s">
        <v>653</v>
      </c>
      <c r="F46" s="63"/>
      <c r="G46" s="59" t="s">
        <v>386</v>
      </c>
      <c r="H46" s="59" t="s">
        <v>387</v>
      </c>
      <c r="I46" s="59" t="s">
        <v>654</v>
      </c>
      <c r="J46" s="158" t="b">
        <v>0</v>
      </c>
      <c r="K46" s="133" t="s">
        <v>655</v>
      </c>
      <c r="L46" s="59" t="s">
        <v>656</v>
      </c>
      <c r="M46" s="58"/>
      <c r="N46" s="63" t="s">
        <v>657</v>
      </c>
      <c r="O46" s="63" t="s">
        <v>658</v>
      </c>
      <c r="P46" s="63" t="s">
        <v>393</v>
      </c>
      <c r="Q46" s="63">
        <v>11706</v>
      </c>
      <c r="R46" s="62" t="s">
        <v>659</v>
      </c>
      <c r="S46" s="218" t="s">
        <v>660</v>
      </c>
      <c r="T46" s="132" t="s">
        <v>661</v>
      </c>
      <c r="U46" s="166" t="s">
        <v>397</v>
      </c>
      <c r="V46" s="219" t="s">
        <v>398</v>
      </c>
      <c r="W46" s="219" t="s">
        <v>445</v>
      </c>
      <c r="X46" s="219" t="s">
        <v>446</v>
      </c>
      <c r="Y46" s="132" t="s">
        <v>333</v>
      </c>
      <c r="Z46" s="166"/>
      <c r="AA46" s="166">
        <v>0</v>
      </c>
      <c r="AB46" s="166">
        <v>0</v>
      </c>
      <c r="AC46" s="166">
        <v>0</v>
      </c>
      <c r="AD46" s="166">
        <v>0</v>
      </c>
      <c r="AE46" s="213">
        <v>41792</v>
      </c>
      <c r="AF46" s="64">
        <v>2050</v>
      </c>
      <c r="AG46" s="64" t="s">
        <v>401</v>
      </c>
      <c r="AH46" s="64">
        <v>0</v>
      </c>
      <c r="AI46" s="180" t="s">
        <v>334</v>
      </c>
      <c r="AJ46" s="60">
        <v>0</v>
      </c>
      <c r="AK46" s="60">
        <v>0</v>
      </c>
      <c r="AL46" s="60">
        <v>0</v>
      </c>
      <c r="AM46" s="60">
        <v>1</v>
      </c>
      <c r="AN46" s="60">
        <v>0</v>
      </c>
      <c r="AO46" s="60">
        <v>0</v>
      </c>
      <c r="AP46" s="60">
        <v>0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0">
        <v>0</v>
      </c>
      <c r="AX46" s="60">
        <v>2</v>
      </c>
      <c r="AY46" s="60">
        <v>0</v>
      </c>
      <c r="AZ46" s="60">
        <v>0</v>
      </c>
      <c r="BA46" s="60">
        <v>2</v>
      </c>
      <c r="BB46" s="60">
        <v>2</v>
      </c>
      <c r="BC46" s="60">
        <v>5</v>
      </c>
      <c r="BD46" s="60">
        <v>2</v>
      </c>
      <c r="BE46" s="60">
        <v>1</v>
      </c>
      <c r="BF46" s="60">
        <v>3</v>
      </c>
      <c r="BG46" s="187">
        <v>0</v>
      </c>
      <c r="BH46" s="187">
        <v>0</v>
      </c>
      <c r="BI46" s="187">
        <v>0</v>
      </c>
      <c r="BJ46" s="187">
        <v>0.2</v>
      </c>
      <c r="BK46" s="187">
        <v>0</v>
      </c>
      <c r="BL46" s="187">
        <v>0</v>
      </c>
      <c r="BM46" s="187">
        <v>0</v>
      </c>
    </row>
    <row r="47" spans="2:65" ht="14.1" customHeight="1" x14ac:dyDescent="0.2">
      <c r="B47" s="58" t="s">
        <v>662</v>
      </c>
      <c r="C47" s="59" t="s">
        <v>383</v>
      </c>
      <c r="D47" s="59" t="s">
        <v>384</v>
      </c>
      <c r="E47" s="63" t="s">
        <v>653</v>
      </c>
      <c r="F47" s="63"/>
      <c r="G47" s="59" t="s">
        <v>386</v>
      </c>
      <c r="H47" s="59" t="s">
        <v>387</v>
      </c>
      <c r="I47" s="59" t="s">
        <v>654</v>
      </c>
      <c r="J47" s="158" t="b">
        <v>0</v>
      </c>
      <c r="K47" s="133" t="s">
        <v>663</v>
      </c>
      <c r="L47" s="59" t="s">
        <v>664</v>
      </c>
      <c r="M47" s="58"/>
      <c r="N47" s="63" t="s">
        <v>665</v>
      </c>
      <c r="O47" s="63" t="s">
        <v>666</v>
      </c>
      <c r="P47" s="63" t="s">
        <v>393</v>
      </c>
      <c r="Q47" s="63">
        <v>11717</v>
      </c>
      <c r="R47" s="62" t="s">
        <v>667</v>
      </c>
      <c r="S47" s="218" t="s">
        <v>668</v>
      </c>
      <c r="T47" s="132" t="s">
        <v>669</v>
      </c>
      <c r="U47" s="166" t="s">
        <v>397</v>
      </c>
      <c r="V47" s="219" t="s">
        <v>398</v>
      </c>
      <c r="W47" s="219" t="s">
        <v>399</v>
      </c>
      <c r="X47" s="219" t="s">
        <v>400</v>
      </c>
      <c r="Y47" s="132" t="s">
        <v>333</v>
      </c>
      <c r="Z47" s="166"/>
      <c r="AA47" s="166">
        <v>0</v>
      </c>
      <c r="AB47" s="166">
        <v>0</v>
      </c>
      <c r="AC47" s="166">
        <v>0</v>
      </c>
      <c r="AD47" s="166">
        <v>0</v>
      </c>
      <c r="AE47" s="213">
        <v>43593</v>
      </c>
      <c r="AF47" s="64">
        <v>249</v>
      </c>
      <c r="AG47" s="64" t="s">
        <v>401</v>
      </c>
      <c r="AH47" s="64">
        <v>2</v>
      </c>
      <c r="AI47" s="180" t="s">
        <v>334</v>
      </c>
      <c r="AJ47" s="60">
        <v>0</v>
      </c>
      <c r="AK47" s="60">
        <v>0</v>
      </c>
      <c r="AL47" s="60">
        <v>0</v>
      </c>
      <c r="AM47" s="60">
        <v>0</v>
      </c>
      <c r="AN47" s="60">
        <v>0</v>
      </c>
      <c r="AO47" s="60">
        <v>0</v>
      </c>
      <c r="AP47" s="60">
        <v>0</v>
      </c>
      <c r="AQ47" s="60">
        <v>0</v>
      </c>
      <c r="AR47" s="60">
        <v>0</v>
      </c>
      <c r="AS47" s="60">
        <v>0</v>
      </c>
      <c r="AT47" s="60">
        <v>0</v>
      </c>
      <c r="AU47" s="60">
        <v>0</v>
      </c>
      <c r="AV47" s="60">
        <v>0</v>
      </c>
      <c r="AW47" s="60">
        <v>0</v>
      </c>
      <c r="AX47" s="60">
        <v>0</v>
      </c>
      <c r="AY47" s="60">
        <v>0</v>
      </c>
      <c r="AZ47" s="60">
        <v>1</v>
      </c>
      <c r="BA47" s="60">
        <v>0</v>
      </c>
      <c r="BB47" s="60">
        <v>0</v>
      </c>
      <c r="BC47" s="60">
        <v>0</v>
      </c>
      <c r="BD47" s="60">
        <v>1</v>
      </c>
      <c r="BE47" s="60">
        <v>1</v>
      </c>
      <c r="BF47" s="60">
        <v>0</v>
      </c>
      <c r="BG47" s="187">
        <v>0</v>
      </c>
      <c r="BH47" s="187">
        <v>0</v>
      </c>
      <c r="BI47" s="187">
        <v>0</v>
      </c>
      <c r="BJ47" s="187">
        <v>0</v>
      </c>
      <c r="BK47" s="187">
        <v>0</v>
      </c>
      <c r="BL47" s="187">
        <v>0</v>
      </c>
      <c r="BM47" s="187">
        <v>0</v>
      </c>
    </row>
    <row r="48" spans="2:65" ht="14.1" customHeight="1" x14ac:dyDescent="0.2">
      <c r="B48" s="58" t="s">
        <v>670</v>
      </c>
      <c r="C48" s="59" t="s">
        <v>383</v>
      </c>
      <c r="D48" s="59" t="s">
        <v>384</v>
      </c>
      <c r="E48" s="63" t="s">
        <v>385</v>
      </c>
      <c r="F48" s="63" t="s">
        <v>403</v>
      </c>
      <c r="G48" s="59" t="s">
        <v>386</v>
      </c>
      <c r="H48" s="59" t="s">
        <v>423</v>
      </c>
      <c r="I48" s="59" t="s">
        <v>671</v>
      </c>
      <c r="J48" s="158" t="b">
        <v>0</v>
      </c>
      <c r="K48" s="133" t="s">
        <v>672</v>
      </c>
      <c r="L48" s="59" t="s">
        <v>570</v>
      </c>
      <c r="M48" s="58"/>
      <c r="N48" s="63" t="s">
        <v>673</v>
      </c>
      <c r="O48" s="63" t="s">
        <v>441</v>
      </c>
      <c r="P48" s="63" t="s">
        <v>393</v>
      </c>
      <c r="Q48" s="63">
        <v>11213</v>
      </c>
      <c r="R48" s="62" t="s">
        <v>674</v>
      </c>
      <c r="S48" s="218" t="s">
        <v>574</v>
      </c>
      <c r="T48" s="132" t="s">
        <v>575</v>
      </c>
      <c r="U48" s="166" t="s">
        <v>397</v>
      </c>
      <c r="V48" s="219" t="s">
        <v>398</v>
      </c>
      <c r="W48" s="219" t="s">
        <v>445</v>
      </c>
      <c r="X48" s="219" t="s">
        <v>446</v>
      </c>
      <c r="Y48" s="132" t="s">
        <v>336</v>
      </c>
      <c r="Z48" s="166" t="s">
        <v>410</v>
      </c>
      <c r="AA48" s="166">
        <v>1</v>
      </c>
      <c r="AB48" s="166">
        <v>1</v>
      </c>
      <c r="AC48" s="166">
        <v>1</v>
      </c>
      <c r="AD48" s="166">
        <v>0</v>
      </c>
      <c r="AE48" s="213">
        <v>40352</v>
      </c>
      <c r="AF48" s="64">
        <v>3490</v>
      </c>
      <c r="AG48" s="64" t="s">
        <v>401</v>
      </c>
      <c r="AH48" s="64">
        <v>1</v>
      </c>
      <c r="AI48" s="180" t="s">
        <v>258</v>
      </c>
      <c r="AJ48" s="60">
        <v>1</v>
      </c>
      <c r="AK48" s="60">
        <v>0</v>
      </c>
      <c r="AL48" s="60">
        <v>0</v>
      </c>
      <c r="AM48" s="60">
        <v>1</v>
      </c>
      <c r="AN48" s="60">
        <v>3</v>
      </c>
      <c r="AO48" s="60">
        <v>1</v>
      </c>
      <c r="AP48" s="60">
        <v>6</v>
      </c>
      <c r="AQ48" s="60">
        <v>1</v>
      </c>
      <c r="AR48" s="60">
        <v>1</v>
      </c>
      <c r="AS48" s="60">
        <v>2</v>
      </c>
      <c r="AT48" s="60">
        <v>1</v>
      </c>
      <c r="AU48" s="60">
        <v>1</v>
      </c>
      <c r="AV48" s="60">
        <v>1</v>
      </c>
      <c r="AW48" s="60">
        <v>0</v>
      </c>
      <c r="AX48" s="60">
        <v>1</v>
      </c>
      <c r="AY48" s="60">
        <v>0</v>
      </c>
      <c r="AZ48" s="60">
        <v>11</v>
      </c>
      <c r="BA48" s="60">
        <v>19</v>
      </c>
      <c r="BB48" s="60">
        <v>21</v>
      </c>
      <c r="BC48" s="60">
        <v>16</v>
      </c>
      <c r="BD48" s="60">
        <v>23</v>
      </c>
      <c r="BE48" s="60">
        <v>20</v>
      </c>
      <c r="BF48" s="60">
        <v>25</v>
      </c>
      <c r="BG48" s="187">
        <v>9.0909090909089996E-2</v>
      </c>
      <c r="BH48" s="187">
        <v>0</v>
      </c>
      <c r="BI48" s="187">
        <v>0</v>
      </c>
      <c r="BJ48" s="187">
        <v>6.25E-2</v>
      </c>
      <c r="BK48" s="187">
        <v>0.13043478260868999</v>
      </c>
      <c r="BL48" s="187">
        <v>0.05</v>
      </c>
      <c r="BM48" s="187">
        <v>0.24</v>
      </c>
    </row>
    <row r="49" spans="2:65" ht="14.1" customHeight="1" x14ac:dyDescent="0.2">
      <c r="B49" s="58" t="s">
        <v>675</v>
      </c>
      <c r="C49" s="59" t="s">
        <v>383</v>
      </c>
      <c r="D49" s="59" t="s">
        <v>384</v>
      </c>
      <c r="E49" s="63" t="s">
        <v>385</v>
      </c>
      <c r="F49" s="63"/>
      <c r="G49" s="59" t="s">
        <v>386</v>
      </c>
      <c r="H49" s="59" t="s">
        <v>423</v>
      </c>
      <c r="I49" s="59" t="s">
        <v>671</v>
      </c>
      <c r="J49" s="158" t="b">
        <v>0</v>
      </c>
      <c r="K49" s="133" t="s">
        <v>676</v>
      </c>
      <c r="L49" s="59" t="s">
        <v>677</v>
      </c>
      <c r="M49" s="58"/>
      <c r="N49" s="63" t="s">
        <v>678</v>
      </c>
      <c r="O49" s="63" t="s">
        <v>441</v>
      </c>
      <c r="P49" s="63" t="s">
        <v>393</v>
      </c>
      <c r="Q49" s="63">
        <v>11225</v>
      </c>
      <c r="R49" s="62" t="s">
        <v>679</v>
      </c>
      <c r="S49" s="218" t="s">
        <v>680</v>
      </c>
      <c r="T49" s="132" t="s">
        <v>681</v>
      </c>
      <c r="U49" s="166" t="s">
        <v>397</v>
      </c>
      <c r="V49" s="219" t="s">
        <v>398</v>
      </c>
      <c r="W49" s="219" t="s">
        <v>445</v>
      </c>
      <c r="X49" s="219" t="s">
        <v>446</v>
      </c>
      <c r="Y49" s="132" t="s">
        <v>335</v>
      </c>
      <c r="Z49" s="166"/>
      <c r="AA49" s="166">
        <v>0</v>
      </c>
      <c r="AB49" s="166">
        <v>0</v>
      </c>
      <c r="AC49" s="166">
        <v>1</v>
      </c>
      <c r="AD49" s="166">
        <v>0</v>
      </c>
      <c r="AE49" s="213">
        <v>41031</v>
      </c>
      <c r="AF49" s="64">
        <v>2811</v>
      </c>
      <c r="AG49" s="64" t="s">
        <v>401</v>
      </c>
      <c r="AH49" s="64">
        <v>2</v>
      </c>
      <c r="AI49" s="180" t="s">
        <v>334</v>
      </c>
      <c r="AJ49" s="60">
        <v>0</v>
      </c>
      <c r="AK49" s="60">
        <v>0</v>
      </c>
      <c r="AL49" s="60">
        <v>1</v>
      </c>
      <c r="AM49" s="60">
        <v>1</v>
      </c>
      <c r="AN49" s="60">
        <v>0</v>
      </c>
      <c r="AO49" s="60">
        <v>1</v>
      </c>
      <c r="AP49" s="60">
        <v>2</v>
      </c>
      <c r="AQ49" s="60">
        <v>0</v>
      </c>
      <c r="AR49" s="60">
        <v>0</v>
      </c>
      <c r="AS49" s="60">
        <v>0</v>
      </c>
      <c r="AT49" s="60">
        <v>2</v>
      </c>
      <c r="AU49" s="60">
        <v>1</v>
      </c>
      <c r="AV49" s="60">
        <v>0</v>
      </c>
      <c r="AW49" s="60">
        <v>0</v>
      </c>
      <c r="AX49" s="60">
        <v>1</v>
      </c>
      <c r="AY49" s="60">
        <v>0</v>
      </c>
      <c r="AZ49" s="60">
        <v>2</v>
      </c>
      <c r="BA49" s="60">
        <v>14</v>
      </c>
      <c r="BB49" s="60">
        <v>12</v>
      </c>
      <c r="BC49" s="60">
        <v>11</v>
      </c>
      <c r="BD49" s="60">
        <v>10</v>
      </c>
      <c r="BE49" s="60">
        <v>14</v>
      </c>
      <c r="BF49" s="60">
        <v>11</v>
      </c>
      <c r="BG49" s="187">
        <v>0</v>
      </c>
      <c r="BH49" s="187">
        <v>0</v>
      </c>
      <c r="BI49" s="187">
        <v>8.3333333333329998E-2</v>
      </c>
      <c r="BJ49" s="187">
        <v>9.0909090909089996E-2</v>
      </c>
      <c r="BK49" s="187">
        <v>0</v>
      </c>
      <c r="BL49" s="187">
        <v>7.1428571428569995E-2</v>
      </c>
      <c r="BM49" s="187">
        <v>0.18181818181817999</v>
      </c>
    </row>
    <row r="50" spans="2:65" ht="14.1" customHeight="1" x14ac:dyDescent="0.2">
      <c r="B50" s="58" t="s">
        <v>682</v>
      </c>
      <c r="C50" s="59" t="s">
        <v>383</v>
      </c>
      <c r="D50" s="59" t="s">
        <v>384</v>
      </c>
      <c r="E50" s="63" t="s">
        <v>385</v>
      </c>
      <c r="F50" s="63"/>
      <c r="G50" s="59" t="s">
        <v>386</v>
      </c>
      <c r="H50" s="59" t="s">
        <v>423</v>
      </c>
      <c r="I50" s="59" t="s">
        <v>671</v>
      </c>
      <c r="J50" s="158" t="b">
        <v>0</v>
      </c>
      <c r="K50" s="133" t="s">
        <v>683</v>
      </c>
      <c r="L50" s="59" t="s">
        <v>684</v>
      </c>
      <c r="M50" s="58"/>
      <c r="N50" s="63" t="s">
        <v>685</v>
      </c>
      <c r="O50" s="63" t="s">
        <v>441</v>
      </c>
      <c r="P50" s="63" t="s">
        <v>393</v>
      </c>
      <c r="Q50" s="63">
        <v>11226</v>
      </c>
      <c r="R50" s="62" t="s">
        <v>686</v>
      </c>
      <c r="S50" s="218" t="s">
        <v>687</v>
      </c>
      <c r="T50" s="132" t="s">
        <v>688</v>
      </c>
      <c r="U50" s="166" t="s">
        <v>397</v>
      </c>
      <c r="V50" s="219" t="s">
        <v>398</v>
      </c>
      <c r="W50" s="219" t="s">
        <v>445</v>
      </c>
      <c r="X50" s="219" t="s">
        <v>446</v>
      </c>
      <c r="Y50" s="132" t="s">
        <v>333</v>
      </c>
      <c r="Z50" s="166"/>
      <c r="AA50" s="166">
        <v>0</v>
      </c>
      <c r="AB50" s="166">
        <v>0</v>
      </c>
      <c r="AC50" s="166">
        <v>0</v>
      </c>
      <c r="AD50" s="166">
        <v>0</v>
      </c>
      <c r="AE50" s="213">
        <v>41584</v>
      </c>
      <c r="AF50" s="64">
        <v>2258</v>
      </c>
      <c r="AG50" s="64" t="s">
        <v>401</v>
      </c>
      <c r="AH50" s="64">
        <v>2</v>
      </c>
      <c r="AI50" s="180" t="s">
        <v>334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>
        <v>1</v>
      </c>
      <c r="AQ50" s="60">
        <v>0</v>
      </c>
      <c r="AR50" s="60">
        <v>0</v>
      </c>
      <c r="AS50" s="60">
        <v>0</v>
      </c>
      <c r="AT50" s="60">
        <v>1</v>
      </c>
      <c r="AU50" s="60">
        <v>0</v>
      </c>
      <c r="AV50" s="60">
        <v>0</v>
      </c>
      <c r="AW50" s="60">
        <v>0</v>
      </c>
      <c r="AX50" s="60">
        <v>0</v>
      </c>
      <c r="AY50" s="60">
        <v>0</v>
      </c>
      <c r="AZ50" s="60">
        <v>11</v>
      </c>
      <c r="BA50" s="60">
        <v>17</v>
      </c>
      <c r="BB50" s="60">
        <v>9</v>
      </c>
      <c r="BC50" s="60">
        <v>11</v>
      </c>
      <c r="BD50" s="60">
        <v>12</v>
      </c>
      <c r="BE50" s="60">
        <v>8</v>
      </c>
      <c r="BF50" s="60">
        <v>11</v>
      </c>
      <c r="BG50" s="187">
        <v>0</v>
      </c>
      <c r="BH50" s="187">
        <v>0</v>
      </c>
      <c r="BI50" s="187">
        <v>0</v>
      </c>
      <c r="BJ50" s="187">
        <v>0</v>
      </c>
      <c r="BK50" s="187">
        <v>0</v>
      </c>
      <c r="BL50" s="187">
        <v>0</v>
      </c>
      <c r="BM50" s="187">
        <v>9.0909090909089996E-2</v>
      </c>
    </row>
    <row r="51" spans="2:65" ht="14.1" customHeight="1" x14ac:dyDescent="0.2">
      <c r="B51" s="58" t="s">
        <v>689</v>
      </c>
      <c r="C51" s="59" t="s">
        <v>383</v>
      </c>
      <c r="D51" s="59" t="s">
        <v>384</v>
      </c>
      <c r="E51" s="63" t="s">
        <v>385</v>
      </c>
      <c r="F51" s="63" t="s">
        <v>403</v>
      </c>
      <c r="G51" s="59" t="s">
        <v>386</v>
      </c>
      <c r="H51" s="59" t="s">
        <v>423</v>
      </c>
      <c r="I51" s="59" t="s">
        <v>671</v>
      </c>
      <c r="J51" s="158" t="b">
        <v>0</v>
      </c>
      <c r="K51" s="133" t="s">
        <v>690</v>
      </c>
      <c r="L51" s="59" t="s">
        <v>417</v>
      </c>
      <c r="M51" s="58"/>
      <c r="N51" s="63" t="s">
        <v>691</v>
      </c>
      <c r="O51" s="63" t="s">
        <v>441</v>
      </c>
      <c r="P51" s="63" t="s">
        <v>393</v>
      </c>
      <c r="Q51" s="63">
        <v>11213</v>
      </c>
      <c r="R51" s="62" t="s">
        <v>692</v>
      </c>
      <c r="S51" s="218" t="s">
        <v>420</v>
      </c>
      <c r="T51" s="132" t="s">
        <v>421</v>
      </c>
      <c r="U51" s="166" t="s">
        <v>397</v>
      </c>
      <c r="V51" s="219" t="s">
        <v>398</v>
      </c>
      <c r="W51" s="219" t="s">
        <v>399</v>
      </c>
      <c r="X51" s="219" t="s">
        <v>400</v>
      </c>
      <c r="Y51" s="132" t="s">
        <v>336</v>
      </c>
      <c r="Z51" s="166" t="s">
        <v>401</v>
      </c>
      <c r="AA51" s="166">
        <v>1</v>
      </c>
      <c r="AB51" s="166">
        <v>1</v>
      </c>
      <c r="AC51" s="166">
        <v>1</v>
      </c>
      <c r="AD51" s="166">
        <v>0</v>
      </c>
      <c r="AE51" s="213">
        <v>43312</v>
      </c>
      <c r="AF51" s="64">
        <v>530</v>
      </c>
      <c r="AG51" s="64" t="s">
        <v>401</v>
      </c>
      <c r="AH51" s="64">
        <v>2</v>
      </c>
      <c r="AI51" s="180" t="s">
        <v>258</v>
      </c>
      <c r="AJ51" s="60">
        <v>2</v>
      </c>
      <c r="AK51" s="60">
        <v>4</v>
      </c>
      <c r="AL51" s="60">
        <v>3</v>
      </c>
      <c r="AM51" s="60">
        <v>1</v>
      </c>
      <c r="AN51" s="60">
        <v>3</v>
      </c>
      <c r="AO51" s="60">
        <v>4</v>
      </c>
      <c r="AP51" s="60">
        <v>4</v>
      </c>
      <c r="AQ51" s="60">
        <v>3</v>
      </c>
      <c r="AR51" s="60">
        <v>1</v>
      </c>
      <c r="AS51" s="60">
        <v>2</v>
      </c>
      <c r="AT51" s="60">
        <v>0</v>
      </c>
      <c r="AU51" s="60">
        <v>0</v>
      </c>
      <c r="AV51" s="60">
        <v>0</v>
      </c>
      <c r="AW51" s="60">
        <v>0</v>
      </c>
      <c r="AX51" s="60">
        <v>1</v>
      </c>
      <c r="AY51" s="60">
        <v>0</v>
      </c>
      <c r="AZ51" s="60">
        <v>17</v>
      </c>
      <c r="BA51" s="60">
        <v>16</v>
      </c>
      <c r="BB51" s="60">
        <v>11</v>
      </c>
      <c r="BC51" s="60">
        <v>17</v>
      </c>
      <c r="BD51" s="60">
        <v>15</v>
      </c>
      <c r="BE51" s="60">
        <v>20</v>
      </c>
      <c r="BF51" s="60">
        <v>24</v>
      </c>
      <c r="BG51" s="187">
        <v>0.11764705882352</v>
      </c>
      <c r="BH51" s="187">
        <v>0.25</v>
      </c>
      <c r="BI51" s="187">
        <v>0.27272727272726999</v>
      </c>
      <c r="BJ51" s="187">
        <v>5.882352941176E-2</v>
      </c>
      <c r="BK51" s="187">
        <v>0.2</v>
      </c>
      <c r="BL51" s="187">
        <v>0.2</v>
      </c>
      <c r="BM51" s="187">
        <v>0.16666666666666</v>
      </c>
    </row>
    <row r="52" spans="2:65" ht="14.1" customHeight="1" x14ac:dyDescent="0.2">
      <c r="B52" s="58" t="s">
        <v>693</v>
      </c>
      <c r="C52" s="59" t="s">
        <v>383</v>
      </c>
      <c r="D52" s="59" t="s">
        <v>384</v>
      </c>
      <c r="E52" s="63" t="s">
        <v>385</v>
      </c>
      <c r="F52" s="63" t="s">
        <v>403</v>
      </c>
      <c r="G52" s="59" t="s">
        <v>386</v>
      </c>
      <c r="H52" s="59" t="s">
        <v>423</v>
      </c>
      <c r="I52" s="59" t="s">
        <v>671</v>
      </c>
      <c r="J52" s="158" t="b">
        <v>0</v>
      </c>
      <c r="K52" s="133" t="s">
        <v>694</v>
      </c>
      <c r="L52" s="59" t="s">
        <v>449</v>
      </c>
      <c r="M52" s="58"/>
      <c r="N52" s="63" t="s">
        <v>695</v>
      </c>
      <c r="O52" s="63" t="s">
        <v>441</v>
      </c>
      <c r="P52" s="63" t="s">
        <v>393</v>
      </c>
      <c r="Q52" s="63">
        <v>11210</v>
      </c>
      <c r="R52" s="62" t="s">
        <v>696</v>
      </c>
      <c r="S52" s="218" t="s">
        <v>453</v>
      </c>
      <c r="T52" s="132" t="s">
        <v>454</v>
      </c>
      <c r="U52" s="166" t="s">
        <v>397</v>
      </c>
      <c r="V52" s="219" t="s">
        <v>398</v>
      </c>
      <c r="W52" s="219" t="s">
        <v>445</v>
      </c>
      <c r="X52" s="219" t="s">
        <v>446</v>
      </c>
      <c r="Y52" s="132" t="s">
        <v>336</v>
      </c>
      <c r="Z52" s="166" t="s">
        <v>401</v>
      </c>
      <c r="AA52" s="166">
        <v>1</v>
      </c>
      <c r="AB52" s="166">
        <v>1</v>
      </c>
      <c r="AC52" s="166">
        <v>1</v>
      </c>
      <c r="AD52" s="166">
        <v>0</v>
      </c>
      <c r="AE52" s="213">
        <v>43315</v>
      </c>
      <c r="AF52" s="64">
        <v>527</v>
      </c>
      <c r="AG52" s="64" t="s">
        <v>401</v>
      </c>
      <c r="AH52" s="64">
        <v>2</v>
      </c>
      <c r="AI52" s="180" t="s">
        <v>258</v>
      </c>
      <c r="AJ52" s="60">
        <v>0</v>
      </c>
      <c r="AK52" s="60">
        <v>2</v>
      </c>
      <c r="AL52" s="60">
        <v>2</v>
      </c>
      <c r="AM52" s="60">
        <v>3</v>
      </c>
      <c r="AN52" s="60">
        <v>9</v>
      </c>
      <c r="AO52" s="60">
        <v>0</v>
      </c>
      <c r="AP52" s="60">
        <v>5</v>
      </c>
      <c r="AQ52" s="60">
        <v>3</v>
      </c>
      <c r="AR52" s="60">
        <v>0</v>
      </c>
      <c r="AS52" s="60">
        <v>0</v>
      </c>
      <c r="AT52" s="60">
        <v>0</v>
      </c>
      <c r="AU52" s="60">
        <v>0</v>
      </c>
      <c r="AV52" s="60">
        <v>0</v>
      </c>
      <c r="AW52" s="60">
        <v>1</v>
      </c>
      <c r="AX52" s="60">
        <v>0</v>
      </c>
      <c r="AY52" s="60">
        <v>0</v>
      </c>
      <c r="AZ52" s="60">
        <v>4</v>
      </c>
      <c r="BA52" s="60">
        <v>6</v>
      </c>
      <c r="BB52" s="60">
        <v>7</v>
      </c>
      <c r="BC52" s="60">
        <v>9</v>
      </c>
      <c r="BD52" s="60">
        <v>12</v>
      </c>
      <c r="BE52" s="60">
        <v>7</v>
      </c>
      <c r="BF52" s="60">
        <v>9</v>
      </c>
      <c r="BG52" s="187">
        <v>0</v>
      </c>
      <c r="BH52" s="187">
        <v>0.33333333333332998</v>
      </c>
      <c r="BI52" s="187">
        <v>0.28571428571427998</v>
      </c>
      <c r="BJ52" s="187">
        <v>0.33333333333332998</v>
      </c>
      <c r="BK52" s="187">
        <v>0.75</v>
      </c>
      <c r="BL52" s="187">
        <v>0</v>
      </c>
      <c r="BM52" s="187">
        <v>0.55555555555555003</v>
      </c>
    </row>
    <row r="53" spans="2:65" ht="14.1" customHeight="1" x14ac:dyDescent="0.2">
      <c r="B53" s="58" t="s">
        <v>697</v>
      </c>
      <c r="C53" s="59" t="s">
        <v>383</v>
      </c>
      <c r="D53" s="59" t="s">
        <v>384</v>
      </c>
      <c r="E53" s="63" t="s">
        <v>385</v>
      </c>
      <c r="F53" s="63" t="s">
        <v>403</v>
      </c>
      <c r="G53" s="59" t="s">
        <v>386</v>
      </c>
      <c r="H53" s="59" t="s">
        <v>423</v>
      </c>
      <c r="I53" s="59" t="s">
        <v>671</v>
      </c>
      <c r="J53" s="158" t="b">
        <v>0</v>
      </c>
      <c r="K53" s="133" t="s">
        <v>698</v>
      </c>
      <c r="L53" s="59" t="s">
        <v>449</v>
      </c>
      <c r="M53" s="58"/>
      <c r="N53" s="63" t="s">
        <v>699</v>
      </c>
      <c r="O53" s="63" t="s">
        <v>441</v>
      </c>
      <c r="P53" s="63" t="s">
        <v>393</v>
      </c>
      <c r="Q53" s="63">
        <v>11226</v>
      </c>
      <c r="R53" s="62" t="s">
        <v>700</v>
      </c>
      <c r="S53" s="218" t="s">
        <v>453</v>
      </c>
      <c r="T53" s="132" t="s">
        <v>454</v>
      </c>
      <c r="U53" s="166" t="s">
        <v>397</v>
      </c>
      <c r="V53" s="219" t="s">
        <v>398</v>
      </c>
      <c r="W53" s="219" t="s">
        <v>445</v>
      </c>
      <c r="X53" s="219" t="s">
        <v>446</v>
      </c>
      <c r="Y53" s="132" t="s">
        <v>336</v>
      </c>
      <c r="Z53" s="166" t="s">
        <v>401</v>
      </c>
      <c r="AA53" s="166">
        <v>1</v>
      </c>
      <c r="AB53" s="166">
        <v>1</v>
      </c>
      <c r="AC53" s="166">
        <v>0</v>
      </c>
      <c r="AD53" s="166">
        <v>0</v>
      </c>
      <c r="AE53" s="213">
        <v>43586</v>
      </c>
      <c r="AF53" s="64">
        <v>256</v>
      </c>
      <c r="AG53" s="64" t="s">
        <v>401</v>
      </c>
      <c r="AH53" s="64">
        <v>2</v>
      </c>
      <c r="AI53" s="180" t="s">
        <v>334</v>
      </c>
      <c r="AJ53" s="60">
        <v>3</v>
      </c>
      <c r="AK53" s="60">
        <v>8</v>
      </c>
      <c r="AL53" s="60">
        <v>3</v>
      </c>
      <c r="AM53" s="60">
        <v>2</v>
      </c>
      <c r="AN53" s="60">
        <v>3</v>
      </c>
      <c r="AO53" s="60">
        <v>2</v>
      </c>
      <c r="AP53" s="60">
        <v>3</v>
      </c>
      <c r="AQ53" s="60">
        <v>0</v>
      </c>
      <c r="AR53" s="60">
        <v>0</v>
      </c>
      <c r="AS53" s="60">
        <v>2</v>
      </c>
      <c r="AT53" s="60">
        <v>0</v>
      </c>
      <c r="AU53" s="60">
        <v>0</v>
      </c>
      <c r="AV53" s="60">
        <v>0</v>
      </c>
      <c r="AW53" s="60">
        <v>0</v>
      </c>
      <c r="AX53" s="60">
        <v>1</v>
      </c>
      <c r="AY53" s="60">
        <v>0</v>
      </c>
      <c r="AZ53" s="60">
        <v>9</v>
      </c>
      <c r="BA53" s="60">
        <v>14</v>
      </c>
      <c r="BB53" s="60">
        <v>12</v>
      </c>
      <c r="BC53" s="60">
        <v>12</v>
      </c>
      <c r="BD53" s="60">
        <v>13</v>
      </c>
      <c r="BE53" s="60">
        <v>15</v>
      </c>
      <c r="BF53" s="60">
        <v>12</v>
      </c>
      <c r="BG53" s="187">
        <v>0.33333333333332998</v>
      </c>
      <c r="BH53" s="187">
        <v>0.57142857142856995</v>
      </c>
      <c r="BI53" s="187">
        <v>0.25</v>
      </c>
      <c r="BJ53" s="187">
        <v>0.16666666666666</v>
      </c>
      <c r="BK53" s="187">
        <v>0.23076923076923</v>
      </c>
      <c r="BL53" s="187">
        <v>0.13333333333333</v>
      </c>
      <c r="BM53" s="187">
        <v>0.25</v>
      </c>
    </row>
    <row r="54" spans="2:65" ht="14.1" customHeight="1" x14ac:dyDescent="0.2">
      <c r="B54" s="58" t="s">
        <v>701</v>
      </c>
      <c r="C54" s="59" t="s">
        <v>383</v>
      </c>
      <c r="D54" s="59" t="s">
        <v>384</v>
      </c>
      <c r="E54" s="63" t="s">
        <v>385</v>
      </c>
      <c r="F54" s="63"/>
      <c r="G54" s="59" t="s">
        <v>386</v>
      </c>
      <c r="H54" s="59" t="s">
        <v>423</v>
      </c>
      <c r="I54" s="59" t="s">
        <v>671</v>
      </c>
      <c r="J54" s="158" t="b">
        <v>0</v>
      </c>
      <c r="K54" s="133" t="s">
        <v>702</v>
      </c>
      <c r="L54" s="59" t="s">
        <v>703</v>
      </c>
      <c r="M54" s="58"/>
      <c r="N54" s="63" t="s">
        <v>704</v>
      </c>
      <c r="O54" s="63" t="s">
        <v>441</v>
      </c>
      <c r="P54" s="63" t="s">
        <v>393</v>
      </c>
      <c r="Q54" s="63">
        <v>11233</v>
      </c>
      <c r="R54" s="62" t="s">
        <v>705</v>
      </c>
      <c r="S54" s="218" t="s">
        <v>706</v>
      </c>
      <c r="T54" s="132" t="s">
        <v>707</v>
      </c>
      <c r="U54" s="166" t="s">
        <v>397</v>
      </c>
      <c r="V54" s="219" t="s">
        <v>398</v>
      </c>
      <c r="W54" s="219" t="s">
        <v>445</v>
      </c>
      <c r="X54" s="219" t="s">
        <v>446</v>
      </c>
      <c r="Y54" s="132" t="s">
        <v>333</v>
      </c>
      <c r="Z54" s="166"/>
      <c r="AA54" s="166">
        <v>0</v>
      </c>
      <c r="AB54" s="166">
        <v>0</v>
      </c>
      <c r="AC54" s="166">
        <v>0</v>
      </c>
      <c r="AD54" s="166">
        <v>0</v>
      </c>
      <c r="AE54" s="213">
        <v>43675</v>
      </c>
      <c r="AF54" s="64">
        <v>167</v>
      </c>
      <c r="AG54" s="64" t="s">
        <v>401</v>
      </c>
      <c r="AH54" s="64">
        <v>1</v>
      </c>
      <c r="AI54" s="180" t="s">
        <v>334</v>
      </c>
      <c r="AJ54" s="60">
        <v>0</v>
      </c>
      <c r="AK54" s="60">
        <v>0</v>
      </c>
      <c r="AL54" s="60">
        <v>0</v>
      </c>
      <c r="AM54" s="60">
        <v>0</v>
      </c>
      <c r="AN54" s="60">
        <v>1</v>
      </c>
      <c r="AO54" s="60">
        <v>1</v>
      </c>
      <c r="AP54" s="60">
        <v>0</v>
      </c>
      <c r="AQ54" s="60">
        <v>0</v>
      </c>
      <c r="AR54" s="60">
        <v>0</v>
      </c>
      <c r="AS54" s="60">
        <v>0</v>
      </c>
      <c r="AT54" s="60">
        <v>1</v>
      </c>
      <c r="AU54" s="60">
        <v>0</v>
      </c>
      <c r="AV54" s="60">
        <v>0</v>
      </c>
      <c r="AW54" s="60">
        <v>1</v>
      </c>
      <c r="AX54" s="60">
        <v>0</v>
      </c>
      <c r="AY54" s="60">
        <v>0</v>
      </c>
      <c r="AZ54" s="60">
        <v>2</v>
      </c>
      <c r="BA54" s="60">
        <v>2</v>
      </c>
      <c r="BB54" s="60">
        <v>6</v>
      </c>
      <c r="BC54" s="60">
        <v>2</v>
      </c>
      <c r="BD54" s="60">
        <v>2</v>
      </c>
      <c r="BE54" s="60">
        <v>4</v>
      </c>
      <c r="BF54" s="60">
        <v>1</v>
      </c>
      <c r="BG54" s="187">
        <v>0</v>
      </c>
      <c r="BH54" s="187">
        <v>0</v>
      </c>
      <c r="BI54" s="187">
        <v>0</v>
      </c>
      <c r="BJ54" s="187">
        <v>0</v>
      </c>
      <c r="BK54" s="187">
        <v>0.5</v>
      </c>
      <c r="BL54" s="187">
        <v>0.25</v>
      </c>
      <c r="BM54" s="187">
        <v>0</v>
      </c>
    </row>
    <row r="55" spans="2:65" ht="14.1" customHeight="1" x14ac:dyDescent="0.2">
      <c r="B55" s="58" t="s">
        <v>708</v>
      </c>
      <c r="C55" s="59" t="s">
        <v>383</v>
      </c>
      <c r="D55" s="59" t="s">
        <v>384</v>
      </c>
      <c r="E55" s="63" t="s">
        <v>385</v>
      </c>
      <c r="F55" s="63" t="s">
        <v>403</v>
      </c>
      <c r="G55" s="59" t="s">
        <v>386</v>
      </c>
      <c r="H55" s="59" t="s">
        <v>423</v>
      </c>
      <c r="I55" s="59" t="s">
        <v>671</v>
      </c>
      <c r="J55" s="158" t="b">
        <v>0</v>
      </c>
      <c r="K55" s="133" t="s">
        <v>709</v>
      </c>
      <c r="L55" s="59" t="s">
        <v>417</v>
      </c>
      <c r="M55" s="58"/>
      <c r="N55" s="63" t="s">
        <v>710</v>
      </c>
      <c r="O55" s="63" t="s">
        <v>441</v>
      </c>
      <c r="P55" s="63" t="s">
        <v>393</v>
      </c>
      <c r="Q55" s="63">
        <v>11207</v>
      </c>
      <c r="R55" s="62" t="s">
        <v>711</v>
      </c>
      <c r="S55" s="218" t="s">
        <v>420</v>
      </c>
      <c r="T55" s="132" t="s">
        <v>421</v>
      </c>
      <c r="U55" s="166" t="s">
        <v>397</v>
      </c>
      <c r="V55" s="219" t="s">
        <v>398</v>
      </c>
      <c r="W55" s="219" t="s">
        <v>399</v>
      </c>
      <c r="X55" s="219" t="s">
        <v>400</v>
      </c>
      <c r="Y55" s="132" t="s">
        <v>336</v>
      </c>
      <c r="Z55" s="166" t="s">
        <v>401</v>
      </c>
      <c r="AA55" s="166">
        <v>1</v>
      </c>
      <c r="AB55" s="166">
        <v>1</v>
      </c>
      <c r="AC55" s="166">
        <v>0</v>
      </c>
      <c r="AD55" s="166">
        <v>0</v>
      </c>
      <c r="AE55" s="213">
        <v>43767</v>
      </c>
      <c r="AF55" s="64">
        <v>75</v>
      </c>
      <c r="AG55" s="64" t="s">
        <v>401</v>
      </c>
      <c r="AH55" s="64">
        <v>1</v>
      </c>
      <c r="AI55" s="180" t="s">
        <v>258</v>
      </c>
      <c r="AJ55" s="60">
        <v>3</v>
      </c>
      <c r="AK55" s="60">
        <v>1</v>
      </c>
      <c r="AL55" s="60">
        <v>2</v>
      </c>
      <c r="AM55" s="60">
        <v>1</v>
      </c>
      <c r="AN55" s="60">
        <v>0</v>
      </c>
      <c r="AO55" s="60">
        <v>4</v>
      </c>
      <c r="AP55" s="60">
        <v>1</v>
      </c>
      <c r="AQ55" s="60">
        <v>1</v>
      </c>
      <c r="AR55" s="60">
        <v>0</v>
      </c>
      <c r="AS55" s="60">
        <v>0</v>
      </c>
      <c r="AT55" s="60">
        <v>1</v>
      </c>
      <c r="AU55" s="60">
        <v>0</v>
      </c>
      <c r="AV55" s="60">
        <v>0</v>
      </c>
      <c r="AW55" s="60">
        <v>1</v>
      </c>
      <c r="AX55" s="60">
        <v>0</v>
      </c>
      <c r="AY55" s="60">
        <v>0</v>
      </c>
      <c r="AZ55" s="60">
        <v>6</v>
      </c>
      <c r="BA55" s="60">
        <v>9</v>
      </c>
      <c r="BB55" s="60">
        <v>14</v>
      </c>
      <c r="BC55" s="60">
        <v>7</v>
      </c>
      <c r="BD55" s="60">
        <v>2</v>
      </c>
      <c r="BE55" s="60">
        <v>14</v>
      </c>
      <c r="BF55" s="60">
        <v>13</v>
      </c>
      <c r="BG55" s="187">
        <v>0.5</v>
      </c>
      <c r="BH55" s="187">
        <v>0.11111111111110999</v>
      </c>
      <c r="BI55" s="187">
        <v>0.14285714285713999</v>
      </c>
      <c r="BJ55" s="187">
        <v>0.14285714285713999</v>
      </c>
      <c r="BK55" s="187">
        <v>0</v>
      </c>
      <c r="BL55" s="187">
        <v>0.28571428571427998</v>
      </c>
      <c r="BM55" s="187">
        <v>7.6923076923070002E-2</v>
      </c>
    </row>
    <row r="56" spans="2:65" ht="14.1" customHeight="1" x14ac:dyDescent="0.2">
      <c r="B56" s="58" t="s">
        <v>712</v>
      </c>
      <c r="C56" s="59" t="s">
        <v>383</v>
      </c>
      <c r="D56" s="59" t="s">
        <v>384</v>
      </c>
      <c r="E56" s="63" t="s">
        <v>713</v>
      </c>
      <c r="F56" s="63"/>
      <c r="G56" s="59"/>
      <c r="H56" s="59" t="s">
        <v>714</v>
      </c>
      <c r="I56" s="59" t="s">
        <v>715</v>
      </c>
      <c r="J56" s="158" t="b">
        <v>0</v>
      </c>
      <c r="K56" s="133" t="s">
        <v>716</v>
      </c>
      <c r="L56" s="59" t="s">
        <v>717</v>
      </c>
      <c r="M56" s="58"/>
      <c r="N56" s="63" t="s">
        <v>718</v>
      </c>
      <c r="O56" s="63" t="s">
        <v>719</v>
      </c>
      <c r="P56" s="63" t="s">
        <v>720</v>
      </c>
      <c r="Q56" s="63">
        <v>1331</v>
      </c>
      <c r="R56" s="62" t="s">
        <v>721</v>
      </c>
      <c r="S56" s="218" t="s">
        <v>722</v>
      </c>
      <c r="T56" s="132" t="s">
        <v>723</v>
      </c>
      <c r="U56" s="166" t="s">
        <v>397</v>
      </c>
      <c r="V56" s="219" t="s">
        <v>398</v>
      </c>
      <c r="W56" s="219" t="s">
        <v>494</v>
      </c>
      <c r="X56" s="219" t="s">
        <v>495</v>
      </c>
      <c r="Y56" s="132" t="s">
        <v>335</v>
      </c>
      <c r="Z56" s="166"/>
      <c r="AA56" s="166">
        <v>0</v>
      </c>
      <c r="AB56" s="166">
        <v>0</v>
      </c>
      <c r="AC56" s="166">
        <v>1</v>
      </c>
      <c r="AD56" s="166">
        <v>1</v>
      </c>
      <c r="AE56" s="213">
        <v>39162</v>
      </c>
      <c r="AF56" s="64">
        <v>4680</v>
      </c>
      <c r="AG56" s="64" t="s">
        <v>401</v>
      </c>
      <c r="AH56" s="64">
        <v>1</v>
      </c>
      <c r="AI56" s="180" t="s">
        <v>334</v>
      </c>
      <c r="AJ56" s="60">
        <v>1</v>
      </c>
      <c r="AK56" s="60">
        <v>0</v>
      </c>
      <c r="AL56" s="60">
        <v>0</v>
      </c>
      <c r="AM56" s="60">
        <v>1</v>
      </c>
      <c r="AN56" s="60">
        <v>1</v>
      </c>
      <c r="AO56" s="60">
        <v>1</v>
      </c>
      <c r="AP56" s="60">
        <v>1</v>
      </c>
      <c r="AQ56" s="60">
        <v>0</v>
      </c>
      <c r="AR56" s="60">
        <v>3</v>
      </c>
      <c r="AS56" s="60">
        <v>1</v>
      </c>
      <c r="AT56" s="60">
        <v>1</v>
      </c>
      <c r="AU56" s="60">
        <v>2</v>
      </c>
      <c r="AV56" s="60">
        <v>2</v>
      </c>
      <c r="AW56" s="60">
        <v>1</v>
      </c>
      <c r="AX56" s="60">
        <v>1</v>
      </c>
      <c r="AY56" s="60">
        <v>3</v>
      </c>
      <c r="AZ56" s="60">
        <v>0</v>
      </c>
      <c r="BA56" s="60">
        <v>0</v>
      </c>
      <c r="BB56" s="60">
        <v>0</v>
      </c>
      <c r="BC56" s="60">
        <v>0</v>
      </c>
      <c r="BD56" s="60">
        <v>0</v>
      </c>
      <c r="BE56" s="60">
        <v>1</v>
      </c>
      <c r="BF56" s="60">
        <v>0</v>
      </c>
      <c r="BG56" s="187">
        <v>0</v>
      </c>
      <c r="BH56" s="187">
        <v>0</v>
      </c>
      <c r="BI56" s="187">
        <v>0</v>
      </c>
      <c r="BJ56" s="187">
        <v>0</v>
      </c>
      <c r="BK56" s="187">
        <v>0</v>
      </c>
      <c r="BL56" s="187">
        <v>1</v>
      </c>
      <c r="BM56" s="187">
        <v>0</v>
      </c>
    </row>
    <row r="57" spans="2:65" ht="14.1" customHeight="1" x14ac:dyDescent="0.2">
      <c r="B57" s="58" t="s">
        <v>724</v>
      </c>
      <c r="C57" s="59" t="s">
        <v>383</v>
      </c>
      <c r="D57" s="59" t="s">
        <v>384</v>
      </c>
      <c r="E57" s="63" t="s">
        <v>713</v>
      </c>
      <c r="F57" s="63"/>
      <c r="G57" s="59"/>
      <c r="H57" s="59" t="s">
        <v>714</v>
      </c>
      <c r="I57" s="59" t="s">
        <v>715</v>
      </c>
      <c r="J57" s="158" t="b">
        <v>0</v>
      </c>
      <c r="K57" s="133" t="s">
        <v>725</v>
      </c>
      <c r="L57" s="59" t="s">
        <v>726</v>
      </c>
      <c r="M57" s="58"/>
      <c r="N57" s="63" t="s">
        <v>727</v>
      </c>
      <c r="O57" s="63" t="s">
        <v>728</v>
      </c>
      <c r="P57" s="63" t="s">
        <v>720</v>
      </c>
      <c r="Q57" s="63">
        <v>2128</v>
      </c>
      <c r="R57" s="62" t="s">
        <v>729</v>
      </c>
      <c r="S57" s="218" t="s">
        <v>730</v>
      </c>
      <c r="T57" s="132" t="s">
        <v>731</v>
      </c>
      <c r="U57" s="166" t="s">
        <v>397</v>
      </c>
      <c r="V57" s="219" t="s">
        <v>398</v>
      </c>
      <c r="W57" s="219" t="s">
        <v>494</v>
      </c>
      <c r="X57" s="219" t="s">
        <v>495</v>
      </c>
      <c r="Y57" s="132" t="s">
        <v>333</v>
      </c>
      <c r="Z57" s="166"/>
      <c r="AA57" s="166">
        <v>0</v>
      </c>
      <c r="AB57" s="166">
        <v>0</v>
      </c>
      <c r="AC57" s="166">
        <v>0</v>
      </c>
      <c r="AD57" s="166">
        <v>1</v>
      </c>
      <c r="AE57" s="213">
        <v>42359</v>
      </c>
      <c r="AF57" s="64">
        <v>1483</v>
      </c>
      <c r="AG57" s="64" t="s">
        <v>401</v>
      </c>
      <c r="AH57" s="64">
        <v>1</v>
      </c>
      <c r="AI57" s="180" t="s">
        <v>334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1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2</v>
      </c>
      <c r="AY57" s="60">
        <v>0</v>
      </c>
      <c r="AZ57" s="60">
        <v>0</v>
      </c>
      <c r="BA57" s="60">
        <v>1</v>
      </c>
      <c r="BB57" s="60">
        <v>3</v>
      </c>
      <c r="BC57" s="60">
        <v>1</v>
      </c>
      <c r="BD57" s="60">
        <v>1</v>
      </c>
      <c r="BE57" s="60">
        <v>4</v>
      </c>
      <c r="BF57" s="60">
        <v>0</v>
      </c>
      <c r="BG57" s="187">
        <v>0</v>
      </c>
      <c r="BH57" s="187">
        <v>0</v>
      </c>
      <c r="BI57" s="187">
        <v>0</v>
      </c>
      <c r="BJ57" s="187">
        <v>0</v>
      </c>
      <c r="BK57" s="187">
        <v>0</v>
      </c>
      <c r="BL57" s="187">
        <v>0.25</v>
      </c>
      <c r="BM57" s="187">
        <v>0</v>
      </c>
    </row>
    <row r="58" spans="2:65" ht="14.1" customHeight="1" x14ac:dyDescent="0.2">
      <c r="B58" s="58" t="s">
        <v>732</v>
      </c>
      <c r="C58" s="59" t="s">
        <v>383</v>
      </c>
      <c r="D58" s="59" t="s">
        <v>384</v>
      </c>
      <c r="E58" s="63" t="s">
        <v>713</v>
      </c>
      <c r="F58" s="63"/>
      <c r="G58" s="59"/>
      <c r="H58" s="59" t="s">
        <v>714</v>
      </c>
      <c r="I58" s="59" t="s">
        <v>715</v>
      </c>
      <c r="J58" s="158" t="b">
        <v>0</v>
      </c>
      <c r="K58" s="133" t="s">
        <v>733</v>
      </c>
      <c r="L58" s="59" t="s">
        <v>734</v>
      </c>
      <c r="M58" s="58"/>
      <c r="N58" s="63" t="s">
        <v>735</v>
      </c>
      <c r="O58" s="63" t="s">
        <v>736</v>
      </c>
      <c r="P58" s="63" t="s">
        <v>720</v>
      </c>
      <c r="Q58" s="63">
        <v>1752</v>
      </c>
      <c r="R58" s="62" t="s">
        <v>737</v>
      </c>
      <c r="S58" s="218" t="s">
        <v>738</v>
      </c>
      <c r="T58" s="132" t="s">
        <v>739</v>
      </c>
      <c r="U58" s="166" t="s">
        <v>397</v>
      </c>
      <c r="V58" s="219" t="s">
        <v>398</v>
      </c>
      <c r="W58" s="219" t="s">
        <v>494</v>
      </c>
      <c r="X58" s="219" t="s">
        <v>495</v>
      </c>
      <c r="Y58" s="132" t="s">
        <v>333</v>
      </c>
      <c r="Z58" s="166"/>
      <c r="AA58" s="166">
        <v>0</v>
      </c>
      <c r="AB58" s="166">
        <v>1</v>
      </c>
      <c r="AC58" s="166">
        <v>0</v>
      </c>
      <c r="AD58" s="166">
        <v>1</v>
      </c>
      <c r="AE58" s="213">
        <v>42971</v>
      </c>
      <c r="AF58" s="64">
        <v>871</v>
      </c>
      <c r="AG58" s="64" t="s">
        <v>401</v>
      </c>
      <c r="AH58" s="64">
        <v>1</v>
      </c>
      <c r="AI58" s="180" t="s">
        <v>334</v>
      </c>
      <c r="AJ58" s="60">
        <v>0</v>
      </c>
      <c r="AK58" s="60">
        <v>0</v>
      </c>
      <c r="AL58" s="60">
        <v>0</v>
      </c>
      <c r="AM58" s="60">
        <v>0</v>
      </c>
      <c r="AN58" s="60">
        <v>0</v>
      </c>
      <c r="AO58" s="60">
        <v>0</v>
      </c>
      <c r="AP58" s="60">
        <v>0</v>
      </c>
      <c r="AQ58" s="60">
        <v>0</v>
      </c>
      <c r="AR58" s="60">
        <v>0</v>
      </c>
      <c r="AS58" s="60">
        <v>0</v>
      </c>
      <c r="AT58" s="60">
        <v>0</v>
      </c>
      <c r="AU58" s="60">
        <v>0</v>
      </c>
      <c r="AV58" s="60">
        <v>0</v>
      </c>
      <c r="AW58" s="60">
        <v>0</v>
      </c>
      <c r="AX58" s="60">
        <v>0</v>
      </c>
      <c r="AY58" s="60">
        <v>0</v>
      </c>
      <c r="AZ58" s="60">
        <v>0</v>
      </c>
      <c r="BA58" s="60">
        <v>1</v>
      </c>
      <c r="BB58" s="60">
        <v>2</v>
      </c>
      <c r="BC58" s="60">
        <v>0</v>
      </c>
      <c r="BD58" s="60">
        <v>1</v>
      </c>
      <c r="BE58" s="60">
        <v>0</v>
      </c>
      <c r="BF58" s="60">
        <v>2</v>
      </c>
      <c r="BG58" s="187">
        <v>0</v>
      </c>
      <c r="BH58" s="187">
        <v>0</v>
      </c>
      <c r="BI58" s="187">
        <v>0</v>
      </c>
      <c r="BJ58" s="187">
        <v>0</v>
      </c>
      <c r="BK58" s="187">
        <v>0</v>
      </c>
      <c r="BL58" s="187">
        <v>0</v>
      </c>
      <c r="BM58" s="187">
        <v>0</v>
      </c>
    </row>
    <row r="59" spans="2:65" ht="14.1" customHeight="1" x14ac:dyDescent="0.2">
      <c r="B59" s="58" t="s">
        <v>740</v>
      </c>
      <c r="C59" s="59" t="s">
        <v>383</v>
      </c>
      <c r="D59" s="59" t="s">
        <v>384</v>
      </c>
      <c r="E59" s="63" t="s">
        <v>713</v>
      </c>
      <c r="F59" s="63"/>
      <c r="G59" s="59"/>
      <c r="H59" s="59" t="s">
        <v>714</v>
      </c>
      <c r="I59" s="59" t="s">
        <v>715</v>
      </c>
      <c r="J59" s="158" t="b">
        <v>0</v>
      </c>
      <c r="K59" s="133" t="s">
        <v>741</v>
      </c>
      <c r="L59" s="59" t="s">
        <v>742</v>
      </c>
      <c r="M59" s="58"/>
      <c r="N59" s="63" t="s">
        <v>743</v>
      </c>
      <c r="O59" s="63" t="s">
        <v>744</v>
      </c>
      <c r="P59" s="63" t="s">
        <v>720</v>
      </c>
      <c r="Q59" s="63">
        <v>2150</v>
      </c>
      <c r="R59" s="62" t="s">
        <v>745</v>
      </c>
      <c r="S59" s="218" t="s">
        <v>746</v>
      </c>
      <c r="T59" s="132" t="s">
        <v>747</v>
      </c>
      <c r="U59" s="166" t="s">
        <v>397</v>
      </c>
      <c r="V59" s="219" t="s">
        <v>398</v>
      </c>
      <c r="W59" s="219" t="s">
        <v>445</v>
      </c>
      <c r="X59" s="219" t="s">
        <v>446</v>
      </c>
      <c r="Y59" s="132" t="s">
        <v>336</v>
      </c>
      <c r="Z59" s="166" t="s">
        <v>401</v>
      </c>
      <c r="AA59" s="166">
        <v>1</v>
      </c>
      <c r="AB59" s="166">
        <v>1</v>
      </c>
      <c r="AC59" s="166">
        <v>0</v>
      </c>
      <c r="AD59" s="166">
        <v>1</v>
      </c>
      <c r="AE59" s="213">
        <v>43697</v>
      </c>
      <c r="AF59" s="64">
        <v>145</v>
      </c>
      <c r="AG59" s="64" t="s">
        <v>401</v>
      </c>
      <c r="AH59" s="64">
        <v>1</v>
      </c>
      <c r="AI59" s="180" t="s">
        <v>258</v>
      </c>
      <c r="AJ59" s="60">
        <v>2</v>
      </c>
      <c r="AK59" s="60">
        <v>2</v>
      </c>
      <c r="AL59" s="60">
        <v>0</v>
      </c>
      <c r="AM59" s="60">
        <v>4</v>
      </c>
      <c r="AN59" s="60">
        <v>0</v>
      </c>
      <c r="AO59" s="60">
        <v>5</v>
      </c>
      <c r="AP59" s="60">
        <v>7</v>
      </c>
      <c r="AQ59" s="60">
        <v>1</v>
      </c>
      <c r="AR59" s="60">
        <v>0</v>
      </c>
      <c r="AS59" s="60">
        <v>1</v>
      </c>
      <c r="AT59" s="60">
        <v>0</v>
      </c>
      <c r="AU59" s="60">
        <v>0</v>
      </c>
      <c r="AV59" s="60">
        <v>1</v>
      </c>
      <c r="AW59" s="60">
        <v>1</v>
      </c>
      <c r="AX59" s="60">
        <v>1</v>
      </c>
      <c r="AY59" s="60">
        <v>2</v>
      </c>
      <c r="AZ59" s="60">
        <v>6</v>
      </c>
      <c r="BA59" s="60">
        <v>14</v>
      </c>
      <c r="BB59" s="60">
        <v>7</v>
      </c>
      <c r="BC59" s="60">
        <v>6</v>
      </c>
      <c r="BD59" s="60">
        <v>5</v>
      </c>
      <c r="BE59" s="60">
        <v>15</v>
      </c>
      <c r="BF59" s="60">
        <v>14</v>
      </c>
      <c r="BG59" s="187">
        <v>0.33333333333332998</v>
      </c>
      <c r="BH59" s="187">
        <v>0.14285714285713999</v>
      </c>
      <c r="BI59" s="187">
        <v>0</v>
      </c>
      <c r="BJ59" s="187">
        <v>0.66666666666665997</v>
      </c>
      <c r="BK59" s="187">
        <v>0</v>
      </c>
      <c r="BL59" s="187">
        <v>0.33333333333332998</v>
      </c>
      <c r="BM59" s="187">
        <v>0.5</v>
      </c>
    </row>
    <row r="60" spans="2:65" ht="14.1" customHeight="1" x14ac:dyDescent="0.2">
      <c r="B60" s="58" t="s">
        <v>748</v>
      </c>
      <c r="C60" s="59" t="s">
        <v>383</v>
      </c>
      <c r="D60" s="59" t="s">
        <v>384</v>
      </c>
      <c r="E60" s="63" t="s">
        <v>713</v>
      </c>
      <c r="F60" s="63"/>
      <c r="G60" s="59"/>
      <c r="H60" s="59" t="s">
        <v>714</v>
      </c>
      <c r="I60" s="59" t="s">
        <v>715</v>
      </c>
      <c r="J60" s="158" t="b">
        <v>0</v>
      </c>
      <c r="K60" s="133" t="s">
        <v>749</v>
      </c>
      <c r="L60" s="59" t="s">
        <v>750</v>
      </c>
      <c r="M60" s="58"/>
      <c r="N60" s="63" t="s">
        <v>751</v>
      </c>
      <c r="O60" s="63" t="s">
        <v>752</v>
      </c>
      <c r="P60" s="63" t="s">
        <v>720</v>
      </c>
      <c r="Q60" s="63">
        <v>1915</v>
      </c>
      <c r="R60" s="62" t="s">
        <v>753</v>
      </c>
      <c r="S60" s="218" t="s">
        <v>754</v>
      </c>
      <c r="T60" s="132" t="s">
        <v>755</v>
      </c>
      <c r="U60" s="166" t="s">
        <v>397</v>
      </c>
      <c r="V60" s="219" t="s">
        <v>398</v>
      </c>
      <c r="W60" s="219" t="s">
        <v>445</v>
      </c>
      <c r="X60" s="219" t="s">
        <v>446</v>
      </c>
      <c r="Y60" s="132" t="s">
        <v>333</v>
      </c>
      <c r="Z60" s="166"/>
      <c r="AA60" s="166">
        <v>0</v>
      </c>
      <c r="AB60" s="166">
        <v>0</v>
      </c>
      <c r="AC60" s="166">
        <v>0</v>
      </c>
      <c r="AD60" s="166">
        <v>1</v>
      </c>
      <c r="AE60" s="213">
        <v>43530</v>
      </c>
      <c r="AF60" s="64">
        <v>312</v>
      </c>
      <c r="AG60" s="64" t="s">
        <v>401</v>
      </c>
      <c r="AH60" s="64">
        <v>1</v>
      </c>
      <c r="AI60" s="180" t="s">
        <v>334</v>
      </c>
      <c r="AJ60" s="60">
        <v>0</v>
      </c>
      <c r="AK60" s="60">
        <v>0</v>
      </c>
      <c r="AL60" s="60">
        <v>0</v>
      </c>
      <c r="AM60" s="60">
        <v>0</v>
      </c>
      <c r="AN60" s="60">
        <v>0</v>
      </c>
      <c r="AO60" s="60">
        <v>0</v>
      </c>
      <c r="AP60" s="60">
        <v>0</v>
      </c>
      <c r="AQ60" s="60">
        <v>0</v>
      </c>
      <c r="AR60" s="60">
        <v>0</v>
      </c>
      <c r="AS60" s="60">
        <v>0</v>
      </c>
      <c r="AT60" s="60">
        <v>0</v>
      </c>
      <c r="AU60" s="60">
        <v>0</v>
      </c>
      <c r="AV60" s="60">
        <v>0</v>
      </c>
      <c r="AW60" s="60">
        <v>0</v>
      </c>
      <c r="AX60" s="60">
        <v>0</v>
      </c>
      <c r="AY60" s="60">
        <v>0</v>
      </c>
      <c r="AZ60" s="60">
        <v>0</v>
      </c>
      <c r="BA60" s="60">
        <v>0</v>
      </c>
      <c r="BB60" s="60">
        <v>0</v>
      </c>
      <c r="BC60" s="60">
        <v>0</v>
      </c>
      <c r="BD60" s="60">
        <v>0</v>
      </c>
      <c r="BE60" s="60">
        <v>0</v>
      </c>
      <c r="BF60" s="60">
        <v>0</v>
      </c>
      <c r="BG60" s="187">
        <v>0</v>
      </c>
      <c r="BH60" s="187">
        <v>0</v>
      </c>
      <c r="BI60" s="187">
        <v>0</v>
      </c>
      <c r="BJ60" s="187">
        <v>0</v>
      </c>
      <c r="BK60" s="187">
        <v>0</v>
      </c>
      <c r="BL60" s="187">
        <v>0</v>
      </c>
      <c r="BM60" s="187">
        <v>0</v>
      </c>
    </row>
    <row r="61" spans="2:65" ht="14.1" customHeight="1" x14ac:dyDescent="0.2">
      <c r="B61" s="58" t="s">
        <v>756</v>
      </c>
      <c r="C61" s="59" t="s">
        <v>383</v>
      </c>
      <c r="D61" s="59" t="s">
        <v>384</v>
      </c>
      <c r="E61" s="63" t="s">
        <v>713</v>
      </c>
      <c r="F61" s="63"/>
      <c r="G61" s="59"/>
      <c r="H61" s="59" t="s">
        <v>714</v>
      </c>
      <c r="I61" s="59" t="s">
        <v>715</v>
      </c>
      <c r="J61" s="158" t="b">
        <v>0</v>
      </c>
      <c r="K61" s="133" t="s">
        <v>757</v>
      </c>
      <c r="L61" s="59" t="s">
        <v>758</v>
      </c>
      <c r="M61" s="58"/>
      <c r="N61" s="63" t="s">
        <v>759</v>
      </c>
      <c r="O61" s="63" t="s">
        <v>713</v>
      </c>
      <c r="P61" s="63" t="s">
        <v>720</v>
      </c>
      <c r="Q61" s="63">
        <v>2128</v>
      </c>
      <c r="R61" s="62" t="s">
        <v>760</v>
      </c>
      <c r="S61" s="218" t="s">
        <v>746</v>
      </c>
      <c r="T61" s="132" t="s">
        <v>747</v>
      </c>
      <c r="U61" s="166" t="s">
        <v>397</v>
      </c>
      <c r="V61" s="219" t="s">
        <v>398</v>
      </c>
      <c r="W61" s="219" t="s">
        <v>445</v>
      </c>
      <c r="X61" s="219" t="s">
        <v>446</v>
      </c>
      <c r="Y61" s="132" t="s">
        <v>336</v>
      </c>
      <c r="Z61" s="166" t="s">
        <v>401</v>
      </c>
      <c r="AA61" s="166">
        <v>1</v>
      </c>
      <c r="AB61" s="166">
        <v>1</v>
      </c>
      <c r="AC61" s="166">
        <v>0</v>
      </c>
      <c r="AD61" s="166">
        <v>1</v>
      </c>
      <c r="AE61" s="213">
        <v>43707</v>
      </c>
      <c r="AF61" s="64">
        <v>135</v>
      </c>
      <c r="AG61" s="64" t="s">
        <v>401</v>
      </c>
      <c r="AH61" s="64">
        <v>1</v>
      </c>
      <c r="AI61" s="180" t="s">
        <v>258</v>
      </c>
      <c r="AJ61" s="60">
        <v>0</v>
      </c>
      <c r="AK61" s="60">
        <v>1</v>
      </c>
      <c r="AL61" s="60">
        <v>1</v>
      </c>
      <c r="AM61" s="60">
        <v>4</v>
      </c>
      <c r="AN61" s="60">
        <v>4</v>
      </c>
      <c r="AO61" s="60">
        <v>1</v>
      </c>
      <c r="AP61" s="60">
        <v>6</v>
      </c>
      <c r="AQ61" s="60">
        <v>1</v>
      </c>
      <c r="AR61" s="60">
        <v>0</v>
      </c>
      <c r="AS61" s="60">
        <v>0</v>
      </c>
      <c r="AT61" s="60">
        <v>0</v>
      </c>
      <c r="AU61" s="60">
        <v>1</v>
      </c>
      <c r="AV61" s="60">
        <v>0</v>
      </c>
      <c r="AW61" s="60">
        <v>1</v>
      </c>
      <c r="AX61" s="60">
        <v>2</v>
      </c>
      <c r="AY61" s="60">
        <v>1</v>
      </c>
      <c r="AZ61" s="60">
        <v>2</v>
      </c>
      <c r="BA61" s="60">
        <v>6</v>
      </c>
      <c r="BB61" s="60">
        <v>5</v>
      </c>
      <c r="BC61" s="60">
        <v>5</v>
      </c>
      <c r="BD61" s="60">
        <v>4</v>
      </c>
      <c r="BE61" s="60">
        <v>5</v>
      </c>
      <c r="BF61" s="60">
        <v>6</v>
      </c>
      <c r="BG61" s="187">
        <v>0</v>
      </c>
      <c r="BH61" s="187">
        <v>0.16666666666666</v>
      </c>
      <c r="BI61" s="187">
        <v>0.2</v>
      </c>
      <c r="BJ61" s="187">
        <v>0.8</v>
      </c>
      <c r="BK61" s="187">
        <v>1</v>
      </c>
      <c r="BL61" s="187">
        <v>0.2</v>
      </c>
      <c r="BM61" s="187">
        <v>1</v>
      </c>
    </row>
    <row r="62" spans="2:65" ht="14.1" customHeight="1" x14ac:dyDescent="0.2">
      <c r="B62" s="58" t="s">
        <v>761</v>
      </c>
      <c r="C62" s="59" t="s">
        <v>383</v>
      </c>
      <c r="D62" s="59" t="s">
        <v>384</v>
      </c>
      <c r="E62" s="63" t="s">
        <v>713</v>
      </c>
      <c r="F62" s="63"/>
      <c r="G62" s="59"/>
      <c r="H62" s="59" t="s">
        <v>714</v>
      </c>
      <c r="I62" s="59" t="s">
        <v>715</v>
      </c>
      <c r="J62" s="158" t="b">
        <v>0</v>
      </c>
      <c r="K62" s="133" t="s">
        <v>762</v>
      </c>
      <c r="L62" s="59" t="s">
        <v>763</v>
      </c>
      <c r="M62" s="58"/>
      <c r="N62" s="63" t="s">
        <v>764</v>
      </c>
      <c r="O62" s="63" t="s">
        <v>765</v>
      </c>
      <c r="P62" s="63" t="s">
        <v>720</v>
      </c>
      <c r="Q62" s="63">
        <v>2145</v>
      </c>
      <c r="R62" s="62" t="s">
        <v>766</v>
      </c>
      <c r="S62" s="218" t="s">
        <v>767</v>
      </c>
      <c r="T62" s="132" t="s">
        <v>768</v>
      </c>
      <c r="U62" s="166" t="s">
        <v>397</v>
      </c>
      <c r="V62" s="219" t="s">
        <v>398</v>
      </c>
      <c r="W62" s="219" t="s">
        <v>494</v>
      </c>
      <c r="X62" s="219" t="s">
        <v>495</v>
      </c>
      <c r="Y62" s="132" t="s">
        <v>333</v>
      </c>
      <c r="Z62" s="166"/>
      <c r="AA62" s="166">
        <v>0</v>
      </c>
      <c r="AB62" s="166">
        <v>0</v>
      </c>
      <c r="AC62" s="166">
        <v>0</v>
      </c>
      <c r="AD62" s="166">
        <v>1</v>
      </c>
      <c r="AE62" s="213">
        <v>43631</v>
      </c>
      <c r="AF62" s="64">
        <v>211</v>
      </c>
      <c r="AG62" s="64" t="s">
        <v>401</v>
      </c>
      <c r="AH62" s="64">
        <v>1</v>
      </c>
      <c r="AI62" s="180" t="s">
        <v>334</v>
      </c>
      <c r="AJ62" s="60">
        <v>0</v>
      </c>
      <c r="AK62" s="60">
        <v>0</v>
      </c>
      <c r="AL62" s="60">
        <v>0</v>
      </c>
      <c r="AM62" s="60">
        <v>0</v>
      </c>
      <c r="AN62" s="60">
        <v>0</v>
      </c>
      <c r="AO62" s="60">
        <v>0</v>
      </c>
      <c r="AP62" s="60">
        <v>0</v>
      </c>
      <c r="AQ62" s="60">
        <v>0</v>
      </c>
      <c r="AR62" s="60">
        <v>0</v>
      </c>
      <c r="AS62" s="60">
        <v>0</v>
      </c>
      <c r="AT62" s="60">
        <v>0</v>
      </c>
      <c r="AU62" s="60">
        <v>0</v>
      </c>
      <c r="AV62" s="60">
        <v>0</v>
      </c>
      <c r="AW62" s="60">
        <v>0</v>
      </c>
      <c r="AX62" s="60">
        <v>0</v>
      </c>
      <c r="AY62" s="60">
        <v>0</v>
      </c>
      <c r="AZ62" s="60">
        <v>0</v>
      </c>
      <c r="BA62" s="60">
        <v>1</v>
      </c>
      <c r="BB62" s="60">
        <v>0</v>
      </c>
      <c r="BC62" s="60">
        <v>0</v>
      </c>
      <c r="BD62" s="60">
        <v>2</v>
      </c>
      <c r="BE62" s="60">
        <v>1</v>
      </c>
      <c r="BF62" s="60">
        <v>0</v>
      </c>
      <c r="BG62" s="187">
        <v>0</v>
      </c>
      <c r="BH62" s="187">
        <v>0</v>
      </c>
      <c r="BI62" s="187">
        <v>0</v>
      </c>
      <c r="BJ62" s="187">
        <v>0</v>
      </c>
      <c r="BK62" s="187">
        <v>0</v>
      </c>
      <c r="BL62" s="187">
        <v>0</v>
      </c>
      <c r="BM62" s="187">
        <v>0</v>
      </c>
    </row>
    <row r="63" spans="2:65" ht="14.1" customHeight="1" x14ac:dyDescent="0.2">
      <c r="B63" s="58" t="s">
        <v>769</v>
      </c>
      <c r="C63" s="59" t="s">
        <v>383</v>
      </c>
      <c r="D63" s="59" t="s">
        <v>384</v>
      </c>
      <c r="E63" s="63" t="s">
        <v>770</v>
      </c>
      <c r="F63" s="63"/>
      <c r="G63" s="59"/>
      <c r="H63" s="59" t="s">
        <v>714</v>
      </c>
      <c r="I63" s="59" t="s">
        <v>771</v>
      </c>
      <c r="J63" s="158" t="b">
        <v>0</v>
      </c>
      <c r="K63" s="133" t="s">
        <v>772</v>
      </c>
      <c r="L63" s="59" t="s">
        <v>773</v>
      </c>
      <c r="M63" s="58"/>
      <c r="N63" s="63" t="s">
        <v>774</v>
      </c>
      <c r="O63" s="63" t="s">
        <v>775</v>
      </c>
      <c r="P63" s="63" t="s">
        <v>776</v>
      </c>
      <c r="Q63" s="63">
        <v>4073</v>
      </c>
      <c r="R63" s="62" t="s">
        <v>777</v>
      </c>
      <c r="S63" s="218" t="s">
        <v>778</v>
      </c>
      <c r="T63" s="132" t="s">
        <v>779</v>
      </c>
      <c r="U63" s="166" t="s">
        <v>397</v>
      </c>
      <c r="V63" s="219" t="s">
        <v>398</v>
      </c>
      <c r="W63" s="219" t="s">
        <v>494</v>
      </c>
      <c r="X63" s="219" t="s">
        <v>495</v>
      </c>
      <c r="Y63" s="132" t="s">
        <v>333</v>
      </c>
      <c r="Z63" s="166"/>
      <c r="AA63" s="166">
        <v>0</v>
      </c>
      <c r="AB63" s="166">
        <v>0</v>
      </c>
      <c r="AC63" s="166">
        <v>0</v>
      </c>
      <c r="AD63" s="166">
        <v>0</v>
      </c>
      <c r="AE63" s="213">
        <v>42306</v>
      </c>
      <c r="AF63" s="64">
        <v>1536</v>
      </c>
      <c r="AG63" s="64" t="s">
        <v>401</v>
      </c>
      <c r="AH63" s="64">
        <v>1</v>
      </c>
      <c r="AI63" s="180" t="s">
        <v>334</v>
      </c>
      <c r="AJ63" s="60">
        <v>0</v>
      </c>
      <c r="AK63" s="60">
        <v>6</v>
      </c>
      <c r="AL63" s="60">
        <v>1</v>
      </c>
      <c r="AM63" s="60">
        <v>0</v>
      </c>
      <c r="AN63" s="60">
        <v>0</v>
      </c>
      <c r="AO63" s="60">
        <v>1</v>
      </c>
      <c r="AP63" s="60">
        <v>1</v>
      </c>
      <c r="AQ63" s="60">
        <v>0</v>
      </c>
      <c r="AR63" s="60">
        <v>0</v>
      </c>
      <c r="AS63" s="60">
        <v>0</v>
      </c>
      <c r="AT63" s="60">
        <v>0</v>
      </c>
      <c r="AU63" s="60">
        <v>1</v>
      </c>
      <c r="AV63" s="60">
        <v>2</v>
      </c>
      <c r="AW63" s="60">
        <v>0</v>
      </c>
      <c r="AX63" s="60">
        <v>0</v>
      </c>
      <c r="AY63" s="60">
        <v>0</v>
      </c>
      <c r="AZ63" s="60">
        <v>1</v>
      </c>
      <c r="BA63" s="60">
        <v>8</v>
      </c>
      <c r="BB63" s="60">
        <v>5</v>
      </c>
      <c r="BC63" s="60">
        <v>4</v>
      </c>
      <c r="BD63" s="60">
        <v>3</v>
      </c>
      <c r="BE63" s="60">
        <v>5</v>
      </c>
      <c r="BF63" s="60">
        <v>2</v>
      </c>
      <c r="BG63" s="187">
        <v>0</v>
      </c>
      <c r="BH63" s="187">
        <v>0.75</v>
      </c>
      <c r="BI63" s="187">
        <v>0.2</v>
      </c>
      <c r="BJ63" s="187">
        <v>0</v>
      </c>
      <c r="BK63" s="187">
        <v>0</v>
      </c>
      <c r="BL63" s="187">
        <v>0.2</v>
      </c>
      <c r="BM63" s="187">
        <v>0.5</v>
      </c>
    </row>
    <row r="64" spans="2:65" ht="14.1" customHeight="1" x14ac:dyDescent="0.2">
      <c r="B64" s="58" t="s">
        <v>780</v>
      </c>
      <c r="C64" s="59" t="s">
        <v>383</v>
      </c>
      <c r="D64" s="59" t="s">
        <v>384</v>
      </c>
      <c r="E64" s="63" t="s">
        <v>770</v>
      </c>
      <c r="F64" s="63"/>
      <c r="G64" s="59"/>
      <c r="H64" s="59" t="s">
        <v>714</v>
      </c>
      <c r="I64" s="59" t="s">
        <v>771</v>
      </c>
      <c r="J64" s="158" t="b">
        <v>0</v>
      </c>
      <c r="K64" s="133" t="s">
        <v>781</v>
      </c>
      <c r="L64" s="59" t="s">
        <v>782</v>
      </c>
      <c r="M64" s="58"/>
      <c r="N64" s="63" t="s">
        <v>783</v>
      </c>
      <c r="O64" s="63" t="s">
        <v>784</v>
      </c>
      <c r="P64" s="63" t="s">
        <v>776</v>
      </c>
      <c r="Q64" s="63">
        <v>4106</v>
      </c>
      <c r="R64" s="62" t="s">
        <v>785</v>
      </c>
      <c r="S64" s="218" t="s">
        <v>786</v>
      </c>
      <c r="T64" s="132" t="s">
        <v>779</v>
      </c>
      <c r="U64" s="166" t="s">
        <v>397</v>
      </c>
      <c r="V64" s="219" t="s">
        <v>398</v>
      </c>
      <c r="W64" s="219" t="s">
        <v>494</v>
      </c>
      <c r="X64" s="219" t="s">
        <v>495</v>
      </c>
      <c r="Y64" s="132" t="s">
        <v>333</v>
      </c>
      <c r="Z64" s="166"/>
      <c r="AA64" s="166">
        <v>0</v>
      </c>
      <c r="AB64" s="166">
        <v>0</v>
      </c>
      <c r="AC64" s="166">
        <v>0</v>
      </c>
      <c r="AD64" s="166">
        <v>0</v>
      </c>
      <c r="AE64" s="213">
        <v>42292</v>
      </c>
      <c r="AF64" s="64">
        <v>1550</v>
      </c>
      <c r="AG64" s="64" t="s">
        <v>401</v>
      </c>
      <c r="AH64" s="64">
        <v>1</v>
      </c>
      <c r="AI64" s="180" t="s">
        <v>334</v>
      </c>
      <c r="AJ64" s="60">
        <v>0</v>
      </c>
      <c r="AK64" s="60">
        <v>0</v>
      </c>
      <c r="AL64" s="60">
        <v>0</v>
      </c>
      <c r="AM64" s="60">
        <v>0</v>
      </c>
      <c r="AN64" s="60">
        <v>0</v>
      </c>
      <c r="AO64" s="60">
        <v>0</v>
      </c>
      <c r="AP64" s="60">
        <v>0</v>
      </c>
      <c r="AQ64" s="60">
        <v>0</v>
      </c>
      <c r="AR64" s="60">
        <v>0</v>
      </c>
      <c r="AS64" s="60">
        <v>0</v>
      </c>
      <c r="AT64" s="60">
        <v>0</v>
      </c>
      <c r="AU64" s="60">
        <v>0</v>
      </c>
      <c r="AV64" s="60">
        <v>0</v>
      </c>
      <c r="AW64" s="60">
        <v>1</v>
      </c>
      <c r="AX64" s="60">
        <v>0</v>
      </c>
      <c r="AY64" s="60">
        <v>0</v>
      </c>
      <c r="AZ64" s="60">
        <v>0</v>
      </c>
      <c r="BA64" s="60">
        <v>0</v>
      </c>
      <c r="BB64" s="60">
        <v>0</v>
      </c>
      <c r="BC64" s="60">
        <v>1</v>
      </c>
      <c r="BD64" s="60">
        <v>1</v>
      </c>
      <c r="BE64" s="60">
        <v>3</v>
      </c>
      <c r="BF64" s="60">
        <v>2</v>
      </c>
      <c r="BG64" s="187">
        <v>0</v>
      </c>
      <c r="BH64" s="187">
        <v>0</v>
      </c>
      <c r="BI64" s="187">
        <v>0</v>
      </c>
      <c r="BJ64" s="187">
        <v>0</v>
      </c>
      <c r="BK64" s="187">
        <v>0</v>
      </c>
      <c r="BL64" s="187">
        <v>0</v>
      </c>
      <c r="BM64" s="187">
        <v>0</v>
      </c>
    </row>
    <row r="65" spans="2:65" ht="14.1" customHeight="1" x14ac:dyDescent="0.2">
      <c r="B65" s="58" t="s">
        <v>787</v>
      </c>
      <c r="C65" s="59" t="s">
        <v>383</v>
      </c>
      <c r="D65" s="59" t="s">
        <v>384</v>
      </c>
      <c r="E65" s="63" t="s">
        <v>770</v>
      </c>
      <c r="F65" s="63"/>
      <c r="G65" s="59"/>
      <c r="H65" s="59" t="s">
        <v>714</v>
      </c>
      <c r="I65" s="59" t="s">
        <v>771</v>
      </c>
      <c r="J65" s="158" t="b">
        <v>0</v>
      </c>
      <c r="K65" s="133" t="s">
        <v>788</v>
      </c>
      <c r="L65" s="59" t="s">
        <v>782</v>
      </c>
      <c r="M65" s="58"/>
      <c r="N65" s="63" t="s">
        <v>789</v>
      </c>
      <c r="O65" s="63" t="s">
        <v>790</v>
      </c>
      <c r="P65" s="63" t="s">
        <v>776</v>
      </c>
      <c r="Q65" s="63">
        <v>4102</v>
      </c>
      <c r="R65" s="62" t="s">
        <v>791</v>
      </c>
      <c r="S65" s="218" t="s">
        <v>792</v>
      </c>
      <c r="T65" s="132" t="s">
        <v>779</v>
      </c>
      <c r="U65" s="166" t="s">
        <v>397</v>
      </c>
      <c r="V65" s="219" t="s">
        <v>398</v>
      </c>
      <c r="W65" s="219" t="s">
        <v>494</v>
      </c>
      <c r="X65" s="219" t="s">
        <v>495</v>
      </c>
      <c r="Y65" s="132" t="s">
        <v>333</v>
      </c>
      <c r="Z65" s="166"/>
      <c r="AA65" s="166">
        <v>0</v>
      </c>
      <c r="AB65" s="166">
        <v>0</v>
      </c>
      <c r="AC65" s="166">
        <v>0</v>
      </c>
      <c r="AD65" s="166">
        <v>0</v>
      </c>
      <c r="AE65" s="213">
        <v>42292</v>
      </c>
      <c r="AF65" s="64">
        <v>1550</v>
      </c>
      <c r="AG65" s="64" t="s">
        <v>401</v>
      </c>
      <c r="AH65" s="64">
        <v>1</v>
      </c>
      <c r="AI65" s="180" t="s">
        <v>334</v>
      </c>
      <c r="AJ65" s="60">
        <v>0</v>
      </c>
      <c r="AK65" s="60">
        <v>0</v>
      </c>
      <c r="AL65" s="60">
        <v>0</v>
      </c>
      <c r="AM65" s="60">
        <v>0</v>
      </c>
      <c r="AN65" s="60">
        <v>0</v>
      </c>
      <c r="AO65" s="60">
        <v>2</v>
      </c>
      <c r="AP65" s="60">
        <v>0</v>
      </c>
      <c r="AQ65" s="60">
        <v>0</v>
      </c>
      <c r="AR65" s="60">
        <v>0</v>
      </c>
      <c r="AS65" s="60">
        <v>0</v>
      </c>
      <c r="AT65" s="60">
        <v>0</v>
      </c>
      <c r="AU65" s="60">
        <v>1</v>
      </c>
      <c r="AV65" s="60">
        <v>0</v>
      </c>
      <c r="AW65" s="60">
        <v>0</v>
      </c>
      <c r="AX65" s="60">
        <v>0</v>
      </c>
      <c r="AY65" s="60">
        <v>0</v>
      </c>
      <c r="AZ65" s="60">
        <v>0</v>
      </c>
      <c r="BA65" s="60">
        <v>1</v>
      </c>
      <c r="BB65" s="60">
        <v>0</v>
      </c>
      <c r="BC65" s="60">
        <v>1</v>
      </c>
      <c r="BD65" s="60">
        <v>4</v>
      </c>
      <c r="BE65" s="60">
        <v>3</v>
      </c>
      <c r="BF65" s="60">
        <v>0</v>
      </c>
      <c r="BG65" s="187">
        <v>0</v>
      </c>
      <c r="BH65" s="187">
        <v>0</v>
      </c>
      <c r="BI65" s="187">
        <v>0</v>
      </c>
      <c r="BJ65" s="187">
        <v>0</v>
      </c>
      <c r="BK65" s="187">
        <v>0</v>
      </c>
      <c r="BL65" s="187">
        <v>0.66666666666665997</v>
      </c>
      <c r="BM65" s="187">
        <v>0</v>
      </c>
    </row>
    <row r="66" spans="2:65" ht="14.1" customHeight="1" x14ac:dyDescent="0.2">
      <c r="B66" s="58" t="s">
        <v>793</v>
      </c>
      <c r="C66" s="59" t="s">
        <v>383</v>
      </c>
      <c r="D66" s="59" t="s">
        <v>384</v>
      </c>
      <c r="E66" s="63" t="s">
        <v>770</v>
      </c>
      <c r="F66" s="63"/>
      <c r="G66" s="59"/>
      <c r="H66" s="59" t="s">
        <v>714</v>
      </c>
      <c r="I66" s="59" t="s">
        <v>771</v>
      </c>
      <c r="J66" s="158" t="b">
        <v>0</v>
      </c>
      <c r="K66" s="133" t="s">
        <v>794</v>
      </c>
      <c r="L66" s="59" t="s">
        <v>782</v>
      </c>
      <c r="M66" s="58"/>
      <c r="N66" s="63" t="s">
        <v>795</v>
      </c>
      <c r="O66" s="63" t="s">
        <v>796</v>
      </c>
      <c r="P66" s="63" t="s">
        <v>776</v>
      </c>
      <c r="Q66" s="63">
        <v>4240</v>
      </c>
      <c r="R66" s="62" t="s">
        <v>797</v>
      </c>
      <c r="S66" s="218" t="s">
        <v>778</v>
      </c>
      <c r="T66" s="132" t="s">
        <v>779</v>
      </c>
      <c r="U66" s="166" t="s">
        <v>397</v>
      </c>
      <c r="V66" s="219" t="s">
        <v>398</v>
      </c>
      <c r="W66" s="219" t="s">
        <v>494</v>
      </c>
      <c r="X66" s="219" t="s">
        <v>495</v>
      </c>
      <c r="Y66" s="132" t="s">
        <v>333</v>
      </c>
      <c r="Z66" s="166"/>
      <c r="AA66" s="166">
        <v>0</v>
      </c>
      <c r="AB66" s="166">
        <v>0</v>
      </c>
      <c r="AC66" s="166">
        <v>0</v>
      </c>
      <c r="AD66" s="166">
        <v>0</v>
      </c>
      <c r="AE66" s="213">
        <v>42298</v>
      </c>
      <c r="AF66" s="64">
        <v>1544</v>
      </c>
      <c r="AG66" s="64" t="s">
        <v>401</v>
      </c>
      <c r="AH66" s="64">
        <v>0</v>
      </c>
      <c r="AI66" s="180" t="s">
        <v>334</v>
      </c>
      <c r="AJ66" s="60">
        <v>0</v>
      </c>
      <c r="AK66" s="60">
        <v>1</v>
      </c>
      <c r="AL66" s="60">
        <v>0</v>
      </c>
      <c r="AM66" s="60">
        <v>0</v>
      </c>
      <c r="AN66" s="60">
        <v>0</v>
      </c>
      <c r="AO66" s="60">
        <v>0</v>
      </c>
      <c r="AP66" s="60">
        <v>0</v>
      </c>
      <c r="AQ66" s="60">
        <v>0</v>
      </c>
      <c r="AR66" s="60">
        <v>0</v>
      </c>
      <c r="AS66" s="60">
        <v>0</v>
      </c>
      <c r="AT66" s="60">
        <v>0</v>
      </c>
      <c r="AU66" s="60">
        <v>0</v>
      </c>
      <c r="AV66" s="60">
        <v>0</v>
      </c>
      <c r="AW66" s="60">
        <v>0</v>
      </c>
      <c r="AX66" s="60">
        <v>0</v>
      </c>
      <c r="AY66" s="60">
        <v>0</v>
      </c>
      <c r="AZ66" s="60">
        <v>2</v>
      </c>
      <c r="BA66" s="60">
        <v>3</v>
      </c>
      <c r="BB66" s="60">
        <v>0</v>
      </c>
      <c r="BC66" s="60">
        <v>1</v>
      </c>
      <c r="BD66" s="60">
        <v>2</v>
      </c>
      <c r="BE66" s="60">
        <v>1</v>
      </c>
      <c r="BF66" s="60">
        <v>0</v>
      </c>
      <c r="BG66" s="187">
        <v>0</v>
      </c>
      <c r="BH66" s="187">
        <v>0.33333333333332998</v>
      </c>
      <c r="BI66" s="187">
        <v>0</v>
      </c>
      <c r="BJ66" s="187">
        <v>0</v>
      </c>
      <c r="BK66" s="187">
        <v>0</v>
      </c>
      <c r="BL66" s="187">
        <v>0</v>
      </c>
      <c r="BM66" s="187">
        <v>0</v>
      </c>
    </row>
    <row r="67" spans="2:65" ht="14.1" customHeight="1" x14ac:dyDescent="0.2">
      <c r="B67" s="58" t="s">
        <v>798</v>
      </c>
      <c r="C67" s="59" t="s">
        <v>383</v>
      </c>
      <c r="D67" s="59" t="s">
        <v>384</v>
      </c>
      <c r="E67" s="63" t="s">
        <v>770</v>
      </c>
      <c r="F67" s="63"/>
      <c r="G67" s="59"/>
      <c r="H67" s="59" t="s">
        <v>714</v>
      </c>
      <c r="I67" s="59" t="s">
        <v>771</v>
      </c>
      <c r="J67" s="158" t="b">
        <v>0</v>
      </c>
      <c r="K67" s="133" t="s">
        <v>799</v>
      </c>
      <c r="L67" s="59" t="s">
        <v>782</v>
      </c>
      <c r="M67" s="58"/>
      <c r="N67" s="63" t="s">
        <v>800</v>
      </c>
      <c r="O67" s="63" t="s">
        <v>801</v>
      </c>
      <c r="P67" s="63" t="s">
        <v>776</v>
      </c>
      <c r="Q67" s="63">
        <v>4005</v>
      </c>
      <c r="R67" s="62" t="s">
        <v>802</v>
      </c>
      <c r="S67" s="218" t="s">
        <v>778</v>
      </c>
      <c r="T67" s="132" t="s">
        <v>779</v>
      </c>
      <c r="U67" s="166" t="s">
        <v>397</v>
      </c>
      <c r="V67" s="219" t="s">
        <v>398</v>
      </c>
      <c r="W67" s="219" t="s">
        <v>494</v>
      </c>
      <c r="X67" s="219" t="s">
        <v>495</v>
      </c>
      <c r="Y67" s="132" t="s">
        <v>333</v>
      </c>
      <c r="Z67" s="166"/>
      <c r="AA67" s="166">
        <v>0</v>
      </c>
      <c r="AB67" s="166">
        <v>0</v>
      </c>
      <c r="AC67" s="166">
        <v>0</v>
      </c>
      <c r="AD67" s="166">
        <v>0</v>
      </c>
      <c r="AE67" s="213">
        <v>42298</v>
      </c>
      <c r="AF67" s="64">
        <v>1544</v>
      </c>
      <c r="AG67" s="64" t="s">
        <v>401</v>
      </c>
      <c r="AH67" s="64">
        <v>1</v>
      </c>
      <c r="AI67" s="180" t="s">
        <v>334</v>
      </c>
      <c r="AJ67" s="60">
        <v>0</v>
      </c>
      <c r="AK67" s="60">
        <v>0</v>
      </c>
      <c r="AL67" s="60">
        <v>1</v>
      </c>
      <c r="AM67" s="60">
        <v>0</v>
      </c>
      <c r="AN67" s="60">
        <v>0</v>
      </c>
      <c r="AO67" s="60">
        <v>0</v>
      </c>
      <c r="AP67" s="60">
        <v>0</v>
      </c>
      <c r="AQ67" s="60">
        <v>0</v>
      </c>
      <c r="AR67" s="60">
        <v>0</v>
      </c>
      <c r="AS67" s="60">
        <v>0</v>
      </c>
      <c r="AT67" s="60">
        <v>0</v>
      </c>
      <c r="AU67" s="60">
        <v>0</v>
      </c>
      <c r="AV67" s="60">
        <v>0</v>
      </c>
      <c r="AW67" s="60">
        <v>0</v>
      </c>
      <c r="AX67" s="60">
        <v>1</v>
      </c>
      <c r="AY67" s="60">
        <v>0</v>
      </c>
      <c r="AZ67" s="60">
        <v>0</v>
      </c>
      <c r="BA67" s="60">
        <v>2</v>
      </c>
      <c r="BB67" s="60">
        <v>2</v>
      </c>
      <c r="BC67" s="60">
        <v>0</v>
      </c>
      <c r="BD67" s="60">
        <v>1</v>
      </c>
      <c r="BE67" s="60">
        <v>0</v>
      </c>
      <c r="BF67" s="60">
        <v>3</v>
      </c>
      <c r="BG67" s="187">
        <v>0</v>
      </c>
      <c r="BH67" s="187">
        <v>0</v>
      </c>
      <c r="BI67" s="187">
        <v>0.5</v>
      </c>
      <c r="BJ67" s="187">
        <v>0</v>
      </c>
      <c r="BK67" s="187">
        <v>0</v>
      </c>
      <c r="BL67" s="187">
        <v>0</v>
      </c>
      <c r="BM67" s="187">
        <v>0</v>
      </c>
    </row>
    <row r="68" spans="2:65" ht="14.1" customHeight="1" x14ac:dyDescent="0.2">
      <c r="B68" s="58" t="s">
        <v>803</v>
      </c>
      <c r="C68" s="59" t="s">
        <v>383</v>
      </c>
      <c r="D68" s="59" t="s">
        <v>384</v>
      </c>
      <c r="E68" s="63" t="s">
        <v>770</v>
      </c>
      <c r="F68" s="63"/>
      <c r="G68" s="59"/>
      <c r="H68" s="59" t="s">
        <v>714</v>
      </c>
      <c r="I68" s="59" t="s">
        <v>771</v>
      </c>
      <c r="J68" s="158" t="b">
        <v>0</v>
      </c>
      <c r="K68" s="133" t="s">
        <v>804</v>
      </c>
      <c r="L68" s="59" t="s">
        <v>805</v>
      </c>
      <c r="M68" s="58"/>
      <c r="N68" s="63" t="s">
        <v>806</v>
      </c>
      <c r="O68" s="63" t="s">
        <v>790</v>
      </c>
      <c r="P68" s="63" t="s">
        <v>776</v>
      </c>
      <c r="Q68" s="63">
        <v>4102</v>
      </c>
      <c r="R68" s="62" t="s">
        <v>807</v>
      </c>
      <c r="S68" s="218" t="s">
        <v>778</v>
      </c>
      <c r="T68" s="132" t="s">
        <v>779</v>
      </c>
      <c r="U68" s="166" t="s">
        <v>397</v>
      </c>
      <c r="V68" s="219" t="s">
        <v>398</v>
      </c>
      <c r="W68" s="219" t="s">
        <v>494</v>
      </c>
      <c r="X68" s="219" t="s">
        <v>495</v>
      </c>
      <c r="Y68" s="132" t="s">
        <v>335</v>
      </c>
      <c r="Z68" s="166"/>
      <c r="AA68" s="166">
        <v>0</v>
      </c>
      <c r="AB68" s="166">
        <v>0</v>
      </c>
      <c r="AC68" s="166">
        <v>1</v>
      </c>
      <c r="AD68" s="166">
        <v>0</v>
      </c>
      <c r="AE68" s="213">
        <v>42298</v>
      </c>
      <c r="AF68" s="64">
        <v>1544</v>
      </c>
      <c r="AG68" s="64" t="s">
        <v>401</v>
      </c>
      <c r="AH68" s="64">
        <v>1</v>
      </c>
      <c r="AI68" s="180" t="s">
        <v>334</v>
      </c>
      <c r="AJ68" s="60">
        <v>0</v>
      </c>
      <c r="AK68" s="60">
        <v>1</v>
      </c>
      <c r="AL68" s="60">
        <v>1</v>
      </c>
      <c r="AM68" s="60">
        <v>0</v>
      </c>
      <c r="AN68" s="60">
        <v>1</v>
      </c>
      <c r="AO68" s="60">
        <v>3</v>
      </c>
      <c r="AP68" s="60">
        <v>0</v>
      </c>
      <c r="AQ68" s="60">
        <v>0</v>
      </c>
      <c r="AR68" s="60">
        <v>0</v>
      </c>
      <c r="AS68" s="60">
        <v>1</v>
      </c>
      <c r="AT68" s="60">
        <v>0</v>
      </c>
      <c r="AU68" s="60">
        <v>2</v>
      </c>
      <c r="AV68" s="60">
        <v>0</v>
      </c>
      <c r="AW68" s="60">
        <v>0</v>
      </c>
      <c r="AX68" s="60">
        <v>1</v>
      </c>
      <c r="AY68" s="60">
        <v>0</v>
      </c>
      <c r="AZ68" s="60">
        <v>1</v>
      </c>
      <c r="BA68" s="60">
        <v>2</v>
      </c>
      <c r="BB68" s="60">
        <v>5</v>
      </c>
      <c r="BC68" s="60">
        <v>1</v>
      </c>
      <c r="BD68" s="60">
        <v>4</v>
      </c>
      <c r="BE68" s="60">
        <v>5</v>
      </c>
      <c r="BF68" s="60">
        <v>2</v>
      </c>
      <c r="BG68" s="187">
        <v>0</v>
      </c>
      <c r="BH68" s="187">
        <v>0.5</v>
      </c>
      <c r="BI68" s="187">
        <v>0.2</v>
      </c>
      <c r="BJ68" s="187">
        <v>0</v>
      </c>
      <c r="BK68" s="187">
        <v>0.25</v>
      </c>
      <c r="BL68" s="187">
        <v>0.6</v>
      </c>
      <c r="BM68" s="187">
        <v>0</v>
      </c>
    </row>
    <row r="69" spans="2:65" ht="14.1" customHeight="1" x14ac:dyDescent="0.2">
      <c r="B69" s="58" t="s">
        <v>808</v>
      </c>
      <c r="C69" s="59" t="s">
        <v>383</v>
      </c>
      <c r="D69" s="59" t="s">
        <v>384</v>
      </c>
      <c r="E69" s="63" t="s">
        <v>809</v>
      </c>
      <c r="F69" s="63"/>
      <c r="G69" s="59" t="s">
        <v>386</v>
      </c>
      <c r="H69" s="59" t="s">
        <v>810</v>
      </c>
      <c r="I69" s="59" t="s">
        <v>811</v>
      </c>
      <c r="J69" s="158" t="b">
        <v>0</v>
      </c>
      <c r="K69" s="133" t="s">
        <v>812</v>
      </c>
      <c r="L69" s="59" t="s">
        <v>742</v>
      </c>
      <c r="M69" s="58"/>
      <c r="N69" s="63" t="s">
        <v>813</v>
      </c>
      <c r="O69" s="63" t="s">
        <v>814</v>
      </c>
      <c r="P69" s="63" t="s">
        <v>815</v>
      </c>
      <c r="Q69" s="63">
        <v>7206</v>
      </c>
      <c r="R69" s="62" t="s">
        <v>816</v>
      </c>
      <c r="S69" s="218" t="s">
        <v>746</v>
      </c>
      <c r="T69" s="132" t="s">
        <v>747</v>
      </c>
      <c r="U69" s="166" t="s">
        <v>397</v>
      </c>
      <c r="V69" s="219" t="s">
        <v>398</v>
      </c>
      <c r="W69" s="219" t="s">
        <v>445</v>
      </c>
      <c r="X69" s="219" t="s">
        <v>446</v>
      </c>
      <c r="Y69" s="132" t="s">
        <v>333</v>
      </c>
      <c r="Z69" s="166" t="s">
        <v>410</v>
      </c>
      <c r="AA69" s="166">
        <v>0</v>
      </c>
      <c r="AB69" s="166">
        <v>1</v>
      </c>
      <c r="AC69" s="166">
        <v>0</v>
      </c>
      <c r="AD69" s="166">
        <v>0</v>
      </c>
      <c r="AE69" s="213">
        <v>40203</v>
      </c>
      <c r="AF69" s="64">
        <v>3639</v>
      </c>
      <c r="AG69" s="64" t="s">
        <v>401</v>
      </c>
      <c r="AH69" s="64">
        <v>0</v>
      </c>
      <c r="AI69" s="180" t="s">
        <v>258</v>
      </c>
      <c r="AJ69" s="60">
        <v>2</v>
      </c>
      <c r="AK69" s="60">
        <v>0</v>
      </c>
      <c r="AL69" s="60">
        <v>2</v>
      </c>
      <c r="AM69" s="60">
        <v>1</v>
      </c>
      <c r="AN69" s="60">
        <v>0</v>
      </c>
      <c r="AO69" s="60">
        <v>2</v>
      </c>
      <c r="AP69" s="60">
        <v>1</v>
      </c>
      <c r="AQ69" s="60">
        <v>1</v>
      </c>
      <c r="AR69" s="60">
        <v>0</v>
      </c>
      <c r="AS69" s="60">
        <v>0</v>
      </c>
      <c r="AT69" s="60">
        <v>2</v>
      </c>
      <c r="AU69" s="60">
        <v>1</v>
      </c>
      <c r="AV69" s="60">
        <v>0</v>
      </c>
      <c r="AW69" s="60">
        <v>1</v>
      </c>
      <c r="AX69" s="60">
        <v>0</v>
      </c>
      <c r="AY69" s="60">
        <v>0</v>
      </c>
      <c r="AZ69" s="60">
        <v>19</v>
      </c>
      <c r="BA69" s="60">
        <v>16</v>
      </c>
      <c r="BB69" s="60">
        <v>16</v>
      </c>
      <c r="BC69" s="60">
        <v>15</v>
      </c>
      <c r="BD69" s="60">
        <v>21</v>
      </c>
      <c r="BE69" s="60">
        <v>24</v>
      </c>
      <c r="BF69" s="60">
        <v>16</v>
      </c>
      <c r="BG69" s="187">
        <v>0.10526315789472999</v>
      </c>
      <c r="BH69" s="187">
        <v>0</v>
      </c>
      <c r="BI69" s="187">
        <v>0.125</v>
      </c>
      <c r="BJ69" s="187">
        <v>6.6666666666660004E-2</v>
      </c>
      <c r="BK69" s="187">
        <v>0</v>
      </c>
      <c r="BL69" s="187">
        <v>8.3333333333329998E-2</v>
      </c>
      <c r="BM69" s="187">
        <v>6.25E-2</v>
      </c>
    </row>
    <row r="70" spans="2:65" ht="14.1" customHeight="1" x14ac:dyDescent="0.2">
      <c r="B70" s="58" t="s">
        <v>817</v>
      </c>
      <c r="C70" s="59" t="s">
        <v>383</v>
      </c>
      <c r="D70" s="59" t="s">
        <v>384</v>
      </c>
      <c r="E70" s="63" t="s">
        <v>809</v>
      </c>
      <c r="F70" s="63"/>
      <c r="G70" s="59" t="s">
        <v>386</v>
      </c>
      <c r="H70" s="59" t="s">
        <v>810</v>
      </c>
      <c r="I70" s="59" t="s">
        <v>811</v>
      </c>
      <c r="J70" s="158" t="b">
        <v>0</v>
      </c>
      <c r="K70" s="133" t="s">
        <v>818</v>
      </c>
      <c r="L70" s="59" t="s">
        <v>742</v>
      </c>
      <c r="M70" s="58"/>
      <c r="N70" s="63" t="s">
        <v>819</v>
      </c>
      <c r="O70" s="63" t="s">
        <v>814</v>
      </c>
      <c r="P70" s="63" t="s">
        <v>815</v>
      </c>
      <c r="Q70" s="63">
        <v>7201</v>
      </c>
      <c r="R70" s="62" t="s">
        <v>820</v>
      </c>
      <c r="S70" s="218" t="s">
        <v>746</v>
      </c>
      <c r="T70" s="132" t="s">
        <v>747</v>
      </c>
      <c r="U70" s="166" t="s">
        <v>397</v>
      </c>
      <c r="V70" s="219" t="s">
        <v>398</v>
      </c>
      <c r="W70" s="219" t="s">
        <v>445</v>
      </c>
      <c r="X70" s="219" t="s">
        <v>446</v>
      </c>
      <c r="Y70" s="132" t="s">
        <v>336</v>
      </c>
      <c r="Z70" s="166"/>
      <c r="AA70" s="166">
        <v>1</v>
      </c>
      <c r="AB70" s="166">
        <v>1</v>
      </c>
      <c r="AC70" s="166">
        <v>0</v>
      </c>
      <c r="AD70" s="166">
        <v>0</v>
      </c>
      <c r="AE70" s="213">
        <v>40263</v>
      </c>
      <c r="AF70" s="64">
        <v>3579</v>
      </c>
      <c r="AG70" s="64" t="s">
        <v>401</v>
      </c>
      <c r="AH70" s="64">
        <v>0</v>
      </c>
      <c r="AI70" s="180" t="s">
        <v>258</v>
      </c>
      <c r="AJ70" s="60">
        <v>1</v>
      </c>
      <c r="AK70" s="60">
        <v>1</v>
      </c>
      <c r="AL70" s="60">
        <v>2</v>
      </c>
      <c r="AM70" s="60">
        <v>1</v>
      </c>
      <c r="AN70" s="60">
        <v>0</v>
      </c>
      <c r="AO70" s="60">
        <v>1</v>
      </c>
      <c r="AP70" s="60">
        <v>0</v>
      </c>
      <c r="AQ70" s="60">
        <v>1</v>
      </c>
      <c r="AR70" s="60">
        <v>2</v>
      </c>
      <c r="AS70" s="60">
        <v>2</v>
      </c>
      <c r="AT70" s="60">
        <v>0</v>
      </c>
      <c r="AU70" s="60">
        <v>0</v>
      </c>
      <c r="AV70" s="60">
        <v>0</v>
      </c>
      <c r="AW70" s="60">
        <v>0</v>
      </c>
      <c r="AX70" s="60">
        <v>0</v>
      </c>
      <c r="AY70" s="60">
        <v>0</v>
      </c>
      <c r="AZ70" s="60">
        <v>16</v>
      </c>
      <c r="BA70" s="60">
        <v>14</v>
      </c>
      <c r="BB70" s="60">
        <v>12</v>
      </c>
      <c r="BC70" s="60">
        <v>11</v>
      </c>
      <c r="BD70" s="60">
        <v>9</v>
      </c>
      <c r="BE70" s="60">
        <v>18</v>
      </c>
      <c r="BF70" s="60">
        <v>19</v>
      </c>
      <c r="BG70" s="187">
        <v>6.25E-2</v>
      </c>
      <c r="BH70" s="187">
        <v>7.1428571428569995E-2</v>
      </c>
      <c r="BI70" s="187">
        <v>0.16666666666666</v>
      </c>
      <c r="BJ70" s="187">
        <v>9.0909090909089996E-2</v>
      </c>
      <c r="BK70" s="187">
        <v>0</v>
      </c>
      <c r="BL70" s="187">
        <v>5.5555555555550001E-2</v>
      </c>
      <c r="BM70" s="187">
        <v>0</v>
      </c>
    </row>
    <row r="71" spans="2:65" ht="14.1" customHeight="1" x14ac:dyDescent="0.2">
      <c r="B71" s="58" t="s">
        <v>821</v>
      </c>
      <c r="C71" s="59" t="s">
        <v>383</v>
      </c>
      <c r="D71" s="59" t="s">
        <v>384</v>
      </c>
      <c r="E71" s="63" t="s">
        <v>809</v>
      </c>
      <c r="F71" s="63"/>
      <c r="G71" s="59" t="s">
        <v>386</v>
      </c>
      <c r="H71" s="59" t="s">
        <v>810</v>
      </c>
      <c r="I71" s="59" t="s">
        <v>811</v>
      </c>
      <c r="J71" s="158" t="b">
        <v>0</v>
      </c>
      <c r="K71" s="133" t="s">
        <v>822</v>
      </c>
      <c r="L71" s="59" t="s">
        <v>742</v>
      </c>
      <c r="M71" s="58"/>
      <c r="N71" s="63" t="s">
        <v>823</v>
      </c>
      <c r="O71" s="63" t="s">
        <v>814</v>
      </c>
      <c r="P71" s="63" t="s">
        <v>815</v>
      </c>
      <c r="Q71" s="63">
        <v>7202</v>
      </c>
      <c r="R71" s="62" t="s">
        <v>824</v>
      </c>
      <c r="S71" s="218" t="s">
        <v>746</v>
      </c>
      <c r="T71" s="132" t="s">
        <v>747</v>
      </c>
      <c r="U71" s="166" t="s">
        <v>397</v>
      </c>
      <c r="V71" s="219" t="s">
        <v>398</v>
      </c>
      <c r="W71" s="219" t="s">
        <v>445</v>
      </c>
      <c r="X71" s="219" t="s">
        <v>446</v>
      </c>
      <c r="Y71" s="132" t="s">
        <v>336</v>
      </c>
      <c r="Z71" s="166"/>
      <c r="AA71" s="166">
        <v>1</v>
      </c>
      <c r="AB71" s="166">
        <v>1</v>
      </c>
      <c r="AC71" s="166">
        <v>0</v>
      </c>
      <c r="AD71" s="166">
        <v>0</v>
      </c>
      <c r="AE71" s="213">
        <v>40757</v>
      </c>
      <c r="AF71" s="64">
        <v>3085</v>
      </c>
      <c r="AG71" s="64" t="s">
        <v>401</v>
      </c>
      <c r="AH71" s="64">
        <v>0</v>
      </c>
      <c r="AI71" s="180" t="s">
        <v>258</v>
      </c>
      <c r="AJ71" s="60">
        <v>0</v>
      </c>
      <c r="AK71" s="60">
        <v>1</v>
      </c>
      <c r="AL71" s="60">
        <v>0</v>
      </c>
      <c r="AM71" s="60">
        <v>1</v>
      </c>
      <c r="AN71" s="60">
        <v>0</v>
      </c>
      <c r="AO71" s="60">
        <v>4</v>
      </c>
      <c r="AP71" s="60">
        <v>3</v>
      </c>
      <c r="AQ71" s="60">
        <v>3</v>
      </c>
      <c r="AR71" s="60">
        <v>1</v>
      </c>
      <c r="AS71" s="60">
        <v>2</v>
      </c>
      <c r="AT71" s="60">
        <v>2</v>
      </c>
      <c r="AU71" s="60">
        <v>0</v>
      </c>
      <c r="AV71" s="60">
        <v>2</v>
      </c>
      <c r="AW71" s="60">
        <v>1</v>
      </c>
      <c r="AX71" s="60">
        <v>2</v>
      </c>
      <c r="AY71" s="60">
        <v>1</v>
      </c>
      <c r="AZ71" s="60">
        <v>9</v>
      </c>
      <c r="BA71" s="60">
        <v>18</v>
      </c>
      <c r="BB71" s="60">
        <v>16</v>
      </c>
      <c r="BC71" s="60">
        <v>12</v>
      </c>
      <c r="BD71" s="60">
        <v>5</v>
      </c>
      <c r="BE71" s="60">
        <v>14</v>
      </c>
      <c r="BF71" s="60">
        <v>24</v>
      </c>
      <c r="BG71" s="187">
        <v>0</v>
      </c>
      <c r="BH71" s="187">
        <v>5.5555555555550001E-2</v>
      </c>
      <c r="BI71" s="187">
        <v>0</v>
      </c>
      <c r="BJ71" s="187">
        <v>8.3333333333329998E-2</v>
      </c>
      <c r="BK71" s="187">
        <v>0</v>
      </c>
      <c r="BL71" s="187">
        <v>0.28571428571427998</v>
      </c>
      <c r="BM71" s="187">
        <v>0.125</v>
      </c>
    </row>
    <row r="72" spans="2:65" ht="14.1" customHeight="1" x14ac:dyDescent="0.2">
      <c r="B72" s="58" t="s">
        <v>825</v>
      </c>
      <c r="C72" s="59" t="s">
        <v>383</v>
      </c>
      <c r="D72" s="59" t="s">
        <v>384</v>
      </c>
      <c r="E72" s="63" t="s">
        <v>809</v>
      </c>
      <c r="F72" s="63"/>
      <c r="G72" s="59" t="s">
        <v>386</v>
      </c>
      <c r="H72" s="59" t="s">
        <v>810</v>
      </c>
      <c r="I72" s="59" t="s">
        <v>811</v>
      </c>
      <c r="J72" s="158" t="b">
        <v>0</v>
      </c>
      <c r="K72" s="133" t="s">
        <v>826</v>
      </c>
      <c r="L72" s="59" t="s">
        <v>827</v>
      </c>
      <c r="M72" s="58"/>
      <c r="N72" s="63" t="s">
        <v>828</v>
      </c>
      <c r="O72" s="63" t="s">
        <v>829</v>
      </c>
      <c r="P72" s="63" t="s">
        <v>815</v>
      </c>
      <c r="Q72" s="63">
        <v>7018</v>
      </c>
      <c r="R72" s="62" t="s">
        <v>830</v>
      </c>
      <c r="S72" s="218" t="s">
        <v>831</v>
      </c>
      <c r="T72" s="132" t="s">
        <v>832</v>
      </c>
      <c r="U72" s="166" t="s">
        <v>397</v>
      </c>
      <c r="V72" s="219" t="s">
        <v>398</v>
      </c>
      <c r="W72" s="219" t="s">
        <v>445</v>
      </c>
      <c r="X72" s="219" t="s">
        <v>446</v>
      </c>
      <c r="Y72" s="132" t="s">
        <v>336</v>
      </c>
      <c r="Z72" s="166"/>
      <c r="AA72" s="166">
        <v>1</v>
      </c>
      <c r="AB72" s="166">
        <v>1</v>
      </c>
      <c r="AC72" s="166">
        <v>0</v>
      </c>
      <c r="AD72" s="166">
        <v>1</v>
      </c>
      <c r="AE72" s="213">
        <v>42053</v>
      </c>
      <c r="AF72" s="64">
        <v>1789</v>
      </c>
      <c r="AG72" s="64" t="s">
        <v>401</v>
      </c>
      <c r="AH72" s="64">
        <v>0</v>
      </c>
      <c r="AI72" s="180" t="s">
        <v>334</v>
      </c>
      <c r="AJ72" s="60">
        <v>1</v>
      </c>
      <c r="AK72" s="60">
        <v>7</v>
      </c>
      <c r="AL72" s="60">
        <v>1</v>
      </c>
      <c r="AM72" s="60">
        <v>0</v>
      </c>
      <c r="AN72" s="60">
        <v>5</v>
      </c>
      <c r="AO72" s="60">
        <v>7</v>
      </c>
      <c r="AP72" s="60">
        <v>4</v>
      </c>
      <c r="AQ72" s="60">
        <v>0</v>
      </c>
      <c r="AR72" s="60">
        <v>1</v>
      </c>
      <c r="AS72" s="60">
        <v>0</v>
      </c>
      <c r="AT72" s="60">
        <v>0</v>
      </c>
      <c r="AU72" s="60">
        <v>2</v>
      </c>
      <c r="AV72" s="60">
        <v>3</v>
      </c>
      <c r="AW72" s="60">
        <v>1</v>
      </c>
      <c r="AX72" s="60">
        <v>1</v>
      </c>
      <c r="AY72" s="60">
        <v>3</v>
      </c>
      <c r="AZ72" s="60">
        <v>12</v>
      </c>
      <c r="BA72" s="60">
        <v>28</v>
      </c>
      <c r="BB72" s="60">
        <v>22</v>
      </c>
      <c r="BC72" s="60">
        <v>14</v>
      </c>
      <c r="BD72" s="60">
        <v>23</v>
      </c>
      <c r="BE72" s="60">
        <v>21</v>
      </c>
      <c r="BF72" s="60">
        <v>28</v>
      </c>
      <c r="BG72" s="187">
        <v>8.3333333333329998E-2</v>
      </c>
      <c r="BH72" s="187">
        <v>0.25</v>
      </c>
      <c r="BI72" s="187">
        <v>4.5454545454540002E-2</v>
      </c>
      <c r="BJ72" s="187">
        <v>0</v>
      </c>
      <c r="BK72" s="187">
        <v>0.21739130434782</v>
      </c>
      <c r="BL72" s="187">
        <v>0.33333333333332998</v>
      </c>
      <c r="BM72" s="187">
        <v>0.14285714285713999</v>
      </c>
    </row>
    <row r="73" spans="2:65" ht="14.1" customHeight="1" x14ac:dyDescent="0.2">
      <c r="B73" s="58" t="s">
        <v>833</v>
      </c>
      <c r="C73" s="59" t="s">
        <v>383</v>
      </c>
      <c r="D73" s="59" t="s">
        <v>384</v>
      </c>
      <c r="E73" s="63" t="s">
        <v>809</v>
      </c>
      <c r="F73" s="63"/>
      <c r="G73" s="59" t="s">
        <v>386</v>
      </c>
      <c r="H73" s="59" t="s">
        <v>810</v>
      </c>
      <c r="I73" s="59" t="s">
        <v>811</v>
      </c>
      <c r="J73" s="158" t="b">
        <v>0</v>
      </c>
      <c r="K73" s="133" t="s">
        <v>834</v>
      </c>
      <c r="L73" s="59" t="s">
        <v>742</v>
      </c>
      <c r="M73" s="58">
        <v>3</v>
      </c>
      <c r="N73" s="63" t="s">
        <v>835</v>
      </c>
      <c r="O73" s="63" t="s">
        <v>814</v>
      </c>
      <c r="P73" s="63" t="s">
        <v>815</v>
      </c>
      <c r="Q73" s="63">
        <v>7208</v>
      </c>
      <c r="R73" s="62" t="s">
        <v>836</v>
      </c>
      <c r="S73" s="218" t="s">
        <v>746</v>
      </c>
      <c r="T73" s="132" t="s">
        <v>747</v>
      </c>
      <c r="U73" s="166" t="s">
        <v>397</v>
      </c>
      <c r="V73" s="219" t="s">
        <v>398</v>
      </c>
      <c r="W73" s="219" t="s">
        <v>445</v>
      </c>
      <c r="X73" s="219" t="s">
        <v>446</v>
      </c>
      <c r="Y73" s="132" t="s">
        <v>336</v>
      </c>
      <c r="Z73" s="166" t="s">
        <v>410</v>
      </c>
      <c r="AA73" s="166">
        <v>1</v>
      </c>
      <c r="AB73" s="166">
        <v>1</v>
      </c>
      <c r="AC73" s="166">
        <v>0</v>
      </c>
      <c r="AD73" s="166">
        <v>0</v>
      </c>
      <c r="AE73" s="213">
        <v>42055</v>
      </c>
      <c r="AF73" s="64">
        <v>1787</v>
      </c>
      <c r="AG73" s="64" t="s">
        <v>401</v>
      </c>
      <c r="AH73" s="64">
        <v>1</v>
      </c>
      <c r="AI73" s="180" t="s">
        <v>258</v>
      </c>
      <c r="AJ73" s="60">
        <v>1</v>
      </c>
      <c r="AK73" s="60">
        <v>0</v>
      </c>
      <c r="AL73" s="60">
        <v>1</v>
      </c>
      <c r="AM73" s="60">
        <v>0</v>
      </c>
      <c r="AN73" s="60">
        <v>3</v>
      </c>
      <c r="AO73" s="60">
        <v>1</v>
      </c>
      <c r="AP73" s="60">
        <v>1</v>
      </c>
      <c r="AQ73" s="60">
        <v>1</v>
      </c>
      <c r="AR73" s="60">
        <v>1</v>
      </c>
      <c r="AS73" s="60">
        <v>0</v>
      </c>
      <c r="AT73" s="60">
        <v>0</v>
      </c>
      <c r="AU73" s="60">
        <v>1</v>
      </c>
      <c r="AV73" s="60">
        <v>0</v>
      </c>
      <c r="AW73" s="60">
        <v>1</v>
      </c>
      <c r="AX73" s="60">
        <v>1</v>
      </c>
      <c r="AY73" s="60">
        <v>0</v>
      </c>
      <c r="AZ73" s="60">
        <v>14</v>
      </c>
      <c r="BA73" s="60">
        <v>10</v>
      </c>
      <c r="BB73" s="60">
        <v>18</v>
      </c>
      <c r="BC73" s="60">
        <v>9</v>
      </c>
      <c r="BD73" s="60">
        <v>20</v>
      </c>
      <c r="BE73" s="60">
        <v>17</v>
      </c>
      <c r="BF73" s="60">
        <v>12</v>
      </c>
      <c r="BG73" s="187">
        <v>7.1428571428569995E-2</v>
      </c>
      <c r="BH73" s="187">
        <v>0</v>
      </c>
      <c r="BI73" s="187">
        <v>5.5555555555550001E-2</v>
      </c>
      <c r="BJ73" s="187">
        <v>0</v>
      </c>
      <c r="BK73" s="187">
        <v>0.15</v>
      </c>
      <c r="BL73" s="187">
        <v>5.882352941176E-2</v>
      </c>
      <c r="BM73" s="187">
        <v>8.3333333333329998E-2</v>
      </c>
    </row>
    <row r="74" spans="2:65" ht="14.1" customHeight="1" x14ac:dyDescent="0.2">
      <c r="B74" s="58" t="s">
        <v>837</v>
      </c>
      <c r="C74" s="59" t="s">
        <v>383</v>
      </c>
      <c r="D74" s="59" t="s">
        <v>384</v>
      </c>
      <c r="E74" s="63" t="s">
        <v>809</v>
      </c>
      <c r="F74" s="63"/>
      <c r="G74" s="59" t="s">
        <v>386</v>
      </c>
      <c r="H74" s="59" t="s">
        <v>810</v>
      </c>
      <c r="I74" s="59" t="s">
        <v>811</v>
      </c>
      <c r="J74" s="158" t="b">
        <v>0</v>
      </c>
      <c r="K74" s="133" t="s">
        <v>838</v>
      </c>
      <c r="L74" s="59" t="s">
        <v>839</v>
      </c>
      <c r="M74" s="58"/>
      <c r="N74" s="63" t="s">
        <v>840</v>
      </c>
      <c r="O74" s="63" t="s">
        <v>829</v>
      </c>
      <c r="P74" s="63" t="s">
        <v>815</v>
      </c>
      <c r="Q74" s="63">
        <v>7018</v>
      </c>
      <c r="R74" s="62" t="s">
        <v>841</v>
      </c>
      <c r="S74" s="218" t="s">
        <v>831</v>
      </c>
      <c r="T74" s="132" t="s">
        <v>832</v>
      </c>
      <c r="U74" s="166" t="s">
        <v>397</v>
      </c>
      <c r="V74" s="219" t="s">
        <v>398</v>
      </c>
      <c r="W74" s="219" t="s">
        <v>445</v>
      </c>
      <c r="X74" s="219" t="s">
        <v>446</v>
      </c>
      <c r="Y74" s="132" t="s">
        <v>336</v>
      </c>
      <c r="Z74" s="166"/>
      <c r="AA74" s="166">
        <v>1</v>
      </c>
      <c r="AB74" s="166">
        <v>1</v>
      </c>
      <c r="AC74" s="166">
        <v>0</v>
      </c>
      <c r="AD74" s="166">
        <v>1</v>
      </c>
      <c r="AE74" s="213">
        <v>42094</v>
      </c>
      <c r="AF74" s="64">
        <v>1748</v>
      </c>
      <c r="AG74" s="64" t="s">
        <v>401</v>
      </c>
      <c r="AH74" s="64">
        <v>2</v>
      </c>
      <c r="AI74" s="180" t="s">
        <v>334</v>
      </c>
      <c r="AJ74" s="60">
        <v>0</v>
      </c>
      <c r="AK74" s="60">
        <v>2</v>
      </c>
      <c r="AL74" s="60">
        <v>2</v>
      </c>
      <c r="AM74" s="60">
        <v>0</v>
      </c>
      <c r="AN74" s="60">
        <v>4</v>
      </c>
      <c r="AO74" s="60">
        <v>3</v>
      </c>
      <c r="AP74" s="60">
        <v>0</v>
      </c>
      <c r="AQ74" s="60">
        <v>0</v>
      </c>
      <c r="AR74" s="60">
        <v>0</v>
      </c>
      <c r="AS74" s="60">
        <v>2</v>
      </c>
      <c r="AT74" s="60">
        <v>3</v>
      </c>
      <c r="AU74" s="60">
        <v>3</v>
      </c>
      <c r="AV74" s="60">
        <v>1</v>
      </c>
      <c r="AW74" s="60">
        <v>2</v>
      </c>
      <c r="AX74" s="60">
        <v>0</v>
      </c>
      <c r="AY74" s="60">
        <v>0</v>
      </c>
      <c r="AZ74" s="60">
        <v>7</v>
      </c>
      <c r="BA74" s="60">
        <v>13</v>
      </c>
      <c r="BB74" s="60">
        <v>27</v>
      </c>
      <c r="BC74" s="60">
        <v>8</v>
      </c>
      <c r="BD74" s="60">
        <v>14</v>
      </c>
      <c r="BE74" s="60">
        <v>22</v>
      </c>
      <c r="BF74" s="60">
        <v>11</v>
      </c>
      <c r="BG74" s="187">
        <v>0</v>
      </c>
      <c r="BH74" s="187">
        <v>0.15384615384615</v>
      </c>
      <c r="BI74" s="187">
        <v>7.4074074074070004E-2</v>
      </c>
      <c r="BJ74" s="187">
        <v>0</v>
      </c>
      <c r="BK74" s="187">
        <v>0.28571428571427998</v>
      </c>
      <c r="BL74" s="187">
        <v>0.13636363636363</v>
      </c>
      <c r="BM74" s="187">
        <v>0</v>
      </c>
    </row>
    <row r="75" spans="2:65" ht="14.1" customHeight="1" x14ac:dyDescent="0.2">
      <c r="B75" s="58" t="s">
        <v>842</v>
      </c>
      <c r="C75" s="59" t="s">
        <v>383</v>
      </c>
      <c r="D75" s="59" t="s">
        <v>384</v>
      </c>
      <c r="E75" s="63" t="s">
        <v>809</v>
      </c>
      <c r="F75" s="63"/>
      <c r="G75" s="59" t="s">
        <v>386</v>
      </c>
      <c r="H75" s="59" t="s">
        <v>810</v>
      </c>
      <c r="I75" s="59" t="s">
        <v>811</v>
      </c>
      <c r="J75" s="158" t="b">
        <v>0</v>
      </c>
      <c r="K75" s="133" t="s">
        <v>843</v>
      </c>
      <c r="L75" s="59" t="s">
        <v>742</v>
      </c>
      <c r="M75" s="58">
        <v>6</v>
      </c>
      <c r="N75" s="63" t="s">
        <v>844</v>
      </c>
      <c r="O75" s="63" t="s">
        <v>845</v>
      </c>
      <c r="P75" s="63" t="s">
        <v>815</v>
      </c>
      <c r="Q75" s="63">
        <v>7111</v>
      </c>
      <c r="R75" s="62" t="s">
        <v>846</v>
      </c>
      <c r="S75" s="218" t="s">
        <v>746</v>
      </c>
      <c r="T75" s="132" t="s">
        <v>747</v>
      </c>
      <c r="U75" s="166" t="s">
        <v>397</v>
      </c>
      <c r="V75" s="219" t="s">
        <v>398</v>
      </c>
      <c r="W75" s="219" t="s">
        <v>445</v>
      </c>
      <c r="X75" s="219" t="s">
        <v>446</v>
      </c>
      <c r="Y75" s="132" t="s">
        <v>336</v>
      </c>
      <c r="Z75" s="166" t="s">
        <v>410</v>
      </c>
      <c r="AA75" s="166">
        <v>1</v>
      </c>
      <c r="AB75" s="166">
        <v>1</v>
      </c>
      <c r="AC75" s="166">
        <v>0</v>
      </c>
      <c r="AD75" s="166">
        <v>1</v>
      </c>
      <c r="AE75" s="213">
        <v>42152</v>
      </c>
      <c r="AF75" s="64">
        <v>1690</v>
      </c>
      <c r="AG75" s="64" t="s">
        <v>401</v>
      </c>
      <c r="AH75" s="64">
        <v>2</v>
      </c>
      <c r="AI75" s="180" t="s">
        <v>258</v>
      </c>
      <c r="AJ75" s="60">
        <v>1</v>
      </c>
      <c r="AK75" s="60">
        <v>2</v>
      </c>
      <c r="AL75" s="60">
        <v>4</v>
      </c>
      <c r="AM75" s="60">
        <v>1</v>
      </c>
      <c r="AN75" s="60">
        <v>1</v>
      </c>
      <c r="AO75" s="60">
        <v>0</v>
      </c>
      <c r="AP75" s="60">
        <v>8</v>
      </c>
      <c r="AQ75" s="60">
        <v>1</v>
      </c>
      <c r="AR75" s="60">
        <v>3</v>
      </c>
      <c r="AS75" s="60">
        <v>0</v>
      </c>
      <c r="AT75" s="60">
        <v>2</v>
      </c>
      <c r="AU75" s="60">
        <v>1</v>
      </c>
      <c r="AV75" s="60">
        <v>3</v>
      </c>
      <c r="AW75" s="60">
        <v>2</v>
      </c>
      <c r="AX75" s="60">
        <v>1</v>
      </c>
      <c r="AY75" s="60">
        <v>2</v>
      </c>
      <c r="AZ75" s="60">
        <v>18</v>
      </c>
      <c r="BA75" s="60">
        <v>26</v>
      </c>
      <c r="BB75" s="60">
        <v>31</v>
      </c>
      <c r="BC75" s="60">
        <v>24</v>
      </c>
      <c r="BD75" s="60">
        <v>26</v>
      </c>
      <c r="BE75" s="60">
        <v>25</v>
      </c>
      <c r="BF75" s="60">
        <v>28</v>
      </c>
      <c r="BG75" s="187">
        <v>5.5555555555550001E-2</v>
      </c>
      <c r="BH75" s="187">
        <v>7.6923076923070002E-2</v>
      </c>
      <c r="BI75" s="187">
        <v>0.12903225806450999</v>
      </c>
      <c r="BJ75" s="187">
        <v>4.1666666666660003E-2</v>
      </c>
      <c r="BK75" s="187">
        <v>3.8461538461529998E-2</v>
      </c>
      <c r="BL75" s="187">
        <v>0</v>
      </c>
      <c r="BM75" s="187">
        <v>0.28571428571427998</v>
      </c>
    </row>
    <row r="76" spans="2:65" ht="14.1" customHeight="1" x14ac:dyDescent="0.2">
      <c r="B76" s="58" t="s">
        <v>847</v>
      </c>
      <c r="C76" s="59" t="s">
        <v>383</v>
      </c>
      <c r="D76" s="59" t="s">
        <v>384</v>
      </c>
      <c r="E76" s="63" t="s">
        <v>809</v>
      </c>
      <c r="F76" s="63"/>
      <c r="G76" s="59" t="s">
        <v>386</v>
      </c>
      <c r="H76" s="59" t="s">
        <v>810</v>
      </c>
      <c r="I76" s="59" t="s">
        <v>811</v>
      </c>
      <c r="J76" s="158" t="b">
        <v>0</v>
      </c>
      <c r="K76" s="133" t="s">
        <v>848</v>
      </c>
      <c r="L76" s="59" t="s">
        <v>849</v>
      </c>
      <c r="M76" s="58"/>
      <c r="N76" s="63" t="s">
        <v>850</v>
      </c>
      <c r="O76" s="63" t="s">
        <v>851</v>
      </c>
      <c r="P76" s="63" t="s">
        <v>815</v>
      </c>
      <c r="Q76" s="63">
        <v>7306</v>
      </c>
      <c r="R76" s="62" t="s">
        <v>852</v>
      </c>
      <c r="S76" s="218" t="s">
        <v>831</v>
      </c>
      <c r="T76" s="132" t="s">
        <v>832</v>
      </c>
      <c r="U76" s="166" t="s">
        <v>397</v>
      </c>
      <c r="V76" s="219" t="s">
        <v>398</v>
      </c>
      <c r="W76" s="219" t="s">
        <v>445</v>
      </c>
      <c r="X76" s="219" t="s">
        <v>446</v>
      </c>
      <c r="Y76" s="132" t="s">
        <v>336</v>
      </c>
      <c r="Z76" s="166"/>
      <c r="AA76" s="166">
        <v>1</v>
      </c>
      <c r="AB76" s="166">
        <v>1</v>
      </c>
      <c r="AC76" s="166">
        <v>0</v>
      </c>
      <c r="AD76" s="166">
        <v>1</v>
      </c>
      <c r="AE76" s="213">
        <v>42156</v>
      </c>
      <c r="AF76" s="64">
        <v>1686</v>
      </c>
      <c r="AG76" s="64" t="s">
        <v>401</v>
      </c>
      <c r="AH76" s="64">
        <v>3</v>
      </c>
      <c r="AI76" s="180" t="s">
        <v>334</v>
      </c>
      <c r="AJ76" s="60">
        <v>1</v>
      </c>
      <c r="AK76" s="60">
        <v>6</v>
      </c>
      <c r="AL76" s="60">
        <v>1</v>
      </c>
      <c r="AM76" s="60">
        <v>6</v>
      </c>
      <c r="AN76" s="60">
        <v>0</v>
      </c>
      <c r="AO76" s="60">
        <v>4</v>
      </c>
      <c r="AP76" s="60">
        <v>2</v>
      </c>
      <c r="AQ76" s="60">
        <v>0</v>
      </c>
      <c r="AR76" s="60">
        <v>0</v>
      </c>
      <c r="AS76" s="60">
        <v>2</v>
      </c>
      <c r="AT76" s="60">
        <v>1</v>
      </c>
      <c r="AU76" s="60">
        <v>1</v>
      </c>
      <c r="AV76" s="60">
        <v>3</v>
      </c>
      <c r="AW76" s="60">
        <v>0</v>
      </c>
      <c r="AX76" s="60">
        <v>1</v>
      </c>
      <c r="AY76" s="60">
        <v>1</v>
      </c>
      <c r="AZ76" s="60">
        <v>10</v>
      </c>
      <c r="BA76" s="60">
        <v>25</v>
      </c>
      <c r="BB76" s="60">
        <v>13</v>
      </c>
      <c r="BC76" s="60">
        <v>13</v>
      </c>
      <c r="BD76" s="60">
        <v>14</v>
      </c>
      <c r="BE76" s="60">
        <v>22</v>
      </c>
      <c r="BF76" s="60">
        <v>13</v>
      </c>
      <c r="BG76" s="187">
        <v>0.1</v>
      </c>
      <c r="BH76" s="187">
        <v>0.24</v>
      </c>
      <c r="BI76" s="187">
        <v>7.6923076923070002E-2</v>
      </c>
      <c r="BJ76" s="187">
        <v>0.46153846153846001</v>
      </c>
      <c r="BK76" s="187">
        <v>0</v>
      </c>
      <c r="BL76" s="187">
        <v>0.18181818181817999</v>
      </c>
      <c r="BM76" s="187">
        <v>0.15384615384615</v>
      </c>
    </row>
    <row r="77" spans="2:65" ht="14.1" customHeight="1" x14ac:dyDescent="0.2">
      <c r="B77" s="58" t="s">
        <v>853</v>
      </c>
      <c r="C77" s="59" t="s">
        <v>383</v>
      </c>
      <c r="D77" s="59" t="s">
        <v>384</v>
      </c>
      <c r="E77" s="63" t="s">
        <v>809</v>
      </c>
      <c r="F77" s="63"/>
      <c r="G77" s="59" t="s">
        <v>386</v>
      </c>
      <c r="H77" s="59" t="s">
        <v>810</v>
      </c>
      <c r="I77" s="59" t="s">
        <v>811</v>
      </c>
      <c r="J77" s="158" t="b">
        <v>0</v>
      </c>
      <c r="K77" s="133" t="s">
        <v>854</v>
      </c>
      <c r="L77" s="59" t="s">
        <v>855</v>
      </c>
      <c r="M77" s="58"/>
      <c r="N77" s="63" t="s">
        <v>856</v>
      </c>
      <c r="O77" s="63" t="s">
        <v>851</v>
      </c>
      <c r="P77" s="63" t="s">
        <v>815</v>
      </c>
      <c r="Q77" s="63">
        <v>7307</v>
      </c>
      <c r="R77" s="62" t="s">
        <v>857</v>
      </c>
      <c r="S77" s="218" t="s">
        <v>831</v>
      </c>
      <c r="T77" s="132" t="s">
        <v>832</v>
      </c>
      <c r="U77" s="166" t="s">
        <v>397</v>
      </c>
      <c r="V77" s="219" t="s">
        <v>398</v>
      </c>
      <c r="W77" s="219" t="s">
        <v>445</v>
      </c>
      <c r="X77" s="219" t="s">
        <v>446</v>
      </c>
      <c r="Y77" s="132" t="s">
        <v>336</v>
      </c>
      <c r="Z77" s="166"/>
      <c r="AA77" s="166">
        <v>1</v>
      </c>
      <c r="AB77" s="166">
        <v>1</v>
      </c>
      <c r="AC77" s="166">
        <v>0</v>
      </c>
      <c r="AD77" s="166">
        <v>1</v>
      </c>
      <c r="AE77" s="213">
        <v>42245</v>
      </c>
      <c r="AF77" s="64">
        <v>1597</v>
      </c>
      <c r="AG77" s="64" t="s">
        <v>401</v>
      </c>
      <c r="AH77" s="64">
        <v>2</v>
      </c>
      <c r="AI77" s="180" t="s">
        <v>334</v>
      </c>
      <c r="AJ77" s="60">
        <v>0</v>
      </c>
      <c r="AK77" s="60">
        <v>1</v>
      </c>
      <c r="AL77" s="60">
        <v>1</v>
      </c>
      <c r="AM77" s="60">
        <v>4</v>
      </c>
      <c r="AN77" s="60">
        <v>2</v>
      </c>
      <c r="AO77" s="60">
        <v>0</v>
      </c>
      <c r="AP77" s="60">
        <v>3</v>
      </c>
      <c r="AQ77" s="60">
        <v>0</v>
      </c>
      <c r="AR77" s="60">
        <v>0</v>
      </c>
      <c r="AS77" s="60">
        <v>2</v>
      </c>
      <c r="AT77" s="60">
        <v>0</v>
      </c>
      <c r="AU77" s="60">
        <v>2</v>
      </c>
      <c r="AV77" s="60">
        <v>1</v>
      </c>
      <c r="AW77" s="60">
        <v>0</v>
      </c>
      <c r="AX77" s="60">
        <v>0</v>
      </c>
      <c r="AY77" s="60">
        <v>0</v>
      </c>
      <c r="AZ77" s="60">
        <v>2</v>
      </c>
      <c r="BA77" s="60">
        <v>14</v>
      </c>
      <c r="BB77" s="60">
        <v>7</v>
      </c>
      <c r="BC77" s="60">
        <v>9</v>
      </c>
      <c r="BD77" s="60">
        <v>9</v>
      </c>
      <c r="BE77" s="60">
        <v>7</v>
      </c>
      <c r="BF77" s="60">
        <v>9</v>
      </c>
      <c r="BG77" s="187">
        <v>0</v>
      </c>
      <c r="BH77" s="187">
        <v>7.1428571428569995E-2</v>
      </c>
      <c r="BI77" s="187">
        <v>0.14285714285713999</v>
      </c>
      <c r="BJ77" s="187">
        <v>0.44444444444443998</v>
      </c>
      <c r="BK77" s="187">
        <v>0.22222222222221999</v>
      </c>
      <c r="BL77" s="187">
        <v>0</v>
      </c>
      <c r="BM77" s="187">
        <v>0.33333333333332998</v>
      </c>
    </row>
    <row r="78" spans="2:65" ht="14.1" customHeight="1" x14ac:dyDescent="0.2">
      <c r="B78" s="58" t="s">
        <v>858</v>
      </c>
      <c r="C78" s="59" t="s">
        <v>383</v>
      </c>
      <c r="D78" s="59" t="s">
        <v>384</v>
      </c>
      <c r="E78" s="63" t="s">
        <v>809</v>
      </c>
      <c r="F78" s="63"/>
      <c r="G78" s="59" t="s">
        <v>386</v>
      </c>
      <c r="H78" s="59" t="s">
        <v>810</v>
      </c>
      <c r="I78" s="59" t="s">
        <v>811</v>
      </c>
      <c r="J78" s="158" t="b">
        <v>0</v>
      </c>
      <c r="K78" s="133" t="s">
        <v>859</v>
      </c>
      <c r="L78" s="59" t="s">
        <v>742</v>
      </c>
      <c r="M78" s="58">
        <v>7</v>
      </c>
      <c r="N78" s="63" t="s">
        <v>860</v>
      </c>
      <c r="O78" s="63" t="s">
        <v>814</v>
      </c>
      <c r="P78" s="63" t="s">
        <v>815</v>
      </c>
      <c r="Q78" s="63">
        <v>7206</v>
      </c>
      <c r="R78" s="62" t="s">
        <v>861</v>
      </c>
      <c r="S78" s="218" t="s">
        <v>746</v>
      </c>
      <c r="T78" s="132" t="s">
        <v>747</v>
      </c>
      <c r="U78" s="166" t="s">
        <v>397</v>
      </c>
      <c r="V78" s="219" t="s">
        <v>398</v>
      </c>
      <c r="W78" s="219" t="s">
        <v>445</v>
      </c>
      <c r="X78" s="219" t="s">
        <v>446</v>
      </c>
      <c r="Y78" s="132" t="s">
        <v>336</v>
      </c>
      <c r="Z78" s="166"/>
      <c r="AA78" s="166">
        <v>1</v>
      </c>
      <c r="AB78" s="166">
        <v>1</v>
      </c>
      <c r="AC78" s="166">
        <v>0</v>
      </c>
      <c r="AD78" s="166">
        <v>0</v>
      </c>
      <c r="AE78" s="213">
        <v>42251</v>
      </c>
      <c r="AF78" s="64">
        <v>1591</v>
      </c>
      <c r="AG78" s="64" t="s">
        <v>401</v>
      </c>
      <c r="AH78" s="64">
        <v>0</v>
      </c>
      <c r="AI78" s="180" t="s">
        <v>258</v>
      </c>
      <c r="AJ78" s="60">
        <v>4</v>
      </c>
      <c r="AK78" s="60">
        <v>1</v>
      </c>
      <c r="AL78" s="60">
        <v>5</v>
      </c>
      <c r="AM78" s="60">
        <v>4</v>
      </c>
      <c r="AN78" s="60">
        <v>1</v>
      </c>
      <c r="AO78" s="60">
        <v>2</v>
      </c>
      <c r="AP78" s="60">
        <v>1</v>
      </c>
      <c r="AQ78" s="60">
        <v>1</v>
      </c>
      <c r="AR78" s="60">
        <v>0</v>
      </c>
      <c r="AS78" s="60">
        <v>1</v>
      </c>
      <c r="AT78" s="60">
        <v>2</v>
      </c>
      <c r="AU78" s="60">
        <v>0</v>
      </c>
      <c r="AV78" s="60">
        <v>0</v>
      </c>
      <c r="AW78" s="60">
        <v>0</v>
      </c>
      <c r="AX78" s="60">
        <v>0</v>
      </c>
      <c r="AY78" s="60">
        <v>0</v>
      </c>
      <c r="AZ78" s="60">
        <v>14</v>
      </c>
      <c r="BA78" s="60">
        <v>13</v>
      </c>
      <c r="BB78" s="60">
        <v>9</v>
      </c>
      <c r="BC78" s="60">
        <v>14</v>
      </c>
      <c r="BD78" s="60">
        <v>11</v>
      </c>
      <c r="BE78" s="60">
        <v>13</v>
      </c>
      <c r="BF78" s="60">
        <v>12</v>
      </c>
      <c r="BG78" s="187">
        <v>0.28571428571427998</v>
      </c>
      <c r="BH78" s="187">
        <v>7.6923076923070002E-2</v>
      </c>
      <c r="BI78" s="187">
        <v>0.55555555555555003</v>
      </c>
      <c r="BJ78" s="187">
        <v>0.28571428571427998</v>
      </c>
      <c r="BK78" s="187">
        <v>9.0909090909089996E-2</v>
      </c>
      <c r="BL78" s="187">
        <v>0.15384615384615</v>
      </c>
      <c r="BM78" s="187">
        <v>8.3333333333329998E-2</v>
      </c>
    </row>
    <row r="79" spans="2:65" ht="14.1" customHeight="1" x14ac:dyDescent="0.2">
      <c r="B79" s="58" t="s">
        <v>862</v>
      </c>
      <c r="C79" s="59" t="s">
        <v>383</v>
      </c>
      <c r="D79" s="59" t="s">
        <v>384</v>
      </c>
      <c r="E79" s="63" t="s">
        <v>809</v>
      </c>
      <c r="F79" s="63"/>
      <c r="G79" s="59" t="s">
        <v>386</v>
      </c>
      <c r="H79" s="59" t="s">
        <v>810</v>
      </c>
      <c r="I79" s="59" t="s">
        <v>811</v>
      </c>
      <c r="J79" s="158" t="b">
        <v>0</v>
      </c>
      <c r="K79" s="133" t="s">
        <v>863</v>
      </c>
      <c r="L79" s="59" t="s">
        <v>864</v>
      </c>
      <c r="M79" s="58"/>
      <c r="N79" s="63" t="s">
        <v>865</v>
      </c>
      <c r="O79" s="63" t="s">
        <v>829</v>
      </c>
      <c r="P79" s="63" t="s">
        <v>815</v>
      </c>
      <c r="Q79" s="63">
        <v>7018</v>
      </c>
      <c r="R79" s="62" t="s">
        <v>866</v>
      </c>
      <c r="S79" s="218" t="s">
        <v>831</v>
      </c>
      <c r="T79" s="132" t="s">
        <v>832</v>
      </c>
      <c r="U79" s="166" t="s">
        <v>397</v>
      </c>
      <c r="V79" s="219" t="s">
        <v>398</v>
      </c>
      <c r="W79" s="219" t="s">
        <v>445</v>
      </c>
      <c r="X79" s="219" t="s">
        <v>446</v>
      </c>
      <c r="Y79" s="132" t="s">
        <v>336</v>
      </c>
      <c r="Z79" s="166"/>
      <c r="AA79" s="166">
        <v>1</v>
      </c>
      <c r="AB79" s="166">
        <v>1</v>
      </c>
      <c r="AC79" s="166">
        <v>0</v>
      </c>
      <c r="AD79" s="166">
        <v>1</v>
      </c>
      <c r="AE79" s="213">
        <v>42353</v>
      </c>
      <c r="AF79" s="64">
        <v>1489</v>
      </c>
      <c r="AG79" s="64" t="s">
        <v>401</v>
      </c>
      <c r="AH79" s="64">
        <v>2</v>
      </c>
      <c r="AI79" s="180" t="s">
        <v>334</v>
      </c>
      <c r="AJ79" s="60">
        <v>0</v>
      </c>
      <c r="AK79" s="60">
        <v>3</v>
      </c>
      <c r="AL79" s="60">
        <v>1</v>
      </c>
      <c r="AM79" s="60">
        <v>1</v>
      </c>
      <c r="AN79" s="60">
        <v>1</v>
      </c>
      <c r="AO79" s="60">
        <v>1</v>
      </c>
      <c r="AP79" s="60">
        <v>1</v>
      </c>
      <c r="AQ79" s="60">
        <v>0</v>
      </c>
      <c r="AR79" s="60">
        <v>0</v>
      </c>
      <c r="AS79" s="60">
        <v>2</v>
      </c>
      <c r="AT79" s="60">
        <v>1</v>
      </c>
      <c r="AU79" s="60">
        <v>0</v>
      </c>
      <c r="AV79" s="60">
        <v>2</v>
      </c>
      <c r="AW79" s="60">
        <v>2</v>
      </c>
      <c r="AX79" s="60">
        <v>0</v>
      </c>
      <c r="AY79" s="60">
        <v>0</v>
      </c>
      <c r="AZ79" s="60">
        <v>0</v>
      </c>
      <c r="BA79" s="60">
        <v>19</v>
      </c>
      <c r="BB79" s="60">
        <v>9</v>
      </c>
      <c r="BC79" s="60">
        <v>17</v>
      </c>
      <c r="BD79" s="60">
        <v>12</v>
      </c>
      <c r="BE79" s="60">
        <v>16</v>
      </c>
      <c r="BF79" s="60">
        <v>10</v>
      </c>
      <c r="BG79" s="187">
        <v>0</v>
      </c>
      <c r="BH79" s="187">
        <v>0.15789473684210001</v>
      </c>
      <c r="BI79" s="187">
        <v>0.11111111111110999</v>
      </c>
      <c r="BJ79" s="187">
        <v>5.882352941176E-2</v>
      </c>
      <c r="BK79" s="187">
        <v>8.3333333333329998E-2</v>
      </c>
      <c r="BL79" s="187">
        <v>6.25E-2</v>
      </c>
      <c r="BM79" s="187">
        <v>0.1</v>
      </c>
    </row>
    <row r="80" spans="2:65" ht="14.1" customHeight="1" x14ac:dyDescent="0.2">
      <c r="B80" s="58" t="s">
        <v>867</v>
      </c>
      <c r="C80" s="59" t="s">
        <v>383</v>
      </c>
      <c r="D80" s="59" t="s">
        <v>384</v>
      </c>
      <c r="E80" s="63" t="s">
        <v>809</v>
      </c>
      <c r="F80" s="63"/>
      <c r="G80" s="59" t="s">
        <v>386</v>
      </c>
      <c r="H80" s="59" t="s">
        <v>810</v>
      </c>
      <c r="I80" s="59" t="s">
        <v>811</v>
      </c>
      <c r="J80" s="158" t="b">
        <v>0</v>
      </c>
      <c r="K80" s="133" t="s">
        <v>868</v>
      </c>
      <c r="L80" s="59" t="s">
        <v>869</v>
      </c>
      <c r="M80" s="58"/>
      <c r="N80" s="63" t="s">
        <v>870</v>
      </c>
      <c r="O80" s="63" t="s">
        <v>871</v>
      </c>
      <c r="P80" s="63" t="s">
        <v>815</v>
      </c>
      <c r="Q80" s="63">
        <v>7018</v>
      </c>
      <c r="R80" s="62" t="s">
        <v>872</v>
      </c>
      <c r="S80" s="218" t="s">
        <v>831</v>
      </c>
      <c r="T80" s="132" t="s">
        <v>832</v>
      </c>
      <c r="U80" s="166" t="s">
        <v>397</v>
      </c>
      <c r="V80" s="219" t="s">
        <v>398</v>
      </c>
      <c r="W80" s="219" t="s">
        <v>445</v>
      </c>
      <c r="X80" s="219" t="s">
        <v>446</v>
      </c>
      <c r="Y80" s="132" t="s">
        <v>336</v>
      </c>
      <c r="Z80" s="166" t="s">
        <v>410</v>
      </c>
      <c r="AA80" s="166">
        <v>1</v>
      </c>
      <c r="AB80" s="166">
        <v>1</v>
      </c>
      <c r="AC80" s="166">
        <v>0</v>
      </c>
      <c r="AD80" s="166">
        <v>1</v>
      </c>
      <c r="AE80" s="213">
        <v>42781</v>
      </c>
      <c r="AF80" s="64">
        <v>1061</v>
      </c>
      <c r="AG80" s="64" t="s">
        <v>401</v>
      </c>
      <c r="AH80" s="64">
        <v>1</v>
      </c>
      <c r="AI80" s="180" t="s">
        <v>334</v>
      </c>
      <c r="AJ80" s="60">
        <v>0</v>
      </c>
      <c r="AK80" s="60">
        <v>0</v>
      </c>
      <c r="AL80" s="60">
        <v>3</v>
      </c>
      <c r="AM80" s="60">
        <v>2</v>
      </c>
      <c r="AN80" s="60">
        <v>0</v>
      </c>
      <c r="AO80" s="60">
        <v>0</v>
      </c>
      <c r="AP80" s="60">
        <v>0</v>
      </c>
      <c r="AQ80" s="60">
        <v>0</v>
      </c>
      <c r="AR80" s="60">
        <v>0</v>
      </c>
      <c r="AS80" s="60">
        <v>1</v>
      </c>
      <c r="AT80" s="60">
        <v>0</v>
      </c>
      <c r="AU80" s="60">
        <v>1</v>
      </c>
      <c r="AV80" s="60">
        <v>0</v>
      </c>
      <c r="AW80" s="60">
        <v>1</v>
      </c>
      <c r="AX80" s="60">
        <v>0</v>
      </c>
      <c r="AY80" s="60">
        <v>0</v>
      </c>
      <c r="AZ80" s="60">
        <v>0</v>
      </c>
      <c r="BA80" s="60">
        <v>8</v>
      </c>
      <c r="BB80" s="60">
        <v>11</v>
      </c>
      <c r="BC80" s="60">
        <v>11</v>
      </c>
      <c r="BD80" s="60">
        <v>4</v>
      </c>
      <c r="BE80" s="60">
        <v>7</v>
      </c>
      <c r="BF80" s="60">
        <v>5</v>
      </c>
      <c r="BG80" s="187">
        <v>0</v>
      </c>
      <c r="BH80" s="187">
        <v>0</v>
      </c>
      <c r="BI80" s="187">
        <v>0.27272727272726999</v>
      </c>
      <c r="BJ80" s="187">
        <v>0.18181818181817999</v>
      </c>
      <c r="BK80" s="187">
        <v>0</v>
      </c>
      <c r="BL80" s="187">
        <v>0</v>
      </c>
      <c r="BM80" s="187">
        <v>0</v>
      </c>
    </row>
    <row r="81" spans="2:65" ht="14.1" customHeight="1" x14ac:dyDescent="0.2">
      <c r="B81" s="58" t="s">
        <v>873</v>
      </c>
      <c r="C81" s="59" t="s">
        <v>383</v>
      </c>
      <c r="D81" s="59" t="s">
        <v>384</v>
      </c>
      <c r="E81" s="63" t="s">
        <v>809</v>
      </c>
      <c r="F81" s="63" t="s">
        <v>403</v>
      </c>
      <c r="G81" s="59" t="s">
        <v>386</v>
      </c>
      <c r="H81" s="59" t="s">
        <v>810</v>
      </c>
      <c r="I81" s="59" t="s">
        <v>811</v>
      </c>
      <c r="J81" s="158" t="b">
        <v>0</v>
      </c>
      <c r="K81" s="133" t="s">
        <v>874</v>
      </c>
      <c r="L81" s="59" t="s">
        <v>449</v>
      </c>
      <c r="M81" s="58"/>
      <c r="N81" s="63" t="s">
        <v>875</v>
      </c>
      <c r="O81" s="63" t="s">
        <v>851</v>
      </c>
      <c r="P81" s="63" t="s">
        <v>815</v>
      </c>
      <c r="Q81" s="63">
        <v>7310</v>
      </c>
      <c r="R81" s="62" t="s">
        <v>876</v>
      </c>
      <c r="S81" s="218" t="s">
        <v>453</v>
      </c>
      <c r="T81" s="132" t="s">
        <v>454</v>
      </c>
      <c r="U81" s="166" t="s">
        <v>397</v>
      </c>
      <c r="V81" s="219" t="s">
        <v>398</v>
      </c>
      <c r="W81" s="219" t="s">
        <v>445</v>
      </c>
      <c r="X81" s="219" t="s">
        <v>446</v>
      </c>
      <c r="Y81" s="132" t="s">
        <v>336</v>
      </c>
      <c r="Z81" s="166"/>
      <c r="AA81" s="166">
        <v>1</v>
      </c>
      <c r="AB81" s="166">
        <v>1</v>
      </c>
      <c r="AC81" s="166">
        <v>0</v>
      </c>
      <c r="AD81" s="166">
        <v>1</v>
      </c>
      <c r="AE81" s="213">
        <v>43001</v>
      </c>
      <c r="AF81" s="64">
        <v>841</v>
      </c>
      <c r="AG81" s="64" t="s">
        <v>401</v>
      </c>
      <c r="AH81" s="64">
        <v>2</v>
      </c>
      <c r="AI81" s="180" t="s">
        <v>334</v>
      </c>
      <c r="AJ81" s="60">
        <v>2</v>
      </c>
      <c r="AK81" s="60">
        <v>0</v>
      </c>
      <c r="AL81" s="60">
        <v>2</v>
      </c>
      <c r="AM81" s="60">
        <v>4</v>
      </c>
      <c r="AN81" s="60">
        <v>1</v>
      </c>
      <c r="AO81" s="60">
        <v>2</v>
      </c>
      <c r="AP81" s="60">
        <v>0</v>
      </c>
      <c r="AQ81" s="60">
        <v>0</v>
      </c>
      <c r="AR81" s="60">
        <v>0</v>
      </c>
      <c r="AS81" s="60">
        <v>0</v>
      </c>
      <c r="AT81" s="60">
        <v>0</v>
      </c>
      <c r="AU81" s="60">
        <v>0</v>
      </c>
      <c r="AV81" s="60">
        <v>0</v>
      </c>
      <c r="AW81" s="60">
        <v>0</v>
      </c>
      <c r="AX81" s="60">
        <v>0</v>
      </c>
      <c r="AY81" s="60">
        <v>1</v>
      </c>
      <c r="AZ81" s="60">
        <v>3</v>
      </c>
      <c r="BA81" s="60">
        <v>0</v>
      </c>
      <c r="BB81" s="60">
        <v>5</v>
      </c>
      <c r="BC81" s="60">
        <v>6</v>
      </c>
      <c r="BD81" s="60">
        <v>5</v>
      </c>
      <c r="BE81" s="60">
        <v>4</v>
      </c>
      <c r="BF81" s="60">
        <v>3</v>
      </c>
      <c r="BG81" s="187">
        <v>0.66666666666665997</v>
      </c>
      <c r="BH81" s="187">
        <v>0</v>
      </c>
      <c r="BI81" s="187">
        <v>0.4</v>
      </c>
      <c r="BJ81" s="187">
        <v>0.66666666666665997</v>
      </c>
      <c r="BK81" s="187">
        <v>0.2</v>
      </c>
      <c r="BL81" s="187">
        <v>0.5</v>
      </c>
      <c r="BM81" s="187">
        <v>0</v>
      </c>
    </row>
    <row r="82" spans="2:65" ht="14.1" customHeight="1" x14ac:dyDescent="0.2">
      <c r="B82" s="58" t="s">
        <v>877</v>
      </c>
      <c r="C82" s="59" t="s">
        <v>383</v>
      </c>
      <c r="D82" s="59" t="s">
        <v>384</v>
      </c>
      <c r="E82" s="63" t="s">
        <v>809</v>
      </c>
      <c r="F82" s="63"/>
      <c r="G82" s="59" t="s">
        <v>386</v>
      </c>
      <c r="H82" s="59" t="s">
        <v>810</v>
      </c>
      <c r="I82" s="59" t="s">
        <v>811</v>
      </c>
      <c r="J82" s="158" t="b">
        <v>0</v>
      </c>
      <c r="K82" s="133" t="s">
        <v>878</v>
      </c>
      <c r="L82" s="59" t="s">
        <v>879</v>
      </c>
      <c r="M82" s="58"/>
      <c r="N82" s="63" t="s">
        <v>880</v>
      </c>
      <c r="O82" s="63" t="s">
        <v>881</v>
      </c>
      <c r="P82" s="63" t="s">
        <v>815</v>
      </c>
      <c r="Q82" s="63">
        <v>7505</v>
      </c>
      <c r="R82" s="62" t="s">
        <v>882</v>
      </c>
      <c r="S82" s="218" t="s">
        <v>831</v>
      </c>
      <c r="T82" s="132" t="s">
        <v>832</v>
      </c>
      <c r="U82" s="166" t="s">
        <v>397</v>
      </c>
      <c r="V82" s="219" t="s">
        <v>398</v>
      </c>
      <c r="W82" s="219" t="s">
        <v>445</v>
      </c>
      <c r="X82" s="219" t="s">
        <v>446</v>
      </c>
      <c r="Y82" s="132" t="s">
        <v>336</v>
      </c>
      <c r="Z82" s="166" t="s">
        <v>401</v>
      </c>
      <c r="AA82" s="166">
        <v>1</v>
      </c>
      <c r="AB82" s="166">
        <v>1</v>
      </c>
      <c r="AC82" s="166">
        <v>0</v>
      </c>
      <c r="AD82" s="166">
        <v>0</v>
      </c>
      <c r="AE82" s="213">
        <v>43367</v>
      </c>
      <c r="AF82" s="64">
        <v>475</v>
      </c>
      <c r="AG82" s="64" t="s">
        <v>401</v>
      </c>
      <c r="AH82" s="64">
        <v>0</v>
      </c>
      <c r="AI82" s="180" t="s">
        <v>334</v>
      </c>
      <c r="AJ82" s="60">
        <v>3</v>
      </c>
      <c r="AK82" s="60">
        <v>2</v>
      </c>
      <c r="AL82" s="60">
        <v>0</v>
      </c>
      <c r="AM82" s="60">
        <v>1</v>
      </c>
      <c r="AN82" s="60">
        <v>0</v>
      </c>
      <c r="AO82" s="60">
        <v>0</v>
      </c>
      <c r="AP82" s="60">
        <v>4</v>
      </c>
      <c r="AQ82" s="60">
        <v>0</v>
      </c>
      <c r="AR82" s="60">
        <v>0</v>
      </c>
      <c r="AS82" s="60">
        <v>1</v>
      </c>
      <c r="AT82" s="60">
        <v>0</v>
      </c>
      <c r="AU82" s="60">
        <v>3</v>
      </c>
      <c r="AV82" s="60">
        <v>0</v>
      </c>
      <c r="AW82" s="60">
        <v>0</v>
      </c>
      <c r="AX82" s="60">
        <v>0</v>
      </c>
      <c r="AY82" s="60">
        <v>0</v>
      </c>
      <c r="AZ82" s="60">
        <v>7</v>
      </c>
      <c r="BA82" s="60">
        <v>8</v>
      </c>
      <c r="BB82" s="60">
        <v>2</v>
      </c>
      <c r="BC82" s="60">
        <v>3</v>
      </c>
      <c r="BD82" s="60">
        <v>5</v>
      </c>
      <c r="BE82" s="60">
        <v>7</v>
      </c>
      <c r="BF82" s="60">
        <v>9</v>
      </c>
      <c r="BG82" s="187">
        <v>0.42857142857142</v>
      </c>
      <c r="BH82" s="187">
        <v>0.25</v>
      </c>
      <c r="BI82" s="187">
        <v>0</v>
      </c>
      <c r="BJ82" s="187">
        <v>0.33333333333332998</v>
      </c>
      <c r="BK82" s="187">
        <v>0</v>
      </c>
      <c r="BL82" s="187">
        <v>0</v>
      </c>
      <c r="BM82" s="187">
        <v>0.44444444444443998</v>
      </c>
    </row>
    <row r="83" spans="2:65" ht="14.1" customHeight="1" x14ac:dyDescent="0.2">
      <c r="B83" s="58" t="s">
        <v>883</v>
      </c>
      <c r="C83" s="59" t="s">
        <v>383</v>
      </c>
      <c r="D83" s="59" t="s">
        <v>384</v>
      </c>
      <c r="E83" s="63" t="s">
        <v>809</v>
      </c>
      <c r="F83" s="63"/>
      <c r="G83" s="59" t="s">
        <v>386</v>
      </c>
      <c r="H83" s="59" t="s">
        <v>810</v>
      </c>
      <c r="I83" s="59" t="s">
        <v>811</v>
      </c>
      <c r="J83" s="158" t="b">
        <v>0</v>
      </c>
      <c r="K83" s="133" t="s">
        <v>884</v>
      </c>
      <c r="L83" s="59" t="s">
        <v>742</v>
      </c>
      <c r="M83" s="58"/>
      <c r="N83" s="63" t="s">
        <v>885</v>
      </c>
      <c r="O83" s="63" t="s">
        <v>814</v>
      </c>
      <c r="P83" s="63" t="s">
        <v>815</v>
      </c>
      <c r="Q83" s="63">
        <v>7202</v>
      </c>
      <c r="R83" s="62" t="s">
        <v>886</v>
      </c>
      <c r="S83" s="218" t="s">
        <v>746</v>
      </c>
      <c r="T83" s="132" t="s">
        <v>747</v>
      </c>
      <c r="U83" s="166" t="s">
        <v>397</v>
      </c>
      <c r="V83" s="219" t="s">
        <v>398</v>
      </c>
      <c r="W83" s="219" t="s">
        <v>445</v>
      </c>
      <c r="X83" s="219" t="s">
        <v>446</v>
      </c>
      <c r="Y83" s="132" t="s">
        <v>336</v>
      </c>
      <c r="Z83" s="166" t="s">
        <v>401</v>
      </c>
      <c r="AA83" s="166">
        <v>1</v>
      </c>
      <c r="AB83" s="166">
        <v>1</v>
      </c>
      <c r="AC83" s="166">
        <v>0</v>
      </c>
      <c r="AD83" s="166">
        <v>0</v>
      </c>
      <c r="AE83" s="213">
        <v>43361</v>
      </c>
      <c r="AF83" s="64">
        <v>481</v>
      </c>
      <c r="AG83" s="64" t="s">
        <v>401</v>
      </c>
      <c r="AH83" s="64">
        <v>0</v>
      </c>
      <c r="AI83" s="180" t="s">
        <v>334</v>
      </c>
      <c r="AJ83" s="60">
        <v>0</v>
      </c>
      <c r="AK83" s="60">
        <v>6</v>
      </c>
      <c r="AL83" s="60">
        <v>1</v>
      </c>
      <c r="AM83" s="60">
        <v>0</v>
      </c>
      <c r="AN83" s="60">
        <v>1</v>
      </c>
      <c r="AO83" s="60">
        <v>0</v>
      </c>
      <c r="AP83" s="60">
        <v>1</v>
      </c>
      <c r="AQ83" s="60">
        <v>0</v>
      </c>
      <c r="AR83" s="60">
        <v>0</v>
      </c>
      <c r="AS83" s="60">
        <v>0</v>
      </c>
      <c r="AT83" s="60">
        <v>0</v>
      </c>
      <c r="AU83" s="60">
        <v>1</v>
      </c>
      <c r="AV83" s="60">
        <v>0</v>
      </c>
      <c r="AW83" s="60">
        <v>1</v>
      </c>
      <c r="AX83" s="60">
        <v>1</v>
      </c>
      <c r="AY83" s="60">
        <v>0</v>
      </c>
      <c r="AZ83" s="60">
        <v>3</v>
      </c>
      <c r="BA83" s="60">
        <v>4</v>
      </c>
      <c r="BB83" s="60">
        <v>3</v>
      </c>
      <c r="BC83" s="60">
        <v>6</v>
      </c>
      <c r="BD83" s="60">
        <v>3</v>
      </c>
      <c r="BE83" s="60">
        <v>1</v>
      </c>
      <c r="BF83" s="60">
        <v>4</v>
      </c>
      <c r="BG83" s="187">
        <v>0</v>
      </c>
      <c r="BH83" s="187">
        <v>1.5</v>
      </c>
      <c r="BI83" s="187">
        <v>0.33333333333332998</v>
      </c>
      <c r="BJ83" s="187">
        <v>0</v>
      </c>
      <c r="BK83" s="187">
        <v>0.33333333333332998</v>
      </c>
      <c r="BL83" s="187">
        <v>0</v>
      </c>
      <c r="BM83" s="187">
        <v>0.25</v>
      </c>
    </row>
    <row r="84" spans="2:65" ht="14.1" customHeight="1" x14ac:dyDescent="0.2">
      <c r="B84" s="58" t="s">
        <v>887</v>
      </c>
      <c r="C84" s="59" t="s">
        <v>383</v>
      </c>
      <c r="D84" s="59" t="s">
        <v>384</v>
      </c>
      <c r="E84" s="63" t="s">
        <v>809</v>
      </c>
      <c r="F84" s="63"/>
      <c r="G84" s="59" t="s">
        <v>386</v>
      </c>
      <c r="H84" s="59" t="s">
        <v>810</v>
      </c>
      <c r="I84" s="59" t="s">
        <v>811</v>
      </c>
      <c r="J84" s="158" t="b">
        <v>0</v>
      </c>
      <c r="K84" s="133" t="s">
        <v>888</v>
      </c>
      <c r="L84" s="59" t="s">
        <v>742</v>
      </c>
      <c r="M84" s="58"/>
      <c r="N84" s="63" t="s">
        <v>889</v>
      </c>
      <c r="O84" s="63" t="s">
        <v>890</v>
      </c>
      <c r="P84" s="63" t="s">
        <v>815</v>
      </c>
      <c r="Q84" s="63">
        <v>7065</v>
      </c>
      <c r="R84" s="62" t="s">
        <v>891</v>
      </c>
      <c r="S84" s="218" t="s">
        <v>746</v>
      </c>
      <c r="T84" s="132" t="s">
        <v>747</v>
      </c>
      <c r="U84" s="166" t="s">
        <v>397</v>
      </c>
      <c r="V84" s="219" t="s">
        <v>398</v>
      </c>
      <c r="W84" s="219" t="s">
        <v>445</v>
      </c>
      <c r="X84" s="219" t="s">
        <v>446</v>
      </c>
      <c r="Y84" s="132" t="s">
        <v>336</v>
      </c>
      <c r="Z84" s="166" t="s">
        <v>401</v>
      </c>
      <c r="AA84" s="166">
        <v>1</v>
      </c>
      <c r="AB84" s="166">
        <v>1</v>
      </c>
      <c r="AC84" s="166">
        <v>0</v>
      </c>
      <c r="AD84" s="166">
        <v>1</v>
      </c>
      <c r="AE84" s="213">
        <v>43385</v>
      </c>
      <c r="AF84" s="64">
        <v>457</v>
      </c>
      <c r="AG84" s="64" t="s">
        <v>401</v>
      </c>
      <c r="AH84" s="64">
        <v>0</v>
      </c>
      <c r="AI84" s="180" t="s">
        <v>258</v>
      </c>
      <c r="AJ84" s="60">
        <v>4</v>
      </c>
      <c r="AK84" s="60">
        <v>2</v>
      </c>
      <c r="AL84" s="60">
        <v>0</v>
      </c>
      <c r="AM84" s="60">
        <v>0</v>
      </c>
      <c r="AN84" s="60">
        <v>2</v>
      </c>
      <c r="AO84" s="60">
        <v>0</v>
      </c>
      <c r="AP84" s="60">
        <v>0</v>
      </c>
      <c r="AQ84" s="60">
        <v>1</v>
      </c>
      <c r="AR84" s="60">
        <v>1</v>
      </c>
      <c r="AS84" s="60">
        <v>0</v>
      </c>
      <c r="AT84" s="60">
        <v>0</v>
      </c>
      <c r="AU84" s="60">
        <v>1</v>
      </c>
      <c r="AV84" s="60">
        <v>0</v>
      </c>
      <c r="AW84" s="60">
        <v>1</v>
      </c>
      <c r="AX84" s="60">
        <v>0</v>
      </c>
      <c r="AY84" s="60">
        <v>1</v>
      </c>
      <c r="AZ84" s="60">
        <v>3</v>
      </c>
      <c r="BA84" s="60">
        <v>6</v>
      </c>
      <c r="BB84" s="60">
        <v>8</v>
      </c>
      <c r="BC84" s="60">
        <v>6</v>
      </c>
      <c r="BD84" s="60">
        <v>10</v>
      </c>
      <c r="BE84" s="60">
        <v>11</v>
      </c>
      <c r="BF84" s="60">
        <v>3</v>
      </c>
      <c r="BG84" s="187">
        <v>1.3333333333333299</v>
      </c>
      <c r="BH84" s="187">
        <v>0.33333333333332998</v>
      </c>
      <c r="BI84" s="187">
        <v>0</v>
      </c>
      <c r="BJ84" s="187">
        <v>0</v>
      </c>
      <c r="BK84" s="187">
        <v>0.2</v>
      </c>
      <c r="BL84" s="187">
        <v>0</v>
      </c>
      <c r="BM84" s="187">
        <v>0</v>
      </c>
    </row>
    <row r="85" spans="2:65" ht="14.1" customHeight="1" x14ac:dyDescent="0.2">
      <c r="B85" s="58" t="s">
        <v>892</v>
      </c>
      <c r="C85" s="59" t="s">
        <v>383</v>
      </c>
      <c r="D85" s="59" t="s">
        <v>384</v>
      </c>
      <c r="E85" s="63" t="s">
        <v>809</v>
      </c>
      <c r="F85" s="63"/>
      <c r="G85" s="59" t="s">
        <v>386</v>
      </c>
      <c r="H85" s="59" t="s">
        <v>810</v>
      </c>
      <c r="I85" s="59" t="s">
        <v>811</v>
      </c>
      <c r="J85" s="158" t="b">
        <v>0</v>
      </c>
      <c r="K85" s="133" t="s">
        <v>893</v>
      </c>
      <c r="L85" s="59" t="s">
        <v>742</v>
      </c>
      <c r="M85" s="58"/>
      <c r="N85" s="63" t="s">
        <v>894</v>
      </c>
      <c r="O85" s="63" t="s">
        <v>845</v>
      </c>
      <c r="P85" s="63" t="s">
        <v>815</v>
      </c>
      <c r="Q85" s="63">
        <v>7111</v>
      </c>
      <c r="R85" s="62" t="s">
        <v>895</v>
      </c>
      <c r="S85" s="218" t="s">
        <v>746</v>
      </c>
      <c r="T85" s="132" t="s">
        <v>747</v>
      </c>
      <c r="U85" s="166" t="s">
        <v>397</v>
      </c>
      <c r="V85" s="219" t="s">
        <v>398</v>
      </c>
      <c r="W85" s="219" t="s">
        <v>445</v>
      </c>
      <c r="X85" s="219" t="s">
        <v>446</v>
      </c>
      <c r="Y85" s="132" t="s">
        <v>336</v>
      </c>
      <c r="Z85" s="166" t="s">
        <v>401</v>
      </c>
      <c r="AA85" s="166">
        <v>1</v>
      </c>
      <c r="AB85" s="166">
        <v>1</v>
      </c>
      <c r="AC85" s="166">
        <v>0</v>
      </c>
      <c r="AD85" s="166">
        <v>1</v>
      </c>
      <c r="AE85" s="213">
        <v>43480</v>
      </c>
      <c r="AF85" s="64">
        <v>362</v>
      </c>
      <c r="AG85" s="64" t="s">
        <v>401</v>
      </c>
      <c r="AH85" s="64">
        <v>2</v>
      </c>
      <c r="AI85" s="180" t="s">
        <v>258</v>
      </c>
      <c r="AJ85" s="60">
        <v>1</v>
      </c>
      <c r="AK85" s="60">
        <v>2</v>
      </c>
      <c r="AL85" s="60">
        <v>5</v>
      </c>
      <c r="AM85" s="60">
        <v>2</v>
      </c>
      <c r="AN85" s="60">
        <v>4</v>
      </c>
      <c r="AO85" s="60">
        <v>7</v>
      </c>
      <c r="AP85" s="60">
        <v>7</v>
      </c>
      <c r="AQ85" s="60">
        <v>3</v>
      </c>
      <c r="AR85" s="60">
        <v>0</v>
      </c>
      <c r="AS85" s="60">
        <v>1</v>
      </c>
      <c r="AT85" s="60">
        <v>2</v>
      </c>
      <c r="AU85" s="60">
        <v>1</v>
      </c>
      <c r="AV85" s="60">
        <v>2</v>
      </c>
      <c r="AW85" s="60">
        <v>2</v>
      </c>
      <c r="AX85" s="60">
        <v>1</v>
      </c>
      <c r="AY85" s="60">
        <v>2</v>
      </c>
      <c r="AZ85" s="60">
        <v>18</v>
      </c>
      <c r="BA85" s="60">
        <v>23</v>
      </c>
      <c r="BB85" s="60">
        <v>25</v>
      </c>
      <c r="BC85" s="60">
        <v>13</v>
      </c>
      <c r="BD85" s="60">
        <v>22</v>
      </c>
      <c r="BE85" s="60">
        <v>32</v>
      </c>
      <c r="BF85" s="60">
        <v>26</v>
      </c>
      <c r="BG85" s="187">
        <v>5.5555555555550001E-2</v>
      </c>
      <c r="BH85" s="187">
        <v>8.6956521739130002E-2</v>
      </c>
      <c r="BI85" s="187">
        <v>0.2</v>
      </c>
      <c r="BJ85" s="187">
        <v>0.15384615384615</v>
      </c>
      <c r="BK85" s="187">
        <v>0.18181818181817999</v>
      </c>
      <c r="BL85" s="187">
        <v>0.21875</v>
      </c>
      <c r="BM85" s="187">
        <v>0.26923076923076</v>
      </c>
    </row>
    <row r="86" spans="2:65" ht="14.1" customHeight="1" x14ac:dyDescent="0.2">
      <c r="B86" s="58" t="s">
        <v>896</v>
      </c>
      <c r="C86" s="59" t="s">
        <v>383</v>
      </c>
      <c r="D86" s="59" t="s">
        <v>384</v>
      </c>
      <c r="E86" s="63" t="s">
        <v>809</v>
      </c>
      <c r="F86" s="63"/>
      <c r="G86" s="59" t="s">
        <v>386</v>
      </c>
      <c r="H86" s="59" t="s">
        <v>810</v>
      </c>
      <c r="I86" s="59" t="s">
        <v>811</v>
      </c>
      <c r="J86" s="158" t="b">
        <v>0</v>
      </c>
      <c r="K86" s="133" t="s">
        <v>897</v>
      </c>
      <c r="L86" s="59" t="s">
        <v>898</v>
      </c>
      <c r="M86" s="58"/>
      <c r="N86" s="63" t="s">
        <v>899</v>
      </c>
      <c r="O86" s="63" t="s">
        <v>851</v>
      </c>
      <c r="P86" s="63" t="s">
        <v>815</v>
      </c>
      <c r="Q86" s="63">
        <v>7306</v>
      </c>
      <c r="R86" s="62" t="s">
        <v>900</v>
      </c>
      <c r="S86" s="218" t="s">
        <v>901</v>
      </c>
      <c r="T86" s="132" t="s">
        <v>902</v>
      </c>
      <c r="U86" s="166" t="s">
        <v>397</v>
      </c>
      <c r="V86" s="219" t="s">
        <v>398</v>
      </c>
      <c r="W86" s="219" t="s">
        <v>445</v>
      </c>
      <c r="X86" s="219" t="s">
        <v>446</v>
      </c>
      <c r="Y86" s="132" t="s">
        <v>333</v>
      </c>
      <c r="Z86" s="166"/>
      <c r="AA86" s="166">
        <v>0</v>
      </c>
      <c r="AB86" s="166">
        <v>0</v>
      </c>
      <c r="AC86" s="166">
        <v>0</v>
      </c>
      <c r="AD86" s="166">
        <v>1</v>
      </c>
      <c r="AE86" s="213">
        <v>43630</v>
      </c>
      <c r="AF86" s="64">
        <v>212</v>
      </c>
      <c r="AG86" s="64" t="s">
        <v>401</v>
      </c>
      <c r="AH86" s="64">
        <v>0</v>
      </c>
      <c r="AI86" s="180" t="s">
        <v>334</v>
      </c>
      <c r="AJ86" s="60">
        <v>0</v>
      </c>
      <c r="AK86" s="60">
        <v>0</v>
      </c>
      <c r="AL86" s="60">
        <v>0</v>
      </c>
      <c r="AM86" s="60">
        <v>3</v>
      </c>
      <c r="AN86" s="60">
        <v>1</v>
      </c>
      <c r="AO86" s="60">
        <v>0</v>
      </c>
      <c r="AP86" s="60">
        <v>0</v>
      </c>
      <c r="AQ86" s="60">
        <v>0</v>
      </c>
      <c r="AR86" s="60">
        <v>0</v>
      </c>
      <c r="AS86" s="60">
        <v>0</v>
      </c>
      <c r="AT86" s="60">
        <v>0</v>
      </c>
      <c r="AU86" s="60">
        <v>0</v>
      </c>
      <c r="AV86" s="60">
        <v>0</v>
      </c>
      <c r="AW86" s="60">
        <v>0</v>
      </c>
      <c r="AX86" s="60">
        <v>0</v>
      </c>
      <c r="AY86" s="60">
        <v>0</v>
      </c>
      <c r="AZ86" s="60">
        <v>0</v>
      </c>
      <c r="BA86" s="60">
        <v>2</v>
      </c>
      <c r="BB86" s="60">
        <v>0</v>
      </c>
      <c r="BC86" s="60">
        <v>2</v>
      </c>
      <c r="BD86" s="60">
        <v>4</v>
      </c>
      <c r="BE86" s="60">
        <v>2</v>
      </c>
      <c r="BF86" s="60">
        <v>0</v>
      </c>
      <c r="BG86" s="187">
        <v>0</v>
      </c>
      <c r="BH86" s="187">
        <v>0</v>
      </c>
      <c r="BI86" s="187">
        <v>0</v>
      </c>
      <c r="BJ86" s="187">
        <v>1.5</v>
      </c>
      <c r="BK86" s="187">
        <v>0.25</v>
      </c>
      <c r="BL86" s="187">
        <v>0</v>
      </c>
      <c r="BM86" s="187">
        <v>0</v>
      </c>
    </row>
    <row r="87" spans="2:65" ht="14.1" customHeight="1" x14ac:dyDescent="0.2">
      <c r="B87" s="58" t="s">
        <v>903</v>
      </c>
      <c r="C87" s="59" t="s">
        <v>383</v>
      </c>
      <c r="D87" s="59" t="s">
        <v>384</v>
      </c>
      <c r="E87" s="63" t="s">
        <v>809</v>
      </c>
      <c r="F87" s="63"/>
      <c r="G87" s="59" t="s">
        <v>386</v>
      </c>
      <c r="H87" s="59" t="s">
        <v>810</v>
      </c>
      <c r="I87" s="59" t="s">
        <v>811</v>
      </c>
      <c r="J87" s="158" t="b">
        <v>0</v>
      </c>
      <c r="K87" s="133" t="s">
        <v>904</v>
      </c>
      <c r="L87" s="59" t="s">
        <v>905</v>
      </c>
      <c r="M87" s="58"/>
      <c r="N87" s="63" t="s">
        <v>906</v>
      </c>
      <c r="O87" s="63" t="s">
        <v>907</v>
      </c>
      <c r="P87" s="63" t="s">
        <v>815</v>
      </c>
      <c r="Q87" s="63">
        <v>7002</v>
      </c>
      <c r="R87" s="62" t="s">
        <v>908</v>
      </c>
      <c r="S87" s="218" t="s">
        <v>909</v>
      </c>
      <c r="T87" s="132" t="s">
        <v>910</v>
      </c>
      <c r="U87" s="166" t="s">
        <v>397</v>
      </c>
      <c r="V87" s="219" t="s">
        <v>398</v>
      </c>
      <c r="W87" s="219" t="s">
        <v>445</v>
      </c>
      <c r="X87" s="219" t="s">
        <v>446</v>
      </c>
      <c r="Y87" s="132" t="s">
        <v>333</v>
      </c>
      <c r="Z87" s="166"/>
      <c r="AA87" s="166">
        <v>0</v>
      </c>
      <c r="AB87" s="166">
        <v>0</v>
      </c>
      <c r="AC87" s="166">
        <v>0</v>
      </c>
      <c r="AD87" s="166">
        <v>0</v>
      </c>
      <c r="AE87" s="213">
        <v>43650</v>
      </c>
      <c r="AF87" s="64">
        <v>192</v>
      </c>
      <c r="AG87" s="64" t="s">
        <v>401</v>
      </c>
      <c r="AH87" s="64">
        <v>1</v>
      </c>
      <c r="AI87" s="180" t="s">
        <v>334</v>
      </c>
      <c r="AJ87" s="60">
        <v>0</v>
      </c>
      <c r="AK87" s="60">
        <v>0</v>
      </c>
      <c r="AL87" s="60">
        <v>0</v>
      </c>
      <c r="AM87" s="60">
        <v>0</v>
      </c>
      <c r="AN87" s="60">
        <v>0</v>
      </c>
      <c r="AO87" s="60">
        <v>0</v>
      </c>
      <c r="AP87" s="60">
        <v>0</v>
      </c>
      <c r="AQ87" s="60">
        <v>0</v>
      </c>
      <c r="AR87" s="60">
        <v>0</v>
      </c>
      <c r="AS87" s="60">
        <v>0</v>
      </c>
      <c r="AT87" s="60">
        <v>0</v>
      </c>
      <c r="AU87" s="60">
        <v>0</v>
      </c>
      <c r="AV87" s="60">
        <v>0</v>
      </c>
      <c r="AW87" s="60">
        <v>0</v>
      </c>
      <c r="AX87" s="60">
        <v>0</v>
      </c>
      <c r="AY87" s="60">
        <v>0</v>
      </c>
      <c r="AZ87" s="60">
        <v>0</v>
      </c>
      <c r="BA87" s="60">
        <v>1</v>
      </c>
      <c r="BB87" s="60">
        <v>0</v>
      </c>
      <c r="BC87" s="60">
        <v>2</v>
      </c>
      <c r="BD87" s="60">
        <v>0</v>
      </c>
      <c r="BE87" s="60">
        <v>1</v>
      </c>
      <c r="BF87" s="60">
        <v>2</v>
      </c>
      <c r="BG87" s="187">
        <v>0</v>
      </c>
      <c r="BH87" s="187">
        <v>0</v>
      </c>
      <c r="BI87" s="187">
        <v>0</v>
      </c>
      <c r="BJ87" s="187">
        <v>0</v>
      </c>
      <c r="BK87" s="187">
        <v>0</v>
      </c>
      <c r="BL87" s="187">
        <v>0</v>
      </c>
      <c r="BM87" s="187">
        <v>0</v>
      </c>
    </row>
    <row r="88" spans="2:65" ht="14.1" customHeight="1" x14ac:dyDescent="0.2">
      <c r="B88" s="58" t="s">
        <v>911</v>
      </c>
      <c r="C88" s="59" t="s">
        <v>383</v>
      </c>
      <c r="D88" s="59" t="s">
        <v>384</v>
      </c>
      <c r="E88" s="63" t="s">
        <v>809</v>
      </c>
      <c r="F88" s="63"/>
      <c r="G88" s="59" t="s">
        <v>386</v>
      </c>
      <c r="H88" s="59" t="s">
        <v>810</v>
      </c>
      <c r="I88" s="59" t="s">
        <v>811</v>
      </c>
      <c r="J88" s="158" t="b">
        <v>0</v>
      </c>
      <c r="K88" s="133" t="s">
        <v>912</v>
      </c>
      <c r="L88" s="59" t="s">
        <v>913</v>
      </c>
      <c r="M88" s="58"/>
      <c r="N88" s="63" t="s">
        <v>914</v>
      </c>
      <c r="O88" s="63" t="s">
        <v>845</v>
      </c>
      <c r="P88" s="63" t="s">
        <v>815</v>
      </c>
      <c r="Q88" s="63">
        <v>7111</v>
      </c>
      <c r="R88" s="62" t="s">
        <v>915</v>
      </c>
      <c r="S88" s="218" t="s">
        <v>916</v>
      </c>
      <c r="T88" s="132" t="s">
        <v>917</v>
      </c>
      <c r="U88" s="166" t="s">
        <v>397</v>
      </c>
      <c r="V88" s="219" t="s">
        <v>398</v>
      </c>
      <c r="W88" s="219" t="s">
        <v>445</v>
      </c>
      <c r="X88" s="219" t="s">
        <v>446</v>
      </c>
      <c r="Y88" s="132" t="s">
        <v>335</v>
      </c>
      <c r="Z88" s="166" t="s">
        <v>401</v>
      </c>
      <c r="AA88" s="166">
        <v>1</v>
      </c>
      <c r="AB88" s="166">
        <v>1</v>
      </c>
      <c r="AC88" s="166">
        <v>0</v>
      </c>
      <c r="AD88" s="166">
        <v>1</v>
      </c>
      <c r="AE88" s="213">
        <v>43749</v>
      </c>
      <c r="AF88" s="64">
        <v>93</v>
      </c>
      <c r="AG88" s="64" t="s">
        <v>401</v>
      </c>
      <c r="AH88" s="64">
        <v>1</v>
      </c>
      <c r="AI88" s="180" t="s">
        <v>258</v>
      </c>
      <c r="AJ88" s="60">
        <v>0</v>
      </c>
      <c r="AK88" s="60">
        <v>0</v>
      </c>
      <c r="AL88" s="60">
        <v>1</v>
      </c>
      <c r="AM88" s="60">
        <v>0</v>
      </c>
      <c r="AN88" s="60">
        <v>1</v>
      </c>
      <c r="AO88" s="60">
        <v>3</v>
      </c>
      <c r="AP88" s="60">
        <v>0</v>
      </c>
      <c r="AQ88" s="60">
        <v>3</v>
      </c>
      <c r="AR88" s="60">
        <v>0</v>
      </c>
      <c r="AS88" s="60">
        <v>0</v>
      </c>
      <c r="AT88" s="60">
        <v>1</v>
      </c>
      <c r="AU88" s="60">
        <v>0</v>
      </c>
      <c r="AV88" s="60">
        <v>0</v>
      </c>
      <c r="AW88" s="60">
        <v>0</v>
      </c>
      <c r="AX88" s="60">
        <v>0</v>
      </c>
      <c r="AY88" s="60">
        <v>0</v>
      </c>
      <c r="AZ88" s="60">
        <v>4</v>
      </c>
      <c r="BA88" s="60">
        <v>5</v>
      </c>
      <c r="BB88" s="60">
        <v>6</v>
      </c>
      <c r="BC88" s="60">
        <v>2</v>
      </c>
      <c r="BD88" s="60">
        <v>4</v>
      </c>
      <c r="BE88" s="60">
        <v>3</v>
      </c>
      <c r="BF88" s="60">
        <v>5</v>
      </c>
      <c r="BG88" s="187">
        <v>0</v>
      </c>
      <c r="BH88" s="187">
        <v>0</v>
      </c>
      <c r="BI88" s="187">
        <v>0.16666666666666</v>
      </c>
      <c r="BJ88" s="187">
        <v>0</v>
      </c>
      <c r="BK88" s="187">
        <v>0.25</v>
      </c>
      <c r="BL88" s="187">
        <v>1</v>
      </c>
      <c r="BM88" s="187">
        <v>0</v>
      </c>
    </row>
    <row r="89" spans="2:65" ht="14.1" customHeight="1" x14ac:dyDescent="0.2">
      <c r="B89" s="58" t="s">
        <v>918</v>
      </c>
      <c r="C89" s="59" t="s">
        <v>383</v>
      </c>
      <c r="D89" s="59" t="s">
        <v>384</v>
      </c>
      <c r="E89" s="63" t="s">
        <v>385</v>
      </c>
      <c r="F89" s="63"/>
      <c r="G89" s="59" t="s">
        <v>386</v>
      </c>
      <c r="H89" s="59" t="s">
        <v>387</v>
      </c>
      <c r="I89" s="59" t="s">
        <v>919</v>
      </c>
      <c r="J89" s="158" t="b">
        <v>0</v>
      </c>
      <c r="K89" s="133" t="s">
        <v>920</v>
      </c>
      <c r="L89" s="59" t="s">
        <v>921</v>
      </c>
      <c r="M89" s="58"/>
      <c r="N89" s="63" t="s">
        <v>922</v>
      </c>
      <c r="O89" s="63" t="s">
        <v>923</v>
      </c>
      <c r="P89" s="63" t="s">
        <v>393</v>
      </c>
      <c r="Q89" s="63">
        <v>11368</v>
      </c>
      <c r="R89" s="62" t="s">
        <v>924</v>
      </c>
      <c r="S89" s="218" t="s">
        <v>925</v>
      </c>
      <c r="T89" s="132" t="s">
        <v>926</v>
      </c>
      <c r="U89" s="166" t="s">
        <v>397</v>
      </c>
      <c r="V89" s="219" t="s">
        <v>398</v>
      </c>
      <c r="W89" s="219" t="s">
        <v>399</v>
      </c>
      <c r="X89" s="219" t="s">
        <v>400</v>
      </c>
      <c r="Y89" s="132" t="s">
        <v>333</v>
      </c>
      <c r="Z89" s="166"/>
      <c r="AA89" s="166">
        <v>0</v>
      </c>
      <c r="AB89" s="166">
        <v>0</v>
      </c>
      <c r="AC89" s="166">
        <v>0</v>
      </c>
      <c r="AD89" s="166">
        <v>0</v>
      </c>
      <c r="AE89" s="213">
        <v>38724</v>
      </c>
      <c r="AF89" s="64">
        <v>5118</v>
      </c>
      <c r="AG89" s="64" t="s">
        <v>401</v>
      </c>
      <c r="AH89" s="64">
        <v>1</v>
      </c>
      <c r="AI89" s="180" t="s">
        <v>258</v>
      </c>
      <c r="AJ89" s="60">
        <v>0</v>
      </c>
      <c r="AK89" s="60">
        <v>0</v>
      </c>
      <c r="AL89" s="60">
        <v>2</v>
      </c>
      <c r="AM89" s="60">
        <v>0</v>
      </c>
      <c r="AN89" s="60">
        <v>0</v>
      </c>
      <c r="AO89" s="60">
        <v>0</v>
      </c>
      <c r="AP89" s="60">
        <v>0</v>
      </c>
      <c r="AQ89" s="60">
        <v>3</v>
      </c>
      <c r="AR89" s="60">
        <v>0</v>
      </c>
      <c r="AS89" s="60">
        <v>2</v>
      </c>
      <c r="AT89" s="60">
        <v>0</v>
      </c>
      <c r="AU89" s="60">
        <v>1</v>
      </c>
      <c r="AV89" s="60">
        <v>0</v>
      </c>
      <c r="AW89" s="60">
        <v>0</v>
      </c>
      <c r="AX89" s="60">
        <v>2</v>
      </c>
      <c r="AY89" s="60">
        <v>0</v>
      </c>
      <c r="AZ89" s="60">
        <v>14</v>
      </c>
      <c r="BA89" s="60">
        <v>17</v>
      </c>
      <c r="BB89" s="60">
        <v>12</v>
      </c>
      <c r="BC89" s="60">
        <v>17</v>
      </c>
      <c r="BD89" s="60">
        <v>11</v>
      </c>
      <c r="BE89" s="60">
        <v>8</v>
      </c>
      <c r="BF89" s="60">
        <v>7</v>
      </c>
      <c r="BG89" s="187">
        <v>0</v>
      </c>
      <c r="BH89" s="187">
        <v>0</v>
      </c>
      <c r="BI89" s="187">
        <v>0.16666666666666</v>
      </c>
      <c r="BJ89" s="187">
        <v>0</v>
      </c>
      <c r="BK89" s="187">
        <v>0</v>
      </c>
      <c r="BL89" s="187">
        <v>0</v>
      </c>
      <c r="BM89" s="187">
        <v>0</v>
      </c>
    </row>
    <row r="90" spans="2:65" ht="14.1" customHeight="1" x14ac:dyDescent="0.2">
      <c r="B90" s="58" t="s">
        <v>927</v>
      </c>
      <c r="C90" s="59" t="s">
        <v>383</v>
      </c>
      <c r="D90" s="59" t="s">
        <v>384</v>
      </c>
      <c r="E90" s="63" t="s">
        <v>385</v>
      </c>
      <c r="F90" s="63"/>
      <c r="G90" s="59" t="s">
        <v>386</v>
      </c>
      <c r="H90" s="59" t="s">
        <v>387</v>
      </c>
      <c r="I90" s="59" t="s">
        <v>919</v>
      </c>
      <c r="J90" s="158" t="b">
        <v>0</v>
      </c>
      <c r="K90" s="133" t="s">
        <v>928</v>
      </c>
      <c r="L90" s="59" t="s">
        <v>929</v>
      </c>
      <c r="M90" s="58"/>
      <c r="N90" s="63" t="s">
        <v>930</v>
      </c>
      <c r="O90" s="63" t="s">
        <v>931</v>
      </c>
      <c r="P90" s="63" t="s">
        <v>393</v>
      </c>
      <c r="Q90" s="63">
        <v>11354</v>
      </c>
      <c r="R90" s="62" t="s">
        <v>932</v>
      </c>
      <c r="S90" s="218" t="s">
        <v>933</v>
      </c>
      <c r="T90" s="132" t="s">
        <v>934</v>
      </c>
      <c r="U90" s="166" t="s">
        <v>397</v>
      </c>
      <c r="V90" s="219" t="s">
        <v>398</v>
      </c>
      <c r="W90" s="219" t="s">
        <v>399</v>
      </c>
      <c r="X90" s="219" t="s">
        <v>400</v>
      </c>
      <c r="Y90" s="132" t="s">
        <v>335</v>
      </c>
      <c r="Z90" s="166"/>
      <c r="AA90" s="166">
        <v>0</v>
      </c>
      <c r="AB90" s="166">
        <v>0</v>
      </c>
      <c r="AC90" s="166">
        <v>0</v>
      </c>
      <c r="AD90" s="166">
        <v>0</v>
      </c>
      <c r="AE90" s="213">
        <v>40080</v>
      </c>
      <c r="AF90" s="64">
        <v>3762</v>
      </c>
      <c r="AG90" s="64" t="s">
        <v>401</v>
      </c>
      <c r="AH90" s="64">
        <v>0</v>
      </c>
      <c r="AI90" s="180" t="s">
        <v>334</v>
      </c>
      <c r="AJ90" s="60">
        <v>3</v>
      </c>
      <c r="AK90" s="60">
        <v>6</v>
      </c>
      <c r="AL90" s="60">
        <v>0</v>
      </c>
      <c r="AM90" s="60">
        <v>3</v>
      </c>
      <c r="AN90" s="60">
        <v>1</v>
      </c>
      <c r="AO90" s="60">
        <v>1</v>
      </c>
      <c r="AP90" s="60">
        <v>0</v>
      </c>
      <c r="AQ90" s="60">
        <v>0</v>
      </c>
      <c r="AR90" s="60">
        <v>0</v>
      </c>
      <c r="AS90" s="60">
        <v>4</v>
      </c>
      <c r="AT90" s="60">
        <v>4</v>
      </c>
      <c r="AU90" s="60">
        <v>1</v>
      </c>
      <c r="AV90" s="60">
        <v>1</v>
      </c>
      <c r="AW90" s="60">
        <v>0</v>
      </c>
      <c r="AX90" s="60">
        <v>0</v>
      </c>
      <c r="AY90" s="60">
        <v>0</v>
      </c>
      <c r="AZ90" s="60">
        <v>15</v>
      </c>
      <c r="BA90" s="60">
        <v>16</v>
      </c>
      <c r="BB90" s="60">
        <v>17</v>
      </c>
      <c r="BC90" s="60">
        <v>10</v>
      </c>
      <c r="BD90" s="60">
        <v>10</v>
      </c>
      <c r="BE90" s="60">
        <v>14</v>
      </c>
      <c r="BF90" s="60">
        <v>7</v>
      </c>
      <c r="BG90" s="187">
        <v>0.2</v>
      </c>
      <c r="BH90" s="187">
        <v>0.375</v>
      </c>
      <c r="BI90" s="187">
        <v>0</v>
      </c>
      <c r="BJ90" s="187">
        <v>0.3</v>
      </c>
      <c r="BK90" s="187">
        <v>0.1</v>
      </c>
      <c r="BL90" s="187">
        <v>7.1428571428569995E-2</v>
      </c>
      <c r="BM90" s="187">
        <v>0</v>
      </c>
    </row>
    <row r="91" spans="2:65" ht="14.1" customHeight="1" x14ac:dyDescent="0.2">
      <c r="B91" s="58" t="s">
        <v>935</v>
      </c>
      <c r="C91" s="59" t="s">
        <v>383</v>
      </c>
      <c r="D91" s="59" t="s">
        <v>384</v>
      </c>
      <c r="E91" s="63" t="s">
        <v>385</v>
      </c>
      <c r="F91" s="63" t="s">
        <v>403</v>
      </c>
      <c r="G91" s="59" t="s">
        <v>386</v>
      </c>
      <c r="H91" s="59" t="s">
        <v>387</v>
      </c>
      <c r="I91" s="59" t="s">
        <v>919</v>
      </c>
      <c r="J91" s="158" t="b">
        <v>0</v>
      </c>
      <c r="K91" s="133" t="s">
        <v>936</v>
      </c>
      <c r="L91" s="59" t="s">
        <v>449</v>
      </c>
      <c r="M91" s="58"/>
      <c r="N91" s="63" t="s">
        <v>937</v>
      </c>
      <c r="O91" s="63" t="s">
        <v>938</v>
      </c>
      <c r="P91" s="63" t="s">
        <v>393</v>
      </c>
      <c r="Q91" s="63">
        <v>11106</v>
      </c>
      <c r="R91" s="62" t="s">
        <v>939</v>
      </c>
      <c r="S91" s="218" t="s">
        <v>453</v>
      </c>
      <c r="T91" s="132" t="s">
        <v>454</v>
      </c>
      <c r="U91" s="166" t="s">
        <v>397</v>
      </c>
      <c r="V91" s="219" t="s">
        <v>398</v>
      </c>
      <c r="W91" s="219" t="s">
        <v>399</v>
      </c>
      <c r="X91" s="219" t="s">
        <v>400</v>
      </c>
      <c r="Y91" s="132" t="s">
        <v>336</v>
      </c>
      <c r="Z91" s="166" t="s">
        <v>410</v>
      </c>
      <c r="AA91" s="166">
        <v>1</v>
      </c>
      <c r="AB91" s="166">
        <v>1</v>
      </c>
      <c r="AC91" s="166">
        <v>0</v>
      </c>
      <c r="AD91" s="166">
        <v>0</v>
      </c>
      <c r="AE91" s="213">
        <v>41393</v>
      </c>
      <c r="AF91" s="64">
        <v>2449</v>
      </c>
      <c r="AG91" s="64" t="s">
        <v>401</v>
      </c>
      <c r="AH91" s="64">
        <v>1</v>
      </c>
      <c r="AI91" s="180" t="s">
        <v>258</v>
      </c>
      <c r="AJ91" s="60">
        <v>5</v>
      </c>
      <c r="AK91" s="60">
        <v>7</v>
      </c>
      <c r="AL91" s="60">
        <v>3</v>
      </c>
      <c r="AM91" s="60">
        <v>3</v>
      </c>
      <c r="AN91" s="60">
        <v>4</v>
      </c>
      <c r="AO91" s="60">
        <v>9</v>
      </c>
      <c r="AP91" s="60">
        <v>3</v>
      </c>
      <c r="AQ91" s="60">
        <v>6</v>
      </c>
      <c r="AR91" s="60">
        <v>1</v>
      </c>
      <c r="AS91" s="60">
        <v>0</v>
      </c>
      <c r="AT91" s="60">
        <v>1</v>
      </c>
      <c r="AU91" s="60">
        <v>0</v>
      </c>
      <c r="AV91" s="60">
        <v>3</v>
      </c>
      <c r="AW91" s="60">
        <v>0</v>
      </c>
      <c r="AX91" s="60">
        <v>0</v>
      </c>
      <c r="AY91" s="60">
        <v>0</v>
      </c>
      <c r="AZ91" s="60">
        <v>10</v>
      </c>
      <c r="BA91" s="60">
        <v>10</v>
      </c>
      <c r="BB91" s="60">
        <v>9</v>
      </c>
      <c r="BC91" s="60">
        <v>6</v>
      </c>
      <c r="BD91" s="60">
        <v>13</v>
      </c>
      <c r="BE91" s="60">
        <v>12</v>
      </c>
      <c r="BF91" s="60">
        <v>5</v>
      </c>
      <c r="BG91" s="187">
        <v>0.5</v>
      </c>
      <c r="BH91" s="187">
        <v>0.7</v>
      </c>
      <c r="BI91" s="187">
        <v>0.33333333333332998</v>
      </c>
      <c r="BJ91" s="187">
        <v>0.5</v>
      </c>
      <c r="BK91" s="187">
        <v>0.30769230769229999</v>
      </c>
      <c r="BL91" s="187">
        <v>0.75</v>
      </c>
      <c r="BM91" s="187">
        <v>0.6</v>
      </c>
    </row>
    <row r="92" spans="2:65" ht="14.1" customHeight="1" x14ac:dyDescent="0.2">
      <c r="B92" s="58" t="s">
        <v>940</v>
      </c>
      <c r="C92" s="59" t="s">
        <v>383</v>
      </c>
      <c r="D92" s="59" t="s">
        <v>384</v>
      </c>
      <c r="E92" s="63" t="s">
        <v>385</v>
      </c>
      <c r="F92" s="63" t="s">
        <v>403</v>
      </c>
      <c r="G92" s="59" t="s">
        <v>386</v>
      </c>
      <c r="H92" s="59" t="s">
        <v>387</v>
      </c>
      <c r="I92" s="59" t="s">
        <v>919</v>
      </c>
      <c r="J92" s="158" t="b">
        <v>0</v>
      </c>
      <c r="K92" s="133" t="s">
        <v>941</v>
      </c>
      <c r="L92" s="59" t="s">
        <v>449</v>
      </c>
      <c r="M92" s="58"/>
      <c r="N92" s="63" t="s">
        <v>942</v>
      </c>
      <c r="O92" s="63" t="s">
        <v>943</v>
      </c>
      <c r="P92" s="63" t="s">
        <v>393</v>
      </c>
      <c r="Q92" s="63">
        <v>11103</v>
      </c>
      <c r="R92" s="62" t="s">
        <v>944</v>
      </c>
      <c r="S92" s="218" t="s">
        <v>453</v>
      </c>
      <c r="T92" s="132" t="s">
        <v>454</v>
      </c>
      <c r="U92" s="166" t="s">
        <v>397</v>
      </c>
      <c r="V92" s="219" t="s">
        <v>398</v>
      </c>
      <c r="W92" s="219" t="s">
        <v>399</v>
      </c>
      <c r="X92" s="219" t="s">
        <v>400</v>
      </c>
      <c r="Y92" s="132" t="s">
        <v>336</v>
      </c>
      <c r="Z92" s="166"/>
      <c r="AA92" s="166">
        <v>1</v>
      </c>
      <c r="AB92" s="166">
        <v>1</v>
      </c>
      <c r="AC92" s="166">
        <v>1</v>
      </c>
      <c r="AD92" s="166">
        <v>0</v>
      </c>
      <c r="AE92" s="213">
        <v>41745</v>
      </c>
      <c r="AF92" s="64">
        <v>2097</v>
      </c>
      <c r="AG92" s="64" t="s">
        <v>401</v>
      </c>
      <c r="AH92" s="64">
        <v>1</v>
      </c>
      <c r="AI92" s="180" t="s">
        <v>258</v>
      </c>
      <c r="AJ92" s="60">
        <v>2</v>
      </c>
      <c r="AK92" s="60">
        <v>4</v>
      </c>
      <c r="AL92" s="60">
        <v>1</v>
      </c>
      <c r="AM92" s="60">
        <v>3</v>
      </c>
      <c r="AN92" s="60">
        <v>0</v>
      </c>
      <c r="AO92" s="60">
        <v>4</v>
      </c>
      <c r="AP92" s="60">
        <v>3</v>
      </c>
      <c r="AQ92" s="60">
        <v>3</v>
      </c>
      <c r="AR92" s="60">
        <v>0</v>
      </c>
      <c r="AS92" s="60">
        <v>1</v>
      </c>
      <c r="AT92" s="60">
        <v>0</v>
      </c>
      <c r="AU92" s="60">
        <v>0</v>
      </c>
      <c r="AV92" s="60">
        <v>0</v>
      </c>
      <c r="AW92" s="60">
        <v>0</v>
      </c>
      <c r="AX92" s="60">
        <v>0</v>
      </c>
      <c r="AY92" s="60">
        <v>0</v>
      </c>
      <c r="AZ92" s="60">
        <v>4</v>
      </c>
      <c r="BA92" s="60">
        <v>2</v>
      </c>
      <c r="BB92" s="60">
        <v>6</v>
      </c>
      <c r="BC92" s="60">
        <v>8</v>
      </c>
      <c r="BD92" s="60">
        <v>5</v>
      </c>
      <c r="BE92" s="60">
        <v>11</v>
      </c>
      <c r="BF92" s="60">
        <v>4</v>
      </c>
      <c r="BG92" s="187">
        <v>0.5</v>
      </c>
      <c r="BH92" s="187">
        <v>2</v>
      </c>
      <c r="BI92" s="187">
        <v>0.16666666666666</v>
      </c>
      <c r="BJ92" s="187">
        <v>0.375</v>
      </c>
      <c r="BK92" s="187">
        <v>0</v>
      </c>
      <c r="BL92" s="187">
        <v>0.36363636363635998</v>
      </c>
      <c r="BM92" s="187">
        <v>0.75</v>
      </c>
    </row>
    <row r="93" spans="2:65" ht="14.1" customHeight="1" x14ac:dyDescent="0.2">
      <c r="B93" s="58" t="s">
        <v>945</v>
      </c>
      <c r="C93" s="59" t="s">
        <v>383</v>
      </c>
      <c r="D93" s="59" t="s">
        <v>384</v>
      </c>
      <c r="E93" s="63" t="s">
        <v>385</v>
      </c>
      <c r="F93" s="63"/>
      <c r="G93" s="59" t="s">
        <v>386</v>
      </c>
      <c r="H93" s="59" t="s">
        <v>387</v>
      </c>
      <c r="I93" s="59" t="s">
        <v>919</v>
      </c>
      <c r="J93" s="158" t="b">
        <v>0</v>
      </c>
      <c r="K93" s="133" t="s">
        <v>946</v>
      </c>
      <c r="L93" s="59" t="s">
        <v>947</v>
      </c>
      <c r="M93" s="58"/>
      <c r="N93" s="63" t="s">
        <v>948</v>
      </c>
      <c r="O93" s="63" t="s">
        <v>931</v>
      </c>
      <c r="P93" s="63" t="s">
        <v>393</v>
      </c>
      <c r="Q93" s="63">
        <v>11358</v>
      </c>
      <c r="R93" s="62" t="s">
        <v>949</v>
      </c>
      <c r="S93" s="218" t="s">
        <v>950</v>
      </c>
      <c r="T93" s="132" t="s">
        <v>951</v>
      </c>
      <c r="U93" s="166" t="s">
        <v>397</v>
      </c>
      <c r="V93" s="219" t="s">
        <v>398</v>
      </c>
      <c r="W93" s="219" t="s">
        <v>399</v>
      </c>
      <c r="X93" s="219" t="s">
        <v>400</v>
      </c>
      <c r="Y93" s="132" t="s">
        <v>333</v>
      </c>
      <c r="Z93" s="166"/>
      <c r="AA93" s="166">
        <v>0</v>
      </c>
      <c r="AB93" s="166">
        <v>0</v>
      </c>
      <c r="AC93" s="166">
        <v>0</v>
      </c>
      <c r="AD93" s="166">
        <v>0</v>
      </c>
      <c r="AE93" s="213">
        <v>41803</v>
      </c>
      <c r="AF93" s="64">
        <v>2039</v>
      </c>
      <c r="AG93" s="64" t="s">
        <v>401</v>
      </c>
      <c r="AH93" s="64">
        <v>0</v>
      </c>
      <c r="AI93" s="180" t="s">
        <v>334</v>
      </c>
      <c r="AJ93" s="60">
        <v>0</v>
      </c>
      <c r="AK93" s="60">
        <v>1</v>
      </c>
      <c r="AL93" s="60">
        <v>0</v>
      </c>
      <c r="AM93" s="60">
        <v>0</v>
      </c>
      <c r="AN93" s="60">
        <v>1</v>
      </c>
      <c r="AO93" s="60">
        <v>0</v>
      </c>
      <c r="AP93" s="60">
        <v>0</v>
      </c>
      <c r="AQ93" s="60">
        <v>0</v>
      </c>
      <c r="AR93" s="60">
        <v>0</v>
      </c>
      <c r="AS93" s="60">
        <v>0</v>
      </c>
      <c r="AT93" s="60">
        <v>0</v>
      </c>
      <c r="AU93" s="60">
        <v>0</v>
      </c>
      <c r="AV93" s="60">
        <v>0</v>
      </c>
      <c r="AW93" s="60">
        <v>0</v>
      </c>
      <c r="AX93" s="60">
        <v>0</v>
      </c>
      <c r="AY93" s="60">
        <v>0</v>
      </c>
      <c r="AZ93" s="60">
        <v>0</v>
      </c>
      <c r="BA93" s="60">
        <v>6</v>
      </c>
      <c r="BB93" s="60">
        <v>3</v>
      </c>
      <c r="BC93" s="60">
        <v>2</v>
      </c>
      <c r="BD93" s="60">
        <v>2</v>
      </c>
      <c r="BE93" s="60">
        <v>2</v>
      </c>
      <c r="BF93" s="60">
        <v>3</v>
      </c>
      <c r="BG93" s="187">
        <v>0</v>
      </c>
      <c r="BH93" s="187">
        <v>0.16666666666666</v>
      </c>
      <c r="BI93" s="187">
        <v>0</v>
      </c>
      <c r="BJ93" s="187">
        <v>0</v>
      </c>
      <c r="BK93" s="187">
        <v>0.5</v>
      </c>
      <c r="BL93" s="187">
        <v>0</v>
      </c>
      <c r="BM93" s="187">
        <v>0</v>
      </c>
    </row>
    <row r="94" spans="2:65" ht="14.1" customHeight="1" x14ac:dyDescent="0.2">
      <c r="B94" s="58" t="s">
        <v>952</v>
      </c>
      <c r="C94" s="59" t="s">
        <v>383</v>
      </c>
      <c r="D94" s="59" t="s">
        <v>384</v>
      </c>
      <c r="E94" s="63" t="s">
        <v>385</v>
      </c>
      <c r="F94" s="63"/>
      <c r="G94" s="59" t="s">
        <v>386</v>
      </c>
      <c r="H94" s="59" t="s">
        <v>387</v>
      </c>
      <c r="I94" s="59" t="s">
        <v>919</v>
      </c>
      <c r="J94" s="158" t="b">
        <v>0</v>
      </c>
      <c r="K94" s="133" t="s">
        <v>953</v>
      </c>
      <c r="L94" s="59" t="s">
        <v>954</v>
      </c>
      <c r="M94" s="58"/>
      <c r="N94" s="63" t="s">
        <v>955</v>
      </c>
      <c r="O94" s="63" t="s">
        <v>956</v>
      </c>
      <c r="P94" s="63" t="s">
        <v>393</v>
      </c>
      <c r="Q94" s="63">
        <v>11356</v>
      </c>
      <c r="R94" s="62" t="s">
        <v>957</v>
      </c>
      <c r="S94" s="218" t="s">
        <v>958</v>
      </c>
      <c r="T94" s="132" t="s">
        <v>959</v>
      </c>
      <c r="U94" s="166" t="s">
        <v>397</v>
      </c>
      <c r="V94" s="219" t="s">
        <v>398</v>
      </c>
      <c r="W94" s="219" t="s">
        <v>399</v>
      </c>
      <c r="X94" s="219" t="s">
        <v>400</v>
      </c>
      <c r="Y94" s="132" t="s">
        <v>333</v>
      </c>
      <c r="Z94" s="166"/>
      <c r="AA94" s="166">
        <v>0</v>
      </c>
      <c r="AB94" s="166">
        <v>0</v>
      </c>
      <c r="AC94" s="166">
        <v>0</v>
      </c>
      <c r="AD94" s="166">
        <v>0</v>
      </c>
      <c r="AE94" s="213">
        <v>41793</v>
      </c>
      <c r="AF94" s="64">
        <v>2049</v>
      </c>
      <c r="AG94" s="64" t="s">
        <v>401</v>
      </c>
      <c r="AH94" s="64">
        <v>0</v>
      </c>
      <c r="AI94" s="180" t="s">
        <v>334</v>
      </c>
      <c r="AJ94" s="60">
        <v>0</v>
      </c>
      <c r="AK94" s="60">
        <v>0</v>
      </c>
      <c r="AL94" s="60">
        <v>0</v>
      </c>
      <c r="AM94" s="60">
        <v>1</v>
      </c>
      <c r="AN94" s="60">
        <v>0</v>
      </c>
      <c r="AO94" s="60">
        <v>0</v>
      </c>
      <c r="AP94" s="60">
        <v>0</v>
      </c>
      <c r="AQ94" s="60">
        <v>0</v>
      </c>
      <c r="AR94" s="60">
        <v>0</v>
      </c>
      <c r="AS94" s="60">
        <v>0</v>
      </c>
      <c r="AT94" s="60">
        <v>0</v>
      </c>
      <c r="AU94" s="60">
        <v>0</v>
      </c>
      <c r="AV94" s="60">
        <v>0</v>
      </c>
      <c r="AW94" s="60">
        <v>0</v>
      </c>
      <c r="AX94" s="60">
        <v>1</v>
      </c>
      <c r="AY94" s="60">
        <v>0</v>
      </c>
      <c r="AZ94" s="60">
        <v>1</v>
      </c>
      <c r="BA94" s="60">
        <v>4</v>
      </c>
      <c r="BB94" s="60">
        <v>3</v>
      </c>
      <c r="BC94" s="60">
        <v>2</v>
      </c>
      <c r="BD94" s="60">
        <v>4</v>
      </c>
      <c r="BE94" s="60">
        <v>2</v>
      </c>
      <c r="BF94" s="60">
        <v>5</v>
      </c>
      <c r="BG94" s="187">
        <v>0</v>
      </c>
      <c r="BH94" s="187">
        <v>0</v>
      </c>
      <c r="BI94" s="187">
        <v>0</v>
      </c>
      <c r="BJ94" s="187">
        <v>0.5</v>
      </c>
      <c r="BK94" s="187">
        <v>0</v>
      </c>
      <c r="BL94" s="187">
        <v>0</v>
      </c>
      <c r="BM94" s="187">
        <v>0</v>
      </c>
    </row>
    <row r="95" spans="2:65" ht="14.1" customHeight="1" x14ac:dyDescent="0.2">
      <c r="B95" s="58" t="s">
        <v>960</v>
      </c>
      <c r="C95" s="59" t="s">
        <v>383</v>
      </c>
      <c r="D95" s="59" t="s">
        <v>384</v>
      </c>
      <c r="E95" s="63" t="s">
        <v>385</v>
      </c>
      <c r="F95" s="63" t="s">
        <v>403</v>
      </c>
      <c r="G95" s="59" t="s">
        <v>386</v>
      </c>
      <c r="H95" s="59" t="s">
        <v>387</v>
      </c>
      <c r="I95" s="59" t="s">
        <v>919</v>
      </c>
      <c r="J95" s="158" t="b">
        <v>0</v>
      </c>
      <c r="K95" s="133" t="s">
        <v>961</v>
      </c>
      <c r="L95" s="59" t="s">
        <v>449</v>
      </c>
      <c r="M95" s="58"/>
      <c r="N95" s="63" t="s">
        <v>962</v>
      </c>
      <c r="O95" s="63" t="s">
        <v>392</v>
      </c>
      <c r="P95" s="63" t="s">
        <v>393</v>
      </c>
      <c r="Q95" s="63">
        <v>11435</v>
      </c>
      <c r="R95" s="62" t="s">
        <v>963</v>
      </c>
      <c r="S95" s="218" t="s">
        <v>453</v>
      </c>
      <c r="T95" s="132" t="s">
        <v>454</v>
      </c>
      <c r="U95" s="166" t="s">
        <v>397</v>
      </c>
      <c r="V95" s="219" t="s">
        <v>398</v>
      </c>
      <c r="W95" s="219" t="s">
        <v>399</v>
      </c>
      <c r="X95" s="219" t="s">
        <v>400</v>
      </c>
      <c r="Y95" s="132" t="s">
        <v>336</v>
      </c>
      <c r="Z95" s="166" t="s">
        <v>410</v>
      </c>
      <c r="AA95" s="166">
        <v>1</v>
      </c>
      <c r="AB95" s="166">
        <v>1</v>
      </c>
      <c r="AC95" s="166">
        <v>1</v>
      </c>
      <c r="AD95" s="166">
        <v>0</v>
      </c>
      <c r="AE95" s="213">
        <v>42327</v>
      </c>
      <c r="AF95" s="64">
        <v>1515</v>
      </c>
      <c r="AG95" s="64" t="s">
        <v>401</v>
      </c>
      <c r="AH95" s="64">
        <v>0</v>
      </c>
      <c r="AI95" s="180" t="s">
        <v>258</v>
      </c>
      <c r="AJ95" s="60">
        <v>4</v>
      </c>
      <c r="AK95" s="60">
        <v>3</v>
      </c>
      <c r="AL95" s="60">
        <v>0</v>
      </c>
      <c r="AM95" s="60">
        <v>3</v>
      </c>
      <c r="AN95" s="60">
        <v>2</v>
      </c>
      <c r="AO95" s="60">
        <v>1</v>
      </c>
      <c r="AP95" s="60">
        <v>1</v>
      </c>
      <c r="AQ95" s="60">
        <v>6</v>
      </c>
      <c r="AR95" s="60">
        <v>0</v>
      </c>
      <c r="AS95" s="60">
        <v>0</v>
      </c>
      <c r="AT95" s="60">
        <v>0</v>
      </c>
      <c r="AU95" s="60">
        <v>0</v>
      </c>
      <c r="AV95" s="60">
        <v>0</v>
      </c>
      <c r="AW95" s="60">
        <v>1</v>
      </c>
      <c r="AX95" s="60">
        <v>0</v>
      </c>
      <c r="AY95" s="60">
        <v>0</v>
      </c>
      <c r="AZ95" s="60">
        <v>6</v>
      </c>
      <c r="BA95" s="60">
        <v>13</v>
      </c>
      <c r="BB95" s="60">
        <v>4</v>
      </c>
      <c r="BC95" s="60">
        <v>16</v>
      </c>
      <c r="BD95" s="60">
        <v>11</v>
      </c>
      <c r="BE95" s="60">
        <v>14</v>
      </c>
      <c r="BF95" s="60">
        <v>5</v>
      </c>
      <c r="BG95" s="187">
        <v>0.66666666666665997</v>
      </c>
      <c r="BH95" s="187">
        <v>0.23076923076923</v>
      </c>
      <c r="BI95" s="187">
        <v>0</v>
      </c>
      <c r="BJ95" s="187">
        <v>0.1875</v>
      </c>
      <c r="BK95" s="187">
        <v>0.18181818181817999</v>
      </c>
      <c r="BL95" s="187">
        <v>7.1428571428569995E-2</v>
      </c>
      <c r="BM95" s="187">
        <v>0.2</v>
      </c>
    </row>
    <row r="96" spans="2:65" ht="14.1" customHeight="1" x14ac:dyDescent="0.2">
      <c r="B96" s="58" t="s">
        <v>964</v>
      </c>
      <c r="C96" s="59" t="s">
        <v>383</v>
      </c>
      <c r="D96" s="59" t="s">
        <v>384</v>
      </c>
      <c r="E96" s="63" t="s">
        <v>385</v>
      </c>
      <c r="F96" s="63"/>
      <c r="G96" s="59" t="s">
        <v>386</v>
      </c>
      <c r="H96" s="59" t="s">
        <v>387</v>
      </c>
      <c r="I96" s="59" t="s">
        <v>919</v>
      </c>
      <c r="J96" s="158" t="b">
        <v>0</v>
      </c>
      <c r="K96" s="133" t="s">
        <v>965</v>
      </c>
      <c r="L96" s="59" t="s">
        <v>966</v>
      </c>
      <c r="M96" s="58"/>
      <c r="N96" s="63" t="s">
        <v>967</v>
      </c>
      <c r="O96" s="63" t="s">
        <v>968</v>
      </c>
      <c r="P96" s="63" t="s">
        <v>393</v>
      </c>
      <c r="Q96" s="63">
        <v>11385</v>
      </c>
      <c r="R96" s="62" t="s">
        <v>969</v>
      </c>
      <c r="S96" s="218" t="s">
        <v>970</v>
      </c>
      <c r="T96" s="132" t="s">
        <v>971</v>
      </c>
      <c r="U96" s="166" t="s">
        <v>397</v>
      </c>
      <c r="V96" s="219" t="s">
        <v>398</v>
      </c>
      <c r="W96" s="219" t="s">
        <v>399</v>
      </c>
      <c r="X96" s="219" t="s">
        <v>400</v>
      </c>
      <c r="Y96" s="132" t="s">
        <v>333</v>
      </c>
      <c r="Z96" s="166"/>
      <c r="AA96" s="166">
        <v>0</v>
      </c>
      <c r="AB96" s="166">
        <v>0</v>
      </c>
      <c r="AC96" s="166">
        <v>0</v>
      </c>
      <c r="AD96" s="166">
        <v>0</v>
      </c>
      <c r="AE96" s="213">
        <v>42502</v>
      </c>
      <c r="AF96" s="64">
        <v>1340</v>
      </c>
      <c r="AG96" s="64" t="s">
        <v>401</v>
      </c>
      <c r="AH96" s="64">
        <v>0</v>
      </c>
      <c r="AI96" s="180" t="s">
        <v>334</v>
      </c>
      <c r="AJ96" s="60">
        <v>0</v>
      </c>
      <c r="AK96" s="60">
        <v>0</v>
      </c>
      <c r="AL96" s="60">
        <v>0</v>
      </c>
      <c r="AM96" s="60">
        <v>0</v>
      </c>
      <c r="AN96" s="60">
        <v>0</v>
      </c>
      <c r="AO96" s="60">
        <v>0</v>
      </c>
      <c r="AP96" s="60">
        <v>0</v>
      </c>
      <c r="AQ96" s="60">
        <v>0</v>
      </c>
      <c r="AR96" s="60">
        <v>0</v>
      </c>
      <c r="AS96" s="60">
        <v>0</v>
      </c>
      <c r="AT96" s="60">
        <v>0</v>
      </c>
      <c r="AU96" s="60">
        <v>0</v>
      </c>
      <c r="AV96" s="60">
        <v>0</v>
      </c>
      <c r="AW96" s="60">
        <v>0</v>
      </c>
      <c r="AX96" s="60">
        <v>0</v>
      </c>
      <c r="AY96" s="60">
        <v>0</v>
      </c>
      <c r="AZ96" s="60">
        <v>0</v>
      </c>
      <c r="BA96" s="60">
        <v>2</v>
      </c>
      <c r="BB96" s="60">
        <v>2</v>
      </c>
      <c r="BC96" s="60">
        <v>3</v>
      </c>
      <c r="BD96" s="60">
        <v>2</v>
      </c>
      <c r="BE96" s="60">
        <v>6</v>
      </c>
      <c r="BF96" s="60">
        <v>5</v>
      </c>
      <c r="BG96" s="187">
        <v>0</v>
      </c>
      <c r="BH96" s="187">
        <v>0</v>
      </c>
      <c r="BI96" s="187">
        <v>0</v>
      </c>
      <c r="BJ96" s="187">
        <v>0</v>
      </c>
      <c r="BK96" s="187">
        <v>0</v>
      </c>
      <c r="BL96" s="187">
        <v>0</v>
      </c>
      <c r="BM96" s="187">
        <v>0</v>
      </c>
    </row>
    <row r="97" spans="2:65" ht="14.1" customHeight="1" x14ac:dyDescent="0.2">
      <c r="B97" s="58" t="s">
        <v>972</v>
      </c>
      <c r="C97" s="59" t="s">
        <v>383</v>
      </c>
      <c r="D97" s="59" t="s">
        <v>384</v>
      </c>
      <c r="E97" s="63" t="s">
        <v>385</v>
      </c>
      <c r="F97" s="63" t="s">
        <v>403</v>
      </c>
      <c r="G97" s="59" t="s">
        <v>386</v>
      </c>
      <c r="H97" s="59" t="s">
        <v>387</v>
      </c>
      <c r="I97" s="59" t="s">
        <v>919</v>
      </c>
      <c r="J97" s="158" t="b">
        <v>0</v>
      </c>
      <c r="K97" s="133" t="s">
        <v>973</v>
      </c>
      <c r="L97" s="59" t="s">
        <v>449</v>
      </c>
      <c r="M97" s="58"/>
      <c r="N97" s="63" t="s">
        <v>974</v>
      </c>
      <c r="O97" s="63" t="s">
        <v>975</v>
      </c>
      <c r="P97" s="63" t="s">
        <v>393</v>
      </c>
      <c r="Q97" s="63">
        <v>11421</v>
      </c>
      <c r="R97" s="62" t="s">
        <v>976</v>
      </c>
      <c r="S97" s="218" t="s">
        <v>453</v>
      </c>
      <c r="T97" s="132" t="s">
        <v>454</v>
      </c>
      <c r="U97" s="166" t="s">
        <v>397</v>
      </c>
      <c r="V97" s="219" t="s">
        <v>398</v>
      </c>
      <c r="W97" s="219" t="s">
        <v>399</v>
      </c>
      <c r="X97" s="219" t="s">
        <v>400</v>
      </c>
      <c r="Y97" s="132" t="s">
        <v>336</v>
      </c>
      <c r="Z97" s="166" t="s">
        <v>410</v>
      </c>
      <c r="AA97" s="166">
        <v>1</v>
      </c>
      <c r="AB97" s="166">
        <v>1</v>
      </c>
      <c r="AC97" s="166">
        <v>1</v>
      </c>
      <c r="AD97" s="166">
        <v>0</v>
      </c>
      <c r="AE97" s="213">
        <v>42565</v>
      </c>
      <c r="AF97" s="64">
        <v>1277</v>
      </c>
      <c r="AG97" s="64" t="s">
        <v>401</v>
      </c>
      <c r="AH97" s="64">
        <v>1</v>
      </c>
      <c r="AI97" s="180" t="s">
        <v>258</v>
      </c>
      <c r="AJ97" s="60">
        <v>3</v>
      </c>
      <c r="AK97" s="60">
        <v>2</v>
      </c>
      <c r="AL97" s="60">
        <v>0</v>
      </c>
      <c r="AM97" s="60">
        <v>0</v>
      </c>
      <c r="AN97" s="60">
        <v>6</v>
      </c>
      <c r="AO97" s="60">
        <v>6</v>
      </c>
      <c r="AP97" s="60">
        <v>7</v>
      </c>
      <c r="AQ97" s="60">
        <v>6</v>
      </c>
      <c r="AR97" s="60">
        <v>0</v>
      </c>
      <c r="AS97" s="60">
        <v>1</v>
      </c>
      <c r="AT97" s="60">
        <v>1</v>
      </c>
      <c r="AU97" s="60">
        <v>0</v>
      </c>
      <c r="AV97" s="60">
        <v>1</v>
      </c>
      <c r="AW97" s="60">
        <v>0</v>
      </c>
      <c r="AX97" s="60">
        <v>0</v>
      </c>
      <c r="AY97" s="60">
        <v>4</v>
      </c>
      <c r="AZ97" s="60">
        <v>14</v>
      </c>
      <c r="BA97" s="60">
        <v>18</v>
      </c>
      <c r="BB97" s="60">
        <v>14</v>
      </c>
      <c r="BC97" s="60">
        <v>8</v>
      </c>
      <c r="BD97" s="60">
        <v>11</v>
      </c>
      <c r="BE97" s="60">
        <v>19</v>
      </c>
      <c r="BF97" s="60">
        <v>10</v>
      </c>
      <c r="BG97" s="187">
        <v>0.21428571428571</v>
      </c>
      <c r="BH97" s="187">
        <v>0.11111111111110999</v>
      </c>
      <c r="BI97" s="187">
        <v>0</v>
      </c>
      <c r="BJ97" s="187">
        <v>0</v>
      </c>
      <c r="BK97" s="187">
        <v>0.54545454545453997</v>
      </c>
      <c r="BL97" s="187">
        <v>0.31578947368421001</v>
      </c>
      <c r="BM97" s="187">
        <v>0.7</v>
      </c>
    </row>
    <row r="98" spans="2:65" ht="14.1" customHeight="1" x14ac:dyDescent="0.2">
      <c r="B98" s="58" t="s">
        <v>977</v>
      </c>
      <c r="C98" s="59" t="s">
        <v>383</v>
      </c>
      <c r="D98" s="59" t="s">
        <v>384</v>
      </c>
      <c r="E98" s="63" t="s">
        <v>385</v>
      </c>
      <c r="F98" s="63" t="s">
        <v>403</v>
      </c>
      <c r="G98" s="59" t="s">
        <v>386</v>
      </c>
      <c r="H98" s="59" t="s">
        <v>387</v>
      </c>
      <c r="I98" s="59" t="s">
        <v>919</v>
      </c>
      <c r="J98" s="158" t="b">
        <v>0</v>
      </c>
      <c r="K98" s="133" t="s">
        <v>978</v>
      </c>
      <c r="L98" s="59" t="s">
        <v>449</v>
      </c>
      <c r="M98" s="58"/>
      <c r="N98" s="63" t="s">
        <v>979</v>
      </c>
      <c r="O98" s="63" t="s">
        <v>943</v>
      </c>
      <c r="P98" s="63" t="s">
        <v>393</v>
      </c>
      <c r="Q98" s="63">
        <v>11106</v>
      </c>
      <c r="R98" s="62" t="s">
        <v>980</v>
      </c>
      <c r="S98" s="218" t="s">
        <v>453</v>
      </c>
      <c r="T98" s="132" t="s">
        <v>454</v>
      </c>
      <c r="U98" s="166" t="s">
        <v>397</v>
      </c>
      <c r="V98" s="219" t="s">
        <v>398</v>
      </c>
      <c r="W98" s="219" t="s">
        <v>399</v>
      </c>
      <c r="X98" s="219" t="s">
        <v>400</v>
      </c>
      <c r="Y98" s="132" t="s">
        <v>336</v>
      </c>
      <c r="Z98" s="166"/>
      <c r="AA98" s="166">
        <v>1</v>
      </c>
      <c r="AB98" s="166">
        <v>1</v>
      </c>
      <c r="AC98" s="166">
        <v>1</v>
      </c>
      <c r="AD98" s="166">
        <v>0</v>
      </c>
      <c r="AE98" s="213">
        <v>42584</v>
      </c>
      <c r="AF98" s="64">
        <v>1258</v>
      </c>
      <c r="AG98" s="64" t="s">
        <v>401</v>
      </c>
      <c r="AH98" s="64">
        <v>1</v>
      </c>
      <c r="AI98" s="180" t="s">
        <v>258</v>
      </c>
      <c r="AJ98" s="60">
        <v>1</v>
      </c>
      <c r="AK98" s="60">
        <v>10</v>
      </c>
      <c r="AL98" s="60">
        <v>8</v>
      </c>
      <c r="AM98" s="60">
        <v>4</v>
      </c>
      <c r="AN98" s="60">
        <v>3</v>
      </c>
      <c r="AO98" s="60">
        <v>2</v>
      </c>
      <c r="AP98" s="60">
        <v>5</v>
      </c>
      <c r="AQ98" s="60">
        <v>6</v>
      </c>
      <c r="AR98" s="60">
        <v>0</v>
      </c>
      <c r="AS98" s="60">
        <v>0</v>
      </c>
      <c r="AT98" s="60">
        <v>1</v>
      </c>
      <c r="AU98" s="60">
        <v>0</v>
      </c>
      <c r="AV98" s="60">
        <v>0</v>
      </c>
      <c r="AW98" s="60">
        <v>1</v>
      </c>
      <c r="AX98" s="60">
        <v>0</v>
      </c>
      <c r="AY98" s="60">
        <v>0</v>
      </c>
      <c r="AZ98" s="60">
        <v>16</v>
      </c>
      <c r="BA98" s="60">
        <v>7</v>
      </c>
      <c r="BB98" s="60">
        <v>13</v>
      </c>
      <c r="BC98" s="60">
        <v>13</v>
      </c>
      <c r="BD98" s="60">
        <v>8</v>
      </c>
      <c r="BE98" s="60">
        <v>12</v>
      </c>
      <c r="BF98" s="60">
        <v>10</v>
      </c>
      <c r="BG98" s="187">
        <v>6.25E-2</v>
      </c>
      <c r="BH98" s="187">
        <v>1.4285714285714199</v>
      </c>
      <c r="BI98" s="187">
        <v>0.61538461538460998</v>
      </c>
      <c r="BJ98" s="187">
        <v>0.30769230769229999</v>
      </c>
      <c r="BK98" s="187">
        <v>0.375</v>
      </c>
      <c r="BL98" s="187">
        <v>0.16666666666666</v>
      </c>
      <c r="BM98" s="187">
        <v>0.5</v>
      </c>
    </row>
    <row r="99" spans="2:65" ht="14.1" customHeight="1" x14ac:dyDescent="0.2">
      <c r="B99" s="58" t="s">
        <v>981</v>
      </c>
      <c r="C99" s="59" t="s">
        <v>383</v>
      </c>
      <c r="D99" s="59" t="s">
        <v>384</v>
      </c>
      <c r="E99" s="63" t="s">
        <v>385</v>
      </c>
      <c r="F99" s="63" t="s">
        <v>403</v>
      </c>
      <c r="G99" s="59" t="s">
        <v>386</v>
      </c>
      <c r="H99" s="59" t="s">
        <v>387</v>
      </c>
      <c r="I99" s="59" t="s">
        <v>919</v>
      </c>
      <c r="J99" s="158" t="b">
        <v>0</v>
      </c>
      <c r="K99" s="133" t="s">
        <v>982</v>
      </c>
      <c r="L99" s="59" t="s">
        <v>449</v>
      </c>
      <c r="M99" s="58"/>
      <c r="N99" s="63" t="s">
        <v>983</v>
      </c>
      <c r="O99" s="63" t="s">
        <v>984</v>
      </c>
      <c r="P99" s="63" t="s">
        <v>393</v>
      </c>
      <c r="Q99" s="63">
        <v>11372</v>
      </c>
      <c r="R99" s="62" t="s">
        <v>985</v>
      </c>
      <c r="S99" s="218" t="s">
        <v>453</v>
      </c>
      <c r="T99" s="132" t="s">
        <v>454</v>
      </c>
      <c r="U99" s="166" t="s">
        <v>397</v>
      </c>
      <c r="V99" s="219" t="s">
        <v>398</v>
      </c>
      <c r="W99" s="219" t="s">
        <v>399</v>
      </c>
      <c r="X99" s="219" t="s">
        <v>400</v>
      </c>
      <c r="Y99" s="132" t="s">
        <v>336</v>
      </c>
      <c r="Z99" s="166" t="s">
        <v>401</v>
      </c>
      <c r="AA99" s="166">
        <v>1</v>
      </c>
      <c r="AB99" s="166">
        <v>1</v>
      </c>
      <c r="AC99" s="166">
        <v>1</v>
      </c>
      <c r="AD99" s="166">
        <v>0</v>
      </c>
      <c r="AE99" s="213">
        <v>42801</v>
      </c>
      <c r="AF99" s="64">
        <v>1041</v>
      </c>
      <c r="AG99" s="64" t="s">
        <v>401</v>
      </c>
      <c r="AH99" s="64">
        <v>1</v>
      </c>
      <c r="AI99" s="180" t="s">
        <v>258</v>
      </c>
      <c r="AJ99" s="60">
        <v>12</v>
      </c>
      <c r="AK99" s="60">
        <v>13</v>
      </c>
      <c r="AL99" s="60">
        <v>7</v>
      </c>
      <c r="AM99" s="60">
        <v>6</v>
      </c>
      <c r="AN99" s="60">
        <v>3</v>
      </c>
      <c r="AO99" s="60">
        <v>14</v>
      </c>
      <c r="AP99" s="60">
        <v>10</v>
      </c>
      <c r="AQ99" s="60">
        <v>11</v>
      </c>
      <c r="AR99" s="60">
        <v>2</v>
      </c>
      <c r="AS99" s="60">
        <v>0</v>
      </c>
      <c r="AT99" s="60">
        <v>2</v>
      </c>
      <c r="AU99" s="60">
        <v>2</v>
      </c>
      <c r="AV99" s="60">
        <v>0</v>
      </c>
      <c r="AW99" s="60">
        <v>0</v>
      </c>
      <c r="AX99" s="60">
        <v>0</v>
      </c>
      <c r="AY99" s="60">
        <v>3</v>
      </c>
      <c r="AZ99" s="60">
        <v>34</v>
      </c>
      <c r="BA99" s="60">
        <v>36</v>
      </c>
      <c r="BB99" s="60">
        <v>36</v>
      </c>
      <c r="BC99" s="60">
        <v>28</v>
      </c>
      <c r="BD99" s="60">
        <v>21</v>
      </c>
      <c r="BE99" s="60">
        <v>33</v>
      </c>
      <c r="BF99" s="60">
        <v>35</v>
      </c>
      <c r="BG99" s="187">
        <v>0.35294117647057999</v>
      </c>
      <c r="BH99" s="187">
        <v>0.36111111111110999</v>
      </c>
      <c r="BI99" s="187">
        <v>0.19444444444444001</v>
      </c>
      <c r="BJ99" s="187">
        <v>0.21428571428571</v>
      </c>
      <c r="BK99" s="187">
        <v>0.14285714285713999</v>
      </c>
      <c r="BL99" s="187">
        <v>0.42424242424241998</v>
      </c>
      <c r="BM99" s="187">
        <v>0.28571428571427998</v>
      </c>
    </row>
    <row r="100" spans="2:65" ht="14.1" customHeight="1" x14ac:dyDescent="0.2">
      <c r="B100" s="58" t="s">
        <v>986</v>
      </c>
      <c r="C100" s="59" t="s">
        <v>383</v>
      </c>
      <c r="D100" s="59" t="s">
        <v>384</v>
      </c>
      <c r="E100" s="63" t="s">
        <v>385</v>
      </c>
      <c r="F100" s="63" t="s">
        <v>403</v>
      </c>
      <c r="G100" s="59" t="s">
        <v>386</v>
      </c>
      <c r="H100" s="59" t="s">
        <v>387</v>
      </c>
      <c r="I100" s="59" t="s">
        <v>919</v>
      </c>
      <c r="J100" s="158" t="b">
        <v>0</v>
      </c>
      <c r="K100" s="133" t="s">
        <v>987</v>
      </c>
      <c r="L100" s="59" t="s">
        <v>449</v>
      </c>
      <c r="M100" s="58"/>
      <c r="N100" s="63" t="s">
        <v>988</v>
      </c>
      <c r="O100" s="63" t="s">
        <v>989</v>
      </c>
      <c r="P100" s="63" t="s">
        <v>393</v>
      </c>
      <c r="Q100" s="63">
        <v>11104</v>
      </c>
      <c r="R100" s="62" t="s">
        <v>990</v>
      </c>
      <c r="S100" s="218" t="s">
        <v>453</v>
      </c>
      <c r="T100" s="132" t="s">
        <v>454</v>
      </c>
      <c r="U100" s="166" t="s">
        <v>397</v>
      </c>
      <c r="V100" s="219" t="s">
        <v>398</v>
      </c>
      <c r="W100" s="219" t="s">
        <v>399</v>
      </c>
      <c r="X100" s="219" t="s">
        <v>400</v>
      </c>
      <c r="Y100" s="132" t="s">
        <v>336</v>
      </c>
      <c r="Z100" s="166" t="s">
        <v>401</v>
      </c>
      <c r="AA100" s="166">
        <v>1</v>
      </c>
      <c r="AB100" s="166">
        <v>1</v>
      </c>
      <c r="AC100" s="166">
        <v>1</v>
      </c>
      <c r="AD100" s="166">
        <v>0</v>
      </c>
      <c r="AE100" s="213">
        <v>42899</v>
      </c>
      <c r="AF100" s="64">
        <v>943</v>
      </c>
      <c r="AG100" s="64" t="s">
        <v>401</v>
      </c>
      <c r="AH100" s="64">
        <v>1</v>
      </c>
      <c r="AI100" s="180" t="s">
        <v>334</v>
      </c>
      <c r="AJ100" s="60">
        <v>1</v>
      </c>
      <c r="AK100" s="60">
        <v>5</v>
      </c>
      <c r="AL100" s="60">
        <v>1</v>
      </c>
      <c r="AM100" s="60">
        <v>0</v>
      </c>
      <c r="AN100" s="60">
        <v>3</v>
      </c>
      <c r="AO100" s="60">
        <v>1</v>
      </c>
      <c r="AP100" s="60">
        <v>3</v>
      </c>
      <c r="AQ100" s="60">
        <v>0</v>
      </c>
      <c r="AR100" s="60">
        <v>1</v>
      </c>
      <c r="AS100" s="60">
        <v>1</v>
      </c>
      <c r="AT100" s="60">
        <v>0</v>
      </c>
      <c r="AU100" s="60">
        <v>0</v>
      </c>
      <c r="AV100" s="60">
        <v>1</v>
      </c>
      <c r="AW100" s="60">
        <v>1</v>
      </c>
      <c r="AX100" s="60">
        <v>1</v>
      </c>
      <c r="AY100" s="60">
        <v>0</v>
      </c>
      <c r="AZ100" s="60">
        <v>5</v>
      </c>
      <c r="BA100" s="60">
        <v>12</v>
      </c>
      <c r="BB100" s="60">
        <v>12</v>
      </c>
      <c r="BC100" s="60">
        <v>12</v>
      </c>
      <c r="BD100" s="60">
        <v>13</v>
      </c>
      <c r="BE100" s="60">
        <v>8</v>
      </c>
      <c r="BF100" s="60">
        <v>11</v>
      </c>
      <c r="BG100" s="187">
        <v>0.2</v>
      </c>
      <c r="BH100" s="187">
        <v>0.41666666666666002</v>
      </c>
      <c r="BI100" s="187">
        <v>8.3333333333329998E-2</v>
      </c>
      <c r="BJ100" s="187">
        <v>0</v>
      </c>
      <c r="BK100" s="187">
        <v>0.23076923076923</v>
      </c>
      <c r="BL100" s="187">
        <v>0.125</v>
      </c>
      <c r="BM100" s="187">
        <v>0.27272727272726999</v>
      </c>
    </row>
    <row r="101" spans="2:65" ht="14.1" customHeight="1" x14ac:dyDescent="0.2">
      <c r="B101" s="58" t="s">
        <v>991</v>
      </c>
      <c r="C101" s="59" t="s">
        <v>383</v>
      </c>
      <c r="D101" s="59" t="s">
        <v>384</v>
      </c>
      <c r="E101" s="63" t="s">
        <v>385</v>
      </c>
      <c r="F101" s="63"/>
      <c r="G101" s="59" t="s">
        <v>386</v>
      </c>
      <c r="H101" s="59" t="s">
        <v>387</v>
      </c>
      <c r="I101" s="59" t="s">
        <v>919</v>
      </c>
      <c r="J101" s="158" t="b">
        <v>0</v>
      </c>
      <c r="K101" s="133" t="s">
        <v>992</v>
      </c>
      <c r="L101" s="59" t="s">
        <v>993</v>
      </c>
      <c r="M101" s="58"/>
      <c r="N101" s="63" t="s">
        <v>994</v>
      </c>
      <c r="O101" s="63" t="s">
        <v>984</v>
      </c>
      <c r="P101" s="63" t="s">
        <v>393</v>
      </c>
      <c r="Q101" s="63">
        <v>11372</v>
      </c>
      <c r="R101" s="62" t="s">
        <v>995</v>
      </c>
      <c r="S101" s="218" t="s">
        <v>996</v>
      </c>
      <c r="T101" s="132" t="s">
        <v>997</v>
      </c>
      <c r="U101" s="166" t="s">
        <v>397</v>
      </c>
      <c r="V101" s="219" t="s">
        <v>398</v>
      </c>
      <c r="W101" s="219" t="s">
        <v>399</v>
      </c>
      <c r="X101" s="219" t="s">
        <v>400</v>
      </c>
      <c r="Y101" s="132" t="s">
        <v>333</v>
      </c>
      <c r="Z101" s="166"/>
      <c r="AA101" s="166">
        <v>0</v>
      </c>
      <c r="AB101" s="166">
        <v>0</v>
      </c>
      <c r="AC101" s="166">
        <v>0</v>
      </c>
      <c r="AD101" s="166">
        <v>0</v>
      </c>
      <c r="AE101" s="213">
        <v>42874</v>
      </c>
      <c r="AF101" s="64">
        <v>968</v>
      </c>
      <c r="AG101" s="64" t="s">
        <v>401</v>
      </c>
      <c r="AH101" s="64">
        <v>1</v>
      </c>
      <c r="AI101" s="180" t="s">
        <v>334</v>
      </c>
      <c r="AJ101" s="60">
        <v>0</v>
      </c>
      <c r="AK101" s="60">
        <v>0</v>
      </c>
      <c r="AL101" s="60">
        <v>0</v>
      </c>
      <c r="AM101" s="60">
        <v>1</v>
      </c>
      <c r="AN101" s="60">
        <v>0</v>
      </c>
      <c r="AO101" s="60">
        <v>0</v>
      </c>
      <c r="AP101" s="60">
        <v>0</v>
      </c>
      <c r="AQ101" s="60">
        <v>0</v>
      </c>
      <c r="AR101" s="60">
        <v>0</v>
      </c>
      <c r="AS101" s="60">
        <v>0</v>
      </c>
      <c r="AT101" s="60">
        <v>0</v>
      </c>
      <c r="AU101" s="60">
        <v>0</v>
      </c>
      <c r="AV101" s="60">
        <v>0</v>
      </c>
      <c r="AW101" s="60">
        <v>0</v>
      </c>
      <c r="AX101" s="60">
        <v>0</v>
      </c>
      <c r="AY101" s="60">
        <v>0</v>
      </c>
      <c r="AZ101" s="60">
        <v>4</v>
      </c>
      <c r="BA101" s="60">
        <v>2</v>
      </c>
      <c r="BB101" s="60">
        <v>4</v>
      </c>
      <c r="BC101" s="60">
        <v>4</v>
      </c>
      <c r="BD101" s="60">
        <v>4</v>
      </c>
      <c r="BE101" s="60">
        <v>5</v>
      </c>
      <c r="BF101" s="60">
        <v>5</v>
      </c>
      <c r="BG101" s="187">
        <v>0</v>
      </c>
      <c r="BH101" s="187">
        <v>0</v>
      </c>
      <c r="BI101" s="187">
        <v>0</v>
      </c>
      <c r="BJ101" s="187">
        <v>0.25</v>
      </c>
      <c r="BK101" s="187">
        <v>0</v>
      </c>
      <c r="BL101" s="187">
        <v>0</v>
      </c>
      <c r="BM101" s="187">
        <v>0</v>
      </c>
    </row>
    <row r="102" spans="2:65" ht="14.1" customHeight="1" x14ac:dyDescent="0.2">
      <c r="B102" s="58" t="s">
        <v>998</v>
      </c>
      <c r="C102" s="59" t="s">
        <v>383</v>
      </c>
      <c r="D102" s="59" t="s">
        <v>384</v>
      </c>
      <c r="E102" s="63" t="s">
        <v>385</v>
      </c>
      <c r="F102" s="63" t="s">
        <v>403</v>
      </c>
      <c r="G102" s="59" t="s">
        <v>386</v>
      </c>
      <c r="H102" s="59" t="s">
        <v>387</v>
      </c>
      <c r="I102" s="59" t="s">
        <v>919</v>
      </c>
      <c r="J102" s="158" t="b">
        <v>0</v>
      </c>
      <c r="K102" s="133" t="s">
        <v>999</v>
      </c>
      <c r="L102" s="59" t="s">
        <v>449</v>
      </c>
      <c r="M102" s="58"/>
      <c r="N102" s="63" t="s">
        <v>1000</v>
      </c>
      <c r="O102" s="63" t="s">
        <v>923</v>
      </c>
      <c r="P102" s="63" t="s">
        <v>393</v>
      </c>
      <c r="Q102" s="63">
        <v>11368</v>
      </c>
      <c r="R102" s="62" t="s">
        <v>1001</v>
      </c>
      <c r="S102" s="218" t="s">
        <v>453</v>
      </c>
      <c r="T102" s="132" t="s">
        <v>454</v>
      </c>
      <c r="U102" s="166" t="s">
        <v>397</v>
      </c>
      <c r="V102" s="219" t="s">
        <v>398</v>
      </c>
      <c r="W102" s="219" t="s">
        <v>1002</v>
      </c>
      <c r="X102" s="219" t="s">
        <v>400</v>
      </c>
      <c r="Y102" s="132" t="s">
        <v>336</v>
      </c>
      <c r="Z102" s="166" t="s">
        <v>401</v>
      </c>
      <c r="AA102" s="166">
        <v>1</v>
      </c>
      <c r="AB102" s="166">
        <v>1</v>
      </c>
      <c r="AC102" s="166">
        <v>1</v>
      </c>
      <c r="AD102" s="166">
        <v>0</v>
      </c>
      <c r="AE102" s="213">
        <v>43090</v>
      </c>
      <c r="AF102" s="64">
        <v>752</v>
      </c>
      <c r="AG102" s="64" t="s">
        <v>401</v>
      </c>
      <c r="AH102" s="64">
        <v>1</v>
      </c>
      <c r="AI102" s="180" t="s">
        <v>258</v>
      </c>
      <c r="AJ102" s="60">
        <v>0</v>
      </c>
      <c r="AK102" s="60">
        <v>4</v>
      </c>
      <c r="AL102" s="60">
        <v>3</v>
      </c>
      <c r="AM102" s="60">
        <v>1</v>
      </c>
      <c r="AN102" s="60">
        <v>1</v>
      </c>
      <c r="AO102" s="60">
        <v>2</v>
      </c>
      <c r="AP102" s="60">
        <v>4</v>
      </c>
      <c r="AQ102" s="60">
        <v>6</v>
      </c>
      <c r="AR102" s="60">
        <v>0</v>
      </c>
      <c r="AS102" s="60">
        <v>0</v>
      </c>
      <c r="AT102" s="60">
        <v>0</v>
      </c>
      <c r="AU102" s="60">
        <v>0</v>
      </c>
      <c r="AV102" s="60">
        <v>0</v>
      </c>
      <c r="AW102" s="60">
        <v>0</v>
      </c>
      <c r="AX102" s="60">
        <v>1</v>
      </c>
      <c r="AY102" s="60">
        <v>0</v>
      </c>
      <c r="AZ102" s="60">
        <v>13</v>
      </c>
      <c r="BA102" s="60">
        <v>16</v>
      </c>
      <c r="BB102" s="60">
        <v>11</v>
      </c>
      <c r="BC102" s="60">
        <v>12</v>
      </c>
      <c r="BD102" s="60">
        <v>10</v>
      </c>
      <c r="BE102" s="60">
        <v>12</v>
      </c>
      <c r="BF102" s="60">
        <v>7</v>
      </c>
      <c r="BG102" s="187">
        <v>0</v>
      </c>
      <c r="BH102" s="187">
        <v>0.25</v>
      </c>
      <c r="BI102" s="187">
        <v>0.27272727272726999</v>
      </c>
      <c r="BJ102" s="187">
        <v>8.3333333333329998E-2</v>
      </c>
      <c r="BK102" s="187">
        <v>0.1</v>
      </c>
      <c r="BL102" s="187">
        <v>0.16666666666666</v>
      </c>
      <c r="BM102" s="187">
        <v>0.57142857142856995</v>
      </c>
    </row>
    <row r="103" spans="2:65" ht="14.1" customHeight="1" x14ac:dyDescent="0.2">
      <c r="B103" s="58" t="s">
        <v>1003</v>
      </c>
      <c r="C103" s="59" t="s">
        <v>383</v>
      </c>
      <c r="D103" s="59" t="s">
        <v>384</v>
      </c>
      <c r="E103" s="63" t="s">
        <v>385</v>
      </c>
      <c r="F103" s="63" t="s">
        <v>403</v>
      </c>
      <c r="G103" s="59" t="s">
        <v>386</v>
      </c>
      <c r="H103" s="59" t="s">
        <v>387</v>
      </c>
      <c r="I103" s="59" t="s">
        <v>919</v>
      </c>
      <c r="J103" s="158" t="b">
        <v>0</v>
      </c>
      <c r="K103" s="133" t="s">
        <v>1004</v>
      </c>
      <c r="L103" s="59" t="s">
        <v>417</v>
      </c>
      <c r="M103" s="58"/>
      <c r="N103" s="63" t="s">
        <v>1005</v>
      </c>
      <c r="O103" s="63" t="s">
        <v>968</v>
      </c>
      <c r="P103" s="63" t="s">
        <v>393</v>
      </c>
      <c r="Q103" s="63">
        <v>11385</v>
      </c>
      <c r="R103" s="62" t="s">
        <v>1006</v>
      </c>
      <c r="S103" s="218" t="s">
        <v>420</v>
      </c>
      <c r="T103" s="132" t="s">
        <v>421</v>
      </c>
      <c r="U103" s="166" t="s">
        <v>397</v>
      </c>
      <c r="V103" s="219" t="s">
        <v>398</v>
      </c>
      <c r="W103" s="219" t="s">
        <v>399</v>
      </c>
      <c r="X103" s="219" t="s">
        <v>400</v>
      </c>
      <c r="Y103" s="132" t="s">
        <v>336</v>
      </c>
      <c r="Z103" s="166" t="s">
        <v>401</v>
      </c>
      <c r="AA103" s="166">
        <v>1</v>
      </c>
      <c r="AB103" s="166">
        <v>1</v>
      </c>
      <c r="AC103" s="166">
        <v>1</v>
      </c>
      <c r="AD103" s="166">
        <v>0</v>
      </c>
      <c r="AE103" s="213">
        <v>43211</v>
      </c>
      <c r="AF103" s="64">
        <v>631</v>
      </c>
      <c r="AG103" s="64" t="s">
        <v>401</v>
      </c>
      <c r="AH103" s="64">
        <v>0</v>
      </c>
      <c r="AI103" s="180" t="s">
        <v>334</v>
      </c>
      <c r="AJ103" s="60">
        <v>2</v>
      </c>
      <c r="AK103" s="60">
        <v>8</v>
      </c>
      <c r="AL103" s="60">
        <v>1</v>
      </c>
      <c r="AM103" s="60">
        <v>3</v>
      </c>
      <c r="AN103" s="60">
        <v>1</v>
      </c>
      <c r="AO103" s="60">
        <v>2</v>
      </c>
      <c r="AP103" s="60">
        <v>3</v>
      </c>
      <c r="AQ103" s="60">
        <v>0</v>
      </c>
      <c r="AR103" s="60">
        <v>0</v>
      </c>
      <c r="AS103" s="60">
        <v>1</v>
      </c>
      <c r="AT103" s="60">
        <v>1</v>
      </c>
      <c r="AU103" s="60">
        <v>0</v>
      </c>
      <c r="AV103" s="60">
        <v>1</v>
      </c>
      <c r="AW103" s="60">
        <v>2</v>
      </c>
      <c r="AX103" s="60">
        <v>2</v>
      </c>
      <c r="AY103" s="60">
        <v>1</v>
      </c>
      <c r="AZ103" s="60">
        <v>16</v>
      </c>
      <c r="BA103" s="60">
        <v>10</v>
      </c>
      <c r="BB103" s="60">
        <v>8</v>
      </c>
      <c r="BC103" s="60">
        <v>11</v>
      </c>
      <c r="BD103" s="60">
        <v>7</v>
      </c>
      <c r="BE103" s="60">
        <v>12</v>
      </c>
      <c r="BF103" s="60">
        <v>10</v>
      </c>
      <c r="BG103" s="187">
        <v>0.125</v>
      </c>
      <c r="BH103" s="187">
        <v>0.8</v>
      </c>
      <c r="BI103" s="187">
        <v>0.125</v>
      </c>
      <c r="BJ103" s="187">
        <v>0.27272727272726999</v>
      </c>
      <c r="BK103" s="187">
        <v>0.14285714285713999</v>
      </c>
      <c r="BL103" s="187">
        <v>0.16666666666666</v>
      </c>
      <c r="BM103" s="187">
        <v>0.3</v>
      </c>
    </row>
    <row r="104" spans="2:65" ht="14.1" customHeight="1" x14ac:dyDescent="0.2">
      <c r="B104" s="58" t="s">
        <v>1007</v>
      </c>
      <c r="C104" s="59" t="s">
        <v>383</v>
      </c>
      <c r="D104" s="59" t="s">
        <v>384</v>
      </c>
      <c r="E104" s="63" t="s">
        <v>385</v>
      </c>
      <c r="F104" s="63" t="s">
        <v>403</v>
      </c>
      <c r="G104" s="59" t="s">
        <v>386</v>
      </c>
      <c r="H104" s="59" t="s">
        <v>387</v>
      </c>
      <c r="I104" s="59" t="s">
        <v>919</v>
      </c>
      <c r="J104" s="158" t="b">
        <v>0</v>
      </c>
      <c r="K104" s="133" t="s">
        <v>1008</v>
      </c>
      <c r="L104" s="59" t="s">
        <v>449</v>
      </c>
      <c r="M104" s="58"/>
      <c r="N104" s="63" t="s">
        <v>1009</v>
      </c>
      <c r="O104" s="63" t="s">
        <v>923</v>
      </c>
      <c r="P104" s="63" t="s">
        <v>393</v>
      </c>
      <c r="Q104" s="63">
        <v>11368</v>
      </c>
      <c r="R104" s="62" t="s">
        <v>1010</v>
      </c>
      <c r="S104" s="218" t="s">
        <v>453</v>
      </c>
      <c r="T104" s="132" t="s">
        <v>454</v>
      </c>
      <c r="U104" s="166" t="s">
        <v>397</v>
      </c>
      <c r="V104" s="219" t="s">
        <v>398</v>
      </c>
      <c r="W104" s="219" t="s">
        <v>1011</v>
      </c>
      <c r="X104" s="219" t="s">
        <v>400</v>
      </c>
      <c r="Y104" s="132" t="s">
        <v>336</v>
      </c>
      <c r="Z104" s="166" t="s">
        <v>401</v>
      </c>
      <c r="AA104" s="166">
        <v>1</v>
      </c>
      <c r="AB104" s="166">
        <v>1</v>
      </c>
      <c r="AC104" s="166">
        <v>1</v>
      </c>
      <c r="AD104" s="166">
        <v>0</v>
      </c>
      <c r="AE104" s="213">
        <v>43249</v>
      </c>
      <c r="AF104" s="64">
        <v>593</v>
      </c>
      <c r="AG104" s="64" t="s">
        <v>401</v>
      </c>
      <c r="AH104" s="64">
        <v>1</v>
      </c>
      <c r="AI104" s="180" t="s">
        <v>334</v>
      </c>
      <c r="AJ104" s="60">
        <v>13</v>
      </c>
      <c r="AK104" s="60">
        <v>6</v>
      </c>
      <c r="AL104" s="60">
        <v>3</v>
      </c>
      <c r="AM104" s="60">
        <v>4</v>
      </c>
      <c r="AN104" s="60">
        <v>2</v>
      </c>
      <c r="AO104" s="60">
        <v>1</v>
      </c>
      <c r="AP104" s="60">
        <v>3</v>
      </c>
      <c r="AQ104" s="60">
        <v>0</v>
      </c>
      <c r="AR104" s="60">
        <v>1</v>
      </c>
      <c r="AS104" s="60">
        <v>0</v>
      </c>
      <c r="AT104" s="60">
        <v>0</v>
      </c>
      <c r="AU104" s="60">
        <v>0</v>
      </c>
      <c r="AV104" s="60">
        <v>0</v>
      </c>
      <c r="AW104" s="60">
        <v>0</v>
      </c>
      <c r="AX104" s="60">
        <v>3</v>
      </c>
      <c r="AY104" s="60">
        <v>2</v>
      </c>
      <c r="AZ104" s="60">
        <v>30</v>
      </c>
      <c r="BA104" s="60">
        <v>26</v>
      </c>
      <c r="BB104" s="60">
        <v>13</v>
      </c>
      <c r="BC104" s="60">
        <v>19</v>
      </c>
      <c r="BD104" s="60">
        <v>26</v>
      </c>
      <c r="BE104" s="60">
        <v>15</v>
      </c>
      <c r="BF104" s="60">
        <v>15</v>
      </c>
      <c r="BG104" s="187">
        <v>0.43333333333333002</v>
      </c>
      <c r="BH104" s="187">
        <v>0.23076923076923</v>
      </c>
      <c r="BI104" s="187">
        <v>0.23076923076923</v>
      </c>
      <c r="BJ104" s="187">
        <v>0.21052631578947001</v>
      </c>
      <c r="BK104" s="187">
        <v>7.6923076923070002E-2</v>
      </c>
      <c r="BL104" s="187">
        <v>6.6666666666660004E-2</v>
      </c>
      <c r="BM104" s="187">
        <v>0.2</v>
      </c>
    </row>
    <row r="105" spans="2:65" ht="14.1" customHeight="1" x14ac:dyDescent="0.2">
      <c r="B105" s="58" t="s">
        <v>1012</v>
      </c>
      <c r="C105" s="59" t="s">
        <v>383</v>
      </c>
      <c r="D105" s="59" t="s">
        <v>384</v>
      </c>
      <c r="E105" s="63" t="s">
        <v>385</v>
      </c>
      <c r="F105" s="63" t="s">
        <v>403</v>
      </c>
      <c r="G105" s="59" t="s">
        <v>386</v>
      </c>
      <c r="H105" s="59" t="s">
        <v>387</v>
      </c>
      <c r="I105" s="59" t="s">
        <v>919</v>
      </c>
      <c r="J105" s="158" t="b">
        <v>0</v>
      </c>
      <c r="K105" s="133" t="s">
        <v>1013</v>
      </c>
      <c r="L105" s="59" t="s">
        <v>417</v>
      </c>
      <c r="M105" s="58"/>
      <c r="N105" s="63" t="s">
        <v>1014</v>
      </c>
      <c r="O105" s="63" t="s">
        <v>984</v>
      </c>
      <c r="P105" s="63" t="s">
        <v>393</v>
      </c>
      <c r="Q105" s="63">
        <v>11372</v>
      </c>
      <c r="R105" s="62" t="s">
        <v>1015</v>
      </c>
      <c r="S105" s="218" t="s">
        <v>420</v>
      </c>
      <c r="T105" s="132" t="s">
        <v>421</v>
      </c>
      <c r="U105" s="166" t="s">
        <v>397</v>
      </c>
      <c r="V105" s="219" t="s">
        <v>398</v>
      </c>
      <c r="W105" s="219" t="s">
        <v>399</v>
      </c>
      <c r="X105" s="219" t="s">
        <v>400</v>
      </c>
      <c r="Y105" s="132" t="s">
        <v>336</v>
      </c>
      <c r="Z105" s="166" t="s">
        <v>401</v>
      </c>
      <c r="AA105" s="166">
        <v>1</v>
      </c>
      <c r="AB105" s="166">
        <v>1</v>
      </c>
      <c r="AC105" s="166">
        <v>1</v>
      </c>
      <c r="AD105" s="166">
        <v>0</v>
      </c>
      <c r="AE105" s="213">
        <v>43362</v>
      </c>
      <c r="AF105" s="64">
        <v>480</v>
      </c>
      <c r="AG105" s="64" t="s">
        <v>401</v>
      </c>
      <c r="AH105" s="64">
        <v>2</v>
      </c>
      <c r="AI105" s="180" t="s">
        <v>258</v>
      </c>
      <c r="AJ105" s="60">
        <v>4</v>
      </c>
      <c r="AK105" s="60">
        <v>2</v>
      </c>
      <c r="AL105" s="60">
        <v>2</v>
      </c>
      <c r="AM105" s="60">
        <v>0</v>
      </c>
      <c r="AN105" s="60">
        <v>3</v>
      </c>
      <c r="AO105" s="60">
        <v>4</v>
      </c>
      <c r="AP105" s="60">
        <v>1</v>
      </c>
      <c r="AQ105" s="60">
        <v>4</v>
      </c>
      <c r="AR105" s="60">
        <v>0</v>
      </c>
      <c r="AS105" s="60">
        <v>1</v>
      </c>
      <c r="AT105" s="60">
        <v>1</v>
      </c>
      <c r="AU105" s="60">
        <v>0</v>
      </c>
      <c r="AV105" s="60">
        <v>0</v>
      </c>
      <c r="AW105" s="60">
        <v>0</v>
      </c>
      <c r="AX105" s="60">
        <v>0</v>
      </c>
      <c r="AY105" s="60">
        <v>0</v>
      </c>
      <c r="AZ105" s="60">
        <v>13</v>
      </c>
      <c r="BA105" s="60">
        <v>9</v>
      </c>
      <c r="BB105" s="60">
        <v>10</v>
      </c>
      <c r="BC105" s="60">
        <v>7</v>
      </c>
      <c r="BD105" s="60">
        <v>16</v>
      </c>
      <c r="BE105" s="60">
        <v>19</v>
      </c>
      <c r="BF105" s="60">
        <v>15</v>
      </c>
      <c r="BG105" s="187">
        <v>0.30769230769229999</v>
      </c>
      <c r="BH105" s="187">
        <v>0.22222222222221999</v>
      </c>
      <c r="BI105" s="187">
        <v>0.2</v>
      </c>
      <c r="BJ105" s="187">
        <v>0</v>
      </c>
      <c r="BK105" s="187">
        <v>0.1875</v>
      </c>
      <c r="BL105" s="187">
        <v>0.21052631578947001</v>
      </c>
      <c r="BM105" s="187">
        <v>6.6666666666660004E-2</v>
      </c>
    </row>
    <row r="106" spans="2:65" ht="14.1" customHeight="1" x14ac:dyDescent="0.2">
      <c r="B106" s="58" t="s">
        <v>1016</v>
      </c>
      <c r="C106" s="59" t="s">
        <v>383</v>
      </c>
      <c r="D106" s="59" t="s">
        <v>384</v>
      </c>
      <c r="E106" s="63" t="s">
        <v>1017</v>
      </c>
      <c r="F106" s="63"/>
      <c r="G106" s="59"/>
      <c r="H106" s="59" t="s">
        <v>714</v>
      </c>
      <c r="I106" s="59" t="s">
        <v>1018</v>
      </c>
      <c r="J106" s="158" t="b">
        <v>0</v>
      </c>
      <c r="K106" s="133" t="s">
        <v>1019</v>
      </c>
      <c r="L106" s="59" t="s">
        <v>1020</v>
      </c>
      <c r="M106" s="58"/>
      <c r="N106" s="63" t="s">
        <v>1021</v>
      </c>
      <c r="O106" s="63" t="s">
        <v>1022</v>
      </c>
      <c r="P106" s="63" t="s">
        <v>490</v>
      </c>
      <c r="Q106" s="63">
        <v>6108</v>
      </c>
      <c r="R106" s="62" t="s">
        <v>1023</v>
      </c>
      <c r="S106" s="218" t="s">
        <v>1024</v>
      </c>
      <c r="T106" s="132" t="s">
        <v>1025</v>
      </c>
      <c r="U106" s="166" t="s">
        <v>397</v>
      </c>
      <c r="V106" s="219" t="s">
        <v>398</v>
      </c>
      <c r="W106" s="219" t="s">
        <v>494</v>
      </c>
      <c r="X106" s="219" t="s">
        <v>495</v>
      </c>
      <c r="Y106" s="132" t="s">
        <v>333</v>
      </c>
      <c r="Z106" s="166"/>
      <c r="AA106" s="166">
        <v>0</v>
      </c>
      <c r="AB106" s="166">
        <v>0</v>
      </c>
      <c r="AC106" s="166">
        <v>0</v>
      </c>
      <c r="AD106" s="166">
        <v>1</v>
      </c>
      <c r="AE106" s="213">
        <v>42425</v>
      </c>
      <c r="AF106" s="64">
        <v>1417</v>
      </c>
      <c r="AG106" s="64" t="s">
        <v>401</v>
      </c>
      <c r="AH106" s="64">
        <v>0</v>
      </c>
      <c r="AI106" s="180" t="s">
        <v>334</v>
      </c>
      <c r="AJ106" s="60">
        <v>0</v>
      </c>
      <c r="AK106" s="60">
        <v>1</v>
      </c>
      <c r="AL106" s="60">
        <v>0</v>
      </c>
      <c r="AM106" s="60">
        <v>0</v>
      </c>
      <c r="AN106" s="60">
        <v>0</v>
      </c>
      <c r="AO106" s="60">
        <v>0</v>
      </c>
      <c r="AP106" s="60">
        <v>0</v>
      </c>
      <c r="AQ106" s="60">
        <v>0</v>
      </c>
      <c r="AR106" s="60">
        <v>0</v>
      </c>
      <c r="AS106" s="60">
        <v>0</v>
      </c>
      <c r="AT106" s="60">
        <v>0</v>
      </c>
      <c r="AU106" s="60">
        <v>0</v>
      </c>
      <c r="AV106" s="60">
        <v>0</v>
      </c>
      <c r="AW106" s="60">
        <v>0</v>
      </c>
      <c r="AX106" s="60">
        <v>0</v>
      </c>
      <c r="AY106" s="60">
        <v>0</v>
      </c>
      <c r="AZ106" s="60">
        <v>0</v>
      </c>
      <c r="BA106" s="60">
        <v>3</v>
      </c>
      <c r="BB106" s="60">
        <v>1</v>
      </c>
      <c r="BC106" s="60">
        <v>1</v>
      </c>
      <c r="BD106" s="60">
        <v>2</v>
      </c>
      <c r="BE106" s="60">
        <v>2</v>
      </c>
      <c r="BF106" s="60">
        <v>2</v>
      </c>
      <c r="BG106" s="187">
        <v>0</v>
      </c>
      <c r="BH106" s="187">
        <v>0.33333333333332998</v>
      </c>
      <c r="BI106" s="187">
        <v>0</v>
      </c>
      <c r="BJ106" s="187">
        <v>0</v>
      </c>
      <c r="BK106" s="187">
        <v>0</v>
      </c>
      <c r="BL106" s="187">
        <v>0</v>
      </c>
      <c r="BM106" s="187">
        <v>0</v>
      </c>
    </row>
    <row r="107" spans="2:65" ht="14.1" customHeight="1" x14ac:dyDescent="0.2">
      <c r="B107" s="58" t="s">
        <v>1026</v>
      </c>
      <c r="C107" s="59" t="s">
        <v>383</v>
      </c>
      <c r="D107" s="59" t="s">
        <v>384</v>
      </c>
      <c r="E107" s="63" t="s">
        <v>1017</v>
      </c>
      <c r="F107" s="63" t="s">
        <v>403</v>
      </c>
      <c r="G107" s="59"/>
      <c r="H107" s="59" t="s">
        <v>714</v>
      </c>
      <c r="I107" s="59" t="s">
        <v>1027</v>
      </c>
      <c r="J107" s="158" t="b">
        <v>0</v>
      </c>
      <c r="K107" s="133" t="s">
        <v>1028</v>
      </c>
      <c r="L107" s="59" t="s">
        <v>449</v>
      </c>
      <c r="M107" s="58"/>
      <c r="N107" s="63" t="s">
        <v>1029</v>
      </c>
      <c r="O107" s="63" t="s">
        <v>1030</v>
      </c>
      <c r="P107" s="63" t="s">
        <v>490</v>
      </c>
      <c r="Q107" s="63">
        <v>6106</v>
      </c>
      <c r="R107" s="62" t="s">
        <v>1031</v>
      </c>
      <c r="S107" s="218" t="s">
        <v>453</v>
      </c>
      <c r="T107" s="132" t="s">
        <v>454</v>
      </c>
      <c r="U107" s="166" t="s">
        <v>397</v>
      </c>
      <c r="V107" s="219" t="s">
        <v>398</v>
      </c>
      <c r="W107" s="219" t="s">
        <v>494</v>
      </c>
      <c r="X107" s="219" t="s">
        <v>495</v>
      </c>
      <c r="Y107" s="132" t="s">
        <v>336</v>
      </c>
      <c r="Z107" s="166" t="s">
        <v>401</v>
      </c>
      <c r="AA107" s="166">
        <v>1</v>
      </c>
      <c r="AB107" s="166">
        <v>1</v>
      </c>
      <c r="AC107" s="166">
        <v>1</v>
      </c>
      <c r="AD107" s="166">
        <v>1</v>
      </c>
      <c r="AE107" s="213">
        <v>43199</v>
      </c>
      <c r="AF107" s="64">
        <v>643</v>
      </c>
      <c r="AG107" s="64" t="s">
        <v>401</v>
      </c>
      <c r="AH107" s="64">
        <v>1</v>
      </c>
      <c r="AI107" s="180" t="s">
        <v>258</v>
      </c>
      <c r="AJ107" s="60">
        <v>0</v>
      </c>
      <c r="AK107" s="60">
        <v>3</v>
      </c>
      <c r="AL107" s="60">
        <v>0</v>
      </c>
      <c r="AM107" s="60">
        <v>0</v>
      </c>
      <c r="AN107" s="60">
        <v>2</v>
      </c>
      <c r="AO107" s="60">
        <v>1</v>
      </c>
      <c r="AP107" s="60">
        <v>0</v>
      </c>
      <c r="AQ107" s="60">
        <v>5</v>
      </c>
      <c r="AR107" s="60">
        <v>0</v>
      </c>
      <c r="AS107" s="60">
        <v>1</v>
      </c>
      <c r="AT107" s="60">
        <v>0</v>
      </c>
      <c r="AU107" s="60">
        <v>0</v>
      </c>
      <c r="AV107" s="60">
        <v>0</v>
      </c>
      <c r="AW107" s="60">
        <v>0</v>
      </c>
      <c r="AX107" s="60">
        <v>1</v>
      </c>
      <c r="AY107" s="60">
        <v>0</v>
      </c>
      <c r="AZ107" s="60">
        <v>8</v>
      </c>
      <c r="BA107" s="60">
        <v>8</v>
      </c>
      <c r="BB107" s="60">
        <v>4</v>
      </c>
      <c r="BC107" s="60">
        <v>3</v>
      </c>
      <c r="BD107" s="60">
        <v>4</v>
      </c>
      <c r="BE107" s="60">
        <v>4</v>
      </c>
      <c r="BF107" s="60">
        <v>4</v>
      </c>
      <c r="BG107" s="187">
        <v>0</v>
      </c>
      <c r="BH107" s="187">
        <v>0.375</v>
      </c>
      <c r="BI107" s="187">
        <v>0</v>
      </c>
      <c r="BJ107" s="187">
        <v>0</v>
      </c>
      <c r="BK107" s="187">
        <v>0.5</v>
      </c>
      <c r="BL107" s="187">
        <v>0.25</v>
      </c>
      <c r="BM107" s="187">
        <v>0</v>
      </c>
    </row>
    <row r="108" spans="2:65" ht="14.1" customHeight="1" x14ac:dyDescent="0.2">
      <c r="B108" s="58" t="s">
        <v>1032</v>
      </c>
      <c r="C108" s="59" t="s">
        <v>383</v>
      </c>
      <c r="D108" s="59" t="s">
        <v>384</v>
      </c>
      <c r="E108" s="63" t="s">
        <v>1017</v>
      </c>
      <c r="F108" s="63" t="s">
        <v>403</v>
      </c>
      <c r="G108" s="59"/>
      <c r="H108" s="59" t="s">
        <v>714</v>
      </c>
      <c r="I108" s="59" t="s">
        <v>1027</v>
      </c>
      <c r="J108" s="158" t="b">
        <v>0</v>
      </c>
      <c r="K108" s="133" t="s">
        <v>1033</v>
      </c>
      <c r="L108" s="59" t="s">
        <v>449</v>
      </c>
      <c r="M108" s="58"/>
      <c r="N108" s="63" t="s">
        <v>1034</v>
      </c>
      <c r="O108" s="63" t="s">
        <v>1030</v>
      </c>
      <c r="P108" s="63" t="s">
        <v>490</v>
      </c>
      <c r="Q108" s="63">
        <v>6106</v>
      </c>
      <c r="R108" s="62" t="s">
        <v>1035</v>
      </c>
      <c r="S108" s="218" t="s">
        <v>453</v>
      </c>
      <c r="T108" s="132" t="s">
        <v>454</v>
      </c>
      <c r="U108" s="166" t="s">
        <v>397</v>
      </c>
      <c r="V108" s="219" t="s">
        <v>398</v>
      </c>
      <c r="W108" s="219" t="s">
        <v>494</v>
      </c>
      <c r="X108" s="219" t="s">
        <v>495</v>
      </c>
      <c r="Y108" s="132" t="s">
        <v>336</v>
      </c>
      <c r="Z108" s="166" t="s">
        <v>401</v>
      </c>
      <c r="AA108" s="166">
        <v>1</v>
      </c>
      <c r="AB108" s="166">
        <v>1</v>
      </c>
      <c r="AC108" s="166">
        <v>1</v>
      </c>
      <c r="AD108" s="166">
        <v>1</v>
      </c>
      <c r="AE108" s="213">
        <v>43189</v>
      </c>
      <c r="AF108" s="64">
        <v>653</v>
      </c>
      <c r="AG108" s="64" t="s">
        <v>401</v>
      </c>
      <c r="AH108" s="64">
        <v>1</v>
      </c>
      <c r="AI108" s="180" t="s">
        <v>258</v>
      </c>
      <c r="AJ108" s="60">
        <v>4</v>
      </c>
      <c r="AK108" s="60">
        <v>2</v>
      </c>
      <c r="AL108" s="60">
        <v>3</v>
      </c>
      <c r="AM108" s="60">
        <v>3</v>
      </c>
      <c r="AN108" s="60">
        <v>1</v>
      </c>
      <c r="AO108" s="60">
        <v>5</v>
      </c>
      <c r="AP108" s="60">
        <v>4</v>
      </c>
      <c r="AQ108" s="60">
        <v>2</v>
      </c>
      <c r="AR108" s="60">
        <v>0</v>
      </c>
      <c r="AS108" s="60">
        <v>0</v>
      </c>
      <c r="AT108" s="60">
        <v>0</v>
      </c>
      <c r="AU108" s="60">
        <v>0</v>
      </c>
      <c r="AV108" s="60">
        <v>1</v>
      </c>
      <c r="AW108" s="60">
        <v>0</v>
      </c>
      <c r="AX108" s="60">
        <v>0</v>
      </c>
      <c r="AY108" s="60">
        <v>0</v>
      </c>
      <c r="AZ108" s="60">
        <v>7</v>
      </c>
      <c r="BA108" s="60">
        <v>4</v>
      </c>
      <c r="BB108" s="60">
        <v>8</v>
      </c>
      <c r="BC108" s="60">
        <v>7</v>
      </c>
      <c r="BD108" s="60">
        <v>6</v>
      </c>
      <c r="BE108" s="60">
        <v>11</v>
      </c>
      <c r="BF108" s="60">
        <v>6</v>
      </c>
      <c r="BG108" s="187">
        <v>0.57142857142856995</v>
      </c>
      <c r="BH108" s="187">
        <v>0.5</v>
      </c>
      <c r="BI108" s="187">
        <v>0.375</v>
      </c>
      <c r="BJ108" s="187">
        <v>0.42857142857142</v>
      </c>
      <c r="BK108" s="187">
        <v>0.16666666666666</v>
      </c>
      <c r="BL108" s="187">
        <v>0.45454545454544998</v>
      </c>
      <c r="BM108" s="187">
        <v>0.66666666666665997</v>
      </c>
    </row>
    <row r="109" spans="2:65" ht="14.1" customHeight="1" x14ac:dyDescent="0.2">
      <c r="B109" s="58" t="s">
        <v>1036</v>
      </c>
      <c r="C109" s="59" t="s">
        <v>383</v>
      </c>
      <c r="D109" s="59" t="s">
        <v>384</v>
      </c>
      <c r="E109" s="63" t="s">
        <v>713</v>
      </c>
      <c r="F109" s="63"/>
      <c r="G109" s="59"/>
      <c r="H109" s="59" t="s">
        <v>714</v>
      </c>
      <c r="I109" s="59" t="s">
        <v>1027</v>
      </c>
      <c r="J109" s="158" t="b">
        <v>0</v>
      </c>
      <c r="K109" s="133" t="s">
        <v>1037</v>
      </c>
      <c r="L109" s="59" t="s">
        <v>1038</v>
      </c>
      <c r="M109" s="58"/>
      <c r="N109" s="63" t="s">
        <v>1039</v>
      </c>
      <c r="O109" s="63" t="s">
        <v>1040</v>
      </c>
      <c r="P109" s="63" t="s">
        <v>720</v>
      </c>
      <c r="Q109" s="63">
        <v>1040</v>
      </c>
      <c r="R109" s="62" t="s">
        <v>1041</v>
      </c>
      <c r="S109" s="218" t="s">
        <v>1042</v>
      </c>
      <c r="T109" s="132" t="s">
        <v>1043</v>
      </c>
      <c r="U109" s="166" t="s">
        <v>397</v>
      </c>
      <c r="V109" s="219" t="s">
        <v>398</v>
      </c>
      <c r="W109" s="219" t="s">
        <v>494</v>
      </c>
      <c r="X109" s="219" t="s">
        <v>495</v>
      </c>
      <c r="Y109" s="132" t="s">
        <v>333</v>
      </c>
      <c r="Z109" s="166"/>
      <c r="AA109" s="166">
        <v>0</v>
      </c>
      <c r="AB109" s="166">
        <v>0</v>
      </c>
      <c r="AC109" s="166">
        <v>0</v>
      </c>
      <c r="AD109" s="166">
        <v>1</v>
      </c>
      <c r="AE109" s="213">
        <v>43298</v>
      </c>
      <c r="AF109" s="64">
        <v>544</v>
      </c>
      <c r="AG109" s="64" t="s">
        <v>401</v>
      </c>
      <c r="AH109" s="64">
        <v>1</v>
      </c>
      <c r="AI109" s="180" t="s">
        <v>334</v>
      </c>
      <c r="AJ109" s="60">
        <v>0</v>
      </c>
      <c r="AK109" s="60">
        <v>0</v>
      </c>
      <c r="AL109" s="60">
        <v>0</v>
      </c>
      <c r="AM109" s="60">
        <v>0</v>
      </c>
      <c r="AN109" s="60">
        <v>0</v>
      </c>
      <c r="AO109" s="60">
        <v>0</v>
      </c>
      <c r="AP109" s="60">
        <v>1</v>
      </c>
      <c r="AQ109" s="60">
        <v>0</v>
      </c>
      <c r="AR109" s="60">
        <v>0</v>
      </c>
      <c r="AS109" s="60">
        <v>0</v>
      </c>
      <c r="AT109" s="60">
        <v>0</v>
      </c>
      <c r="AU109" s="60">
        <v>0</v>
      </c>
      <c r="AV109" s="60">
        <v>0</v>
      </c>
      <c r="AW109" s="60">
        <v>0</v>
      </c>
      <c r="AX109" s="60">
        <v>0</v>
      </c>
      <c r="AY109" s="60">
        <v>0</v>
      </c>
      <c r="AZ109" s="60">
        <v>0</v>
      </c>
      <c r="BA109" s="60">
        <v>3</v>
      </c>
      <c r="BB109" s="60">
        <v>2</v>
      </c>
      <c r="BC109" s="60">
        <v>2</v>
      </c>
      <c r="BD109" s="60">
        <v>0</v>
      </c>
      <c r="BE109" s="60">
        <v>1</v>
      </c>
      <c r="BF109" s="60">
        <v>1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187">
        <v>1</v>
      </c>
    </row>
    <row r="110" spans="2:65" ht="14.1" customHeight="1" x14ac:dyDescent="0.2">
      <c r="B110" s="58" t="s">
        <v>1044</v>
      </c>
      <c r="C110" s="59" t="s">
        <v>383</v>
      </c>
      <c r="D110" s="59" t="s">
        <v>384</v>
      </c>
      <c r="E110" s="63" t="s">
        <v>1017</v>
      </c>
      <c r="F110" s="63" t="s">
        <v>403</v>
      </c>
      <c r="G110" s="59"/>
      <c r="H110" s="59" t="s">
        <v>714</v>
      </c>
      <c r="I110" s="59" t="s">
        <v>1027</v>
      </c>
      <c r="J110" s="158" t="b">
        <v>0</v>
      </c>
      <c r="K110" s="133" t="s">
        <v>1045</v>
      </c>
      <c r="L110" s="59" t="s">
        <v>1046</v>
      </c>
      <c r="M110" s="58"/>
      <c r="N110" s="63" t="s">
        <v>1047</v>
      </c>
      <c r="O110" s="63" t="s">
        <v>1048</v>
      </c>
      <c r="P110" s="63" t="s">
        <v>490</v>
      </c>
      <c r="Q110" s="63">
        <v>6051</v>
      </c>
      <c r="R110" s="62" t="s">
        <v>1031</v>
      </c>
      <c r="S110" s="218" t="s">
        <v>453</v>
      </c>
      <c r="T110" s="132" t="s">
        <v>454</v>
      </c>
      <c r="U110" s="166" t="s">
        <v>397</v>
      </c>
      <c r="V110" s="219" t="s">
        <v>398</v>
      </c>
      <c r="W110" s="219" t="s">
        <v>494</v>
      </c>
      <c r="X110" s="219" t="s">
        <v>495</v>
      </c>
      <c r="Y110" s="132" t="s">
        <v>336</v>
      </c>
      <c r="Z110" s="166" t="s">
        <v>401</v>
      </c>
      <c r="AA110" s="166">
        <v>1</v>
      </c>
      <c r="AB110" s="166">
        <v>1</v>
      </c>
      <c r="AC110" s="166">
        <v>0</v>
      </c>
      <c r="AD110" s="166">
        <v>1</v>
      </c>
      <c r="AE110" s="213">
        <v>43733</v>
      </c>
      <c r="AF110" s="64">
        <v>109</v>
      </c>
      <c r="AG110" s="64" t="s">
        <v>401</v>
      </c>
      <c r="AH110" s="64">
        <v>0</v>
      </c>
      <c r="AI110" s="180" t="s">
        <v>334</v>
      </c>
      <c r="AJ110" s="60">
        <v>0</v>
      </c>
      <c r="AK110" s="60">
        <v>1</v>
      </c>
      <c r="AL110" s="60">
        <v>4</v>
      </c>
      <c r="AM110" s="60">
        <v>2</v>
      </c>
      <c r="AN110" s="60">
        <v>1</v>
      </c>
      <c r="AO110" s="60">
        <v>2</v>
      </c>
      <c r="AP110" s="60">
        <v>4</v>
      </c>
      <c r="AQ110" s="60">
        <v>0</v>
      </c>
      <c r="AR110" s="60">
        <v>1</v>
      </c>
      <c r="AS110" s="60">
        <v>2</v>
      </c>
      <c r="AT110" s="60">
        <v>1</v>
      </c>
      <c r="AU110" s="60">
        <v>0</v>
      </c>
      <c r="AV110" s="60">
        <v>1</v>
      </c>
      <c r="AW110" s="60">
        <v>1</v>
      </c>
      <c r="AX110" s="60">
        <v>0</v>
      </c>
      <c r="AY110" s="60">
        <v>0</v>
      </c>
      <c r="AZ110" s="60">
        <v>2</v>
      </c>
      <c r="BA110" s="60">
        <v>5</v>
      </c>
      <c r="BB110" s="60">
        <v>4</v>
      </c>
      <c r="BC110" s="60">
        <v>2</v>
      </c>
      <c r="BD110" s="60">
        <v>2</v>
      </c>
      <c r="BE110" s="60">
        <v>5</v>
      </c>
      <c r="BF110" s="60">
        <v>7</v>
      </c>
      <c r="BG110" s="187">
        <v>0</v>
      </c>
      <c r="BH110" s="187">
        <v>0.2</v>
      </c>
      <c r="BI110" s="187">
        <v>1</v>
      </c>
      <c r="BJ110" s="187">
        <v>1</v>
      </c>
      <c r="BK110" s="187">
        <v>0.5</v>
      </c>
      <c r="BL110" s="187">
        <v>0.4</v>
      </c>
      <c r="BM110" s="187">
        <v>0.57142857142856995</v>
      </c>
    </row>
    <row r="111" spans="2:65" ht="14.1" customHeight="1" x14ac:dyDescent="0.2">
      <c r="B111" s="58" t="s">
        <v>1049</v>
      </c>
      <c r="C111" s="59" t="s">
        <v>383</v>
      </c>
      <c r="D111" s="59" t="s">
        <v>1050</v>
      </c>
      <c r="E111" s="63" t="s">
        <v>1051</v>
      </c>
      <c r="F111" s="63"/>
      <c r="G111" s="59"/>
      <c r="H111" s="59" t="s">
        <v>1052</v>
      </c>
      <c r="I111" s="59" t="s">
        <v>1053</v>
      </c>
      <c r="J111" s="158" t="b">
        <v>0</v>
      </c>
      <c r="K111" s="133" t="s">
        <v>1054</v>
      </c>
      <c r="L111" s="59" t="s">
        <v>742</v>
      </c>
      <c r="M111" s="58"/>
      <c r="N111" s="63" t="s">
        <v>1055</v>
      </c>
      <c r="O111" s="63" t="s">
        <v>1056</v>
      </c>
      <c r="P111" s="63" t="s">
        <v>815</v>
      </c>
      <c r="Q111" s="63">
        <v>8611</v>
      </c>
      <c r="R111" s="62" t="s">
        <v>1057</v>
      </c>
      <c r="S111" s="218" t="s">
        <v>746</v>
      </c>
      <c r="T111" s="132" t="s">
        <v>747</v>
      </c>
      <c r="U111" s="166" t="s">
        <v>397</v>
      </c>
      <c r="V111" s="219" t="s">
        <v>398</v>
      </c>
      <c r="W111" s="219" t="s">
        <v>445</v>
      </c>
      <c r="X111" s="219" t="s">
        <v>446</v>
      </c>
      <c r="Y111" s="132" t="s">
        <v>336</v>
      </c>
      <c r="Z111" s="166" t="s">
        <v>401</v>
      </c>
      <c r="AA111" s="166">
        <v>1</v>
      </c>
      <c r="AB111" s="166">
        <v>1</v>
      </c>
      <c r="AC111" s="166">
        <v>0</v>
      </c>
      <c r="AD111" s="166">
        <v>1</v>
      </c>
      <c r="AE111" s="213">
        <v>42986</v>
      </c>
      <c r="AF111" s="64">
        <v>856</v>
      </c>
      <c r="AG111" s="64" t="s">
        <v>401</v>
      </c>
      <c r="AH111" s="64">
        <v>0</v>
      </c>
      <c r="AI111" s="180" t="s">
        <v>334</v>
      </c>
      <c r="AJ111" s="60">
        <v>0</v>
      </c>
      <c r="AK111" s="60">
        <v>0</v>
      </c>
      <c r="AL111" s="60">
        <v>0</v>
      </c>
      <c r="AM111" s="60">
        <v>0</v>
      </c>
      <c r="AN111" s="60">
        <v>0</v>
      </c>
      <c r="AO111" s="60">
        <v>0</v>
      </c>
      <c r="AP111" s="60">
        <v>0</v>
      </c>
      <c r="AQ111" s="60">
        <v>0</v>
      </c>
      <c r="AR111" s="60">
        <v>0</v>
      </c>
      <c r="AS111" s="60">
        <v>0</v>
      </c>
      <c r="AT111" s="60">
        <v>0</v>
      </c>
      <c r="AU111" s="60">
        <v>0</v>
      </c>
      <c r="AV111" s="60">
        <v>0</v>
      </c>
      <c r="AW111" s="60">
        <v>0</v>
      </c>
      <c r="AX111" s="60">
        <v>0</v>
      </c>
      <c r="AY111" s="60">
        <v>0</v>
      </c>
      <c r="AZ111" s="60">
        <v>0</v>
      </c>
      <c r="BA111" s="60">
        <v>0</v>
      </c>
      <c r="BB111" s="60">
        <v>0</v>
      </c>
      <c r="BC111" s="60">
        <v>0</v>
      </c>
      <c r="BD111" s="60">
        <v>0</v>
      </c>
      <c r="BE111" s="60">
        <v>0</v>
      </c>
      <c r="BF111" s="60">
        <v>0</v>
      </c>
      <c r="BG111" s="187">
        <v>0</v>
      </c>
      <c r="BH111" s="187">
        <v>0</v>
      </c>
      <c r="BI111" s="187">
        <v>0</v>
      </c>
      <c r="BJ111" s="187">
        <v>0</v>
      </c>
      <c r="BK111" s="187">
        <v>0</v>
      </c>
      <c r="BL111" s="187">
        <v>0</v>
      </c>
      <c r="BM111" s="187">
        <v>0</v>
      </c>
    </row>
    <row r="112" spans="2:65" ht="14.1" customHeight="1" x14ac:dyDescent="0.2">
      <c r="B112" s="58" t="s">
        <v>1058</v>
      </c>
      <c r="C112" s="59" t="s">
        <v>383</v>
      </c>
      <c r="D112" s="59" t="s">
        <v>384</v>
      </c>
      <c r="E112" s="63" t="s">
        <v>385</v>
      </c>
      <c r="F112" s="63"/>
      <c r="G112" s="59" t="s">
        <v>386</v>
      </c>
      <c r="H112" s="59" t="s">
        <v>423</v>
      </c>
      <c r="I112" s="59" t="s">
        <v>1059</v>
      </c>
      <c r="J112" s="158" t="b">
        <v>0</v>
      </c>
      <c r="K112" s="133" t="s">
        <v>1060</v>
      </c>
      <c r="L112" s="59" t="s">
        <v>1061</v>
      </c>
      <c r="M112" s="58"/>
      <c r="N112" s="63" t="s">
        <v>1062</v>
      </c>
      <c r="O112" s="63" t="s">
        <v>441</v>
      </c>
      <c r="P112" s="63" t="s">
        <v>393</v>
      </c>
      <c r="Q112" s="63">
        <v>11228</v>
      </c>
      <c r="R112" s="62" t="s">
        <v>1063</v>
      </c>
      <c r="S112" s="218" t="s">
        <v>1064</v>
      </c>
      <c r="T112" s="132" t="s">
        <v>1065</v>
      </c>
      <c r="U112" s="166" t="s">
        <v>397</v>
      </c>
      <c r="V112" s="219" t="s">
        <v>398</v>
      </c>
      <c r="W112" s="219" t="s">
        <v>445</v>
      </c>
      <c r="X112" s="219" t="s">
        <v>446</v>
      </c>
      <c r="Y112" s="132" t="s">
        <v>333</v>
      </c>
      <c r="Z112" s="166"/>
      <c r="AA112" s="166">
        <v>0</v>
      </c>
      <c r="AB112" s="166">
        <v>0</v>
      </c>
      <c r="AC112" s="166">
        <v>0</v>
      </c>
      <c r="AD112" s="166">
        <v>0</v>
      </c>
      <c r="AE112" s="213">
        <v>39930</v>
      </c>
      <c r="AF112" s="64">
        <v>3912</v>
      </c>
      <c r="AG112" s="64" t="s">
        <v>401</v>
      </c>
      <c r="AH112" s="64">
        <v>1</v>
      </c>
      <c r="AI112" s="180" t="s">
        <v>334</v>
      </c>
      <c r="AJ112" s="60">
        <v>0</v>
      </c>
      <c r="AK112" s="60">
        <v>0</v>
      </c>
      <c r="AL112" s="60">
        <v>0</v>
      </c>
      <c r="AM112" s="60">
        <v>0</v>
      </c>
      <c r="AN112" s="60">
        <v>0</v>
      </c>
      <c r="AO112" s="60">
        <v>0</v>
      </c>
      <c r="AP112" s="60">
        <v>0</v>
      </c>
      <c r="AQ112" s="60">
        <v>0</v>
      </c>
      <c r="AR112" s="60">
        <v>0</v>
      </c>
      <c r="AS112" s="60">
        <v>1</v>
      </c>
      <c r="AT112" s="60">
        <v>0</v>
      </c>
      <c r="AU112" s="60">
        <v>0</v>
      </c>
      <c r="AV112" s="60">
        <v>0</v>
      </c>
      <c r="AW112" s="60">
        <v>0</v>
      </c>
      <c r="AX112" s="60">
        <v>0</v>
      </c>
      <c r="AY112" s="60">
        <v>0</v>
      </c>
      <c r="AZ112" s="60">
        <v>0</v>
      </c>
      <c r="BA112" s="60">
        <v>5</v>
      </c>
      <c r="BB112" s="60">
        <v>1</v>
      </c>
      <c r="BC112" s="60">
        <v>2</v>
      </c>
      <c r="BD112" s="60">
        <v>1</v>
      </c>
      <c r="BE112" s="60">
        <v>3</v>
      </c>
      <c r="BF112" s="60">
        <v>2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187">
        <v>0</v>
      </c>
    </row>
    <row r="113" spans="2:65" ht="14.1" customHeight="1" x14ac:dyDescent="0.2">
      <c r="B113" s="58" t="s">
        <v>1066</v>
      </c>
      <c r="C113" s="59" t="s">
        <v>383</v>
      </c>
      <c r="D113" s="59" t="s">
        <v>384</v>
      </c>
      <c r="E113" s="63" t="s">
        <v>713</v>
      </c>
      <c r="F113" s="63"/>
      <c r="G113" s="59"/>
      <c r="H113" s="59" t="s">
        <v>714</v>
      </c>
      <c r="I113" s="59" t="s">
        <v>1067</v>
      </c>
      <c r="J113" s="158" t="b">
        <v>0</v>
      </c>
      <c r="K113" s="133" t="s">
        <v>1068</v>
      </c>
      <c r="L113" s="59" t="s">
        <v>1069</v>
      </c>
      <c r="M113" s="58"/>
      <c r="N113" s="63" t="s">
        <v>1070</v>
      </c>
      <c r="O113" s="63" t="s">
        <v>1071</v>
      </c>
      <c r="P113" s="63" t="s">
        <v>720</v>
      </c>
      <c r="Q113" s="63">
        <v>2121</v>
      </c>
      <c r="R113" s="62" t="s">
        <v>1072</v>
      </c>
      <c r="S113" s="218" t="s">
        <v>1073</v>
      </c>
      <c r="T113" s="132" t="s">
        <v>1074</v>
      </c>
      <c r="U113" s="166" t="s">
        <v>397</v>
      </c>
      <c r="V113" s="219" t="s">
        <v>398</v>
      </c>
      <c r="W113" s="219" t="s">
        <v>494</v>
      </c>
      <c r="X113" s="219" t="s">
        <v>495</v>
      </c>
      <c r="Y113" s="132" t="s">
        <v>333</v>
      </c>
      <c r="Z113" s="166"/>
      <c r="AA113" s="166">
        <v>0</v>
      </c>
      <c r="AB113" s="166">
        <v>0</v>
      </c>
      <c r="AC113" s="166">
        <v>0</v>
      </c>
      <c r="AD113" s="166">
        <v>1</v>
      </c>
      <c r="AE113" s="213">
        <v>41253</v>
      </c>
      <c r="AF113" s="64">
        <v>2589</v>
      </c>
      <c r="AG113" s="64" t="s">
        <v>401</v>
      </c>
      <c r="AH113" s="64">
        <v>2</v>
      </c>
      <c r="AI113" s="180" t="s">
        <v>334</v>
      </c>
      <c r="AJ113" s="60">
        <v>0</v>
      </c>
      <c r="AK113" s="60">
        <v>0</v>
      </c>
      <c r="AL113" s="60">
        <v>0</v>
      </c>
      <c r="AM113" s="60">
        <v>0</v>
      </c>
      <c r="AN113" s="60">
        <v>0</v>
      </c>
      <c r="AO113" s="60">
        <v>0</v>
      </c>
      <c r="AP113" s="60">
        <v>0</v>
      </c>
      <c r="AQ113" s="60">
        <v>0</v>
      </c>
      <c r="AR113" s="60">
        <v>0</v>
      </c>
      <c r="AS113" s="60">
        <v>2</v>
      </c>
      <c r="AT113" s="60">
        <v>0</v>
      </c>
      <c r="AU113" s="60">
        <v>0</v>
      </c>
      <c r="AV113" s="60">
        <v>1</v>
      </c>
      <c r="AW113" s="60">
        <v>0</v>
      </c>
      <c r="AX113" s="60">
        <v>0</v>
      </c>
      <c r="AY113" s="60">
        <v>1</v>
      </c>
      <c r="AZ113" s="60">
        <v>0</v>
      </c>
      <c r="BA113" s="60">
        <v>5</v>
      </c>
      <c r="BB113" s="60">
        <v>3</v>
      </c>
      <c r="BC113" s="60">
        <v>3</v>
      </c>
      <c r="BD113" s="60">
        <v>3</v>
      </c>
      <c r="BE113" s="60">
        <v>3</v>
      </c>
      <c r="BF113" s="60">
        <v>1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187">
        <v>0</v>
      </c>
    </row>
    <row r="114" spans="2:65" ht="14.1" customHeight="1" x14ac:dyDescent="0.2">
      <c r="B114" s="58" t="s">
        <v>1075</v>
      </c>
      <c r="C114" s="59" t="s">
        <v>383</v>
      </c>
      <c r="D114" s="59" t="s">
        <v>384</v>
      </c>
      <c r="E114" s="63" t="s">
        <v>713</v>
      </c>
      <c r="F114" s="63"/>
      <c r="G114" s="59"/>
      <c r="H114" s="59" t="s">
        <v>714</v>
      </c>
      <c r="I114" s="59" t="s">
        <v>1067</v>
      </c>
      <c r="J114" s="158" t="b">
        <v>0</v>
      </c>
      <c r="K114" s="133" t="s">
        <v>1076</v>
      </c>
      <c r="L114" s="59" t="s">
        <v>1077</v>
      </c>
      <c r="M114" s="58"/>
      <c r="N114" s="63" t="s">
        <v>1078</v>
      </c>
      <c r="O114" s="63" t="s">
        <v>1071</v>
      </c>
      <c r="P114" s="63" t="s">
        <v>720</v>
      </c>
      <c r="Q114" s="63">
        <v>2122</v>
      </c>
      <c r="R114" s="62" t="s">
        <v>1079</v>
      </c>
      <c r="S114" s="218" t="s">
        <v>1080</v>
      </c>
      <c r="T114" s="132" t="s">
        <v>1081</v>
      </c>
      <c r="U114" s="166" t="s">
        <v>397</v>
      </c>
      <c r="V114" s="219" t="s">
        <v>398</v>
      </c>
      <c r="W114" s="219" t="s">
        <v>494</v>
      </c>
      <c r="X114" s="219" t="s">
        <v>495</v>
      </c>
      <c r="Y114" s="132" t="s">
        <v>333</v>
      </c>
      <c r="Z114" s="166"/>
      <c r="AA114" s="166">
        <v>0</v>
      </c>
      <c r="AB114" s="166">
        <v>0</v>
      </c>
      <c r="AC114" s="166">
        <v>0</v>
      </c>
      <c r="AD114" s="166">
        <v>1</v>
      </c>
      <c r="AE114" s="213">
        <v>41352</v>
      </c>
      <c r="AF114" s="64">
        <v>2490</v>
      </c>
      <c r="AG114" s="64" t="s">
        <v>401</v>
      </c>
      <c r="AH114" s="64">
        <v>1</v>
      </c>
      <c r="AI114" s="180" t="s">
        <v>258</v>
      </c>
      <c r="AJ114" s="60">
        <v>0</v>
      </c>
      <c r="AK114" s="60">
        <v>2</v>
      </c>
      <c r="AL114" s="60">
        <v>1</v>
      </c>
      <c r="AM114" s="60">
        <v>4</v>
      </c>
      <c r="AN114" s="60">
        <v>2</v>
      </c>
      <c r="AO114" s="60">
        <v>1</v>
      </c>
      <c r="AP114" s="60">
        <v>0</v>
      </c>
      <c r="AQ114" s="60">
        <v>1</v>
      </c>
      <c r="AR114" s="60">
        <v>0</v>
      </c>
      <c r="AS114" s="60">
        <v>0</v>
      </c>
      <c r="AT114" s="60">
        <v>0</v>
      </c>
      <c r="AU114" s="60">
        <v>0</v>
      </c>
      <c r="AV114" s="60">
        <v>0</v>
      </c>
      <c r="AW114" s="60">
        <v>0</v>
      </c>
      <c r="AX114" s="60">
        <v>0</v>
      </c>
      <c r="AY114" s="60">
        <v>0</v>
      </c>
      <c r="AZ114" s="60">
        <v>8</v>
      </c>
      <c r="BA114" s="60">
        <v>10</v>
      </c>
      <c r="BB114" s="60">
        <v>8</v>
      </c>
      <c r="BC114" s="60">
        <v>8</v>
      </c>
      <c r="BD114" s="60">
        <v>3</v>
      </c>
      <c r="BE114" s="60">
        <v>6</v>
      </c>
      <c r="BF114" s="60">
        <v>5</v>
      </c>
      <c r="BG114" s="187">
        <v>0</v>
      </c>
      <c r="BH114" s="187">
        <v>0.2</v>
      </c>
      <c r="BI114" s="187">
        <v>0.125</v>
      </c>
      <c r="BJ114" s="187">
        <v>0.5</v>
      </c>
      <c r="BK114" s="187">
        <v>0.66666666666665997</v>
      </c>
      <c r="BL114" s="187">
        <v>0.16666666666666</v>
      </c>
      <c r="BM114" s="187">
        <v>0</v>
      </c>
    </row>
    <row r="115" spans="2:65" ht="14.1" customHeight="1" x14ac:dyDescent="0.2">
      <c r="B115" s="58" t="s">
        <v>1082</v>
      </c>
      <c r="C115" s="59" t="s">
        <v>383</v>
      </c>
      <c r="D115" s="59" t="s">
        <v>384</v>
      </c>
      <c r="E115" s="63" t="s">
        <v>713</v>
      </c>
      <c r="F115" s="63"/>
      <c r="G115" s="59"/>
      <c r="H115" s="59" t="s">
        <v>714</v>
      </c>
      <c r="I115" s="59" t="s">
        <v>1067</v>
      </c>
      <c r="J115" s="158" t="b">
        <v>0</v>
      </c>
      <c r="K115" s="133" t="s">
        <v>1083</v>
      </c>
      <c r="L115" s="59" t="s">
        <v>1084</v>
      </c>
      <c r="M115" s="58"/>
      <c r="N115" s="63" t="s">
        <v>1085</v>
      </c>
      <c r="O115" s="63" t="s">
        <v>1086</v>
      </c>
      <c r="P115" s="63" t="s">
        <v>720</v>
      </c>
      <c r="Q115" s="63">
        <v>2301</v>
      </c>
      <c r="R115" s="62" t="s">
        <v>1087</v>
      </c>
      <c r="S115" s="218" t="s">
        <v>1088</v>
      </c>
      <c r="T115" s="132" t="s">
        <v>1089</v>
      </c>
      <c r="U115" s="166" t="s">
        <v>397</v>
      </c>
      <c r="V115" s="219" t="s">
        <v>398</v>
      </c>
      <c r="W115" s="219" t="s">
        <v>494</v>
      </c>
      <c r="X115" s="219" t="s">
        <v>495</v>
      </c>
      <c r="Y115" s="132" t="s">
        <v>333</v>
      </c>
      <c r="Z115" s="166"/>
      <c r="AA115" s="166">
        <v>0</v>
      </c>
      <c r="AB115" s="166">
        <v>0</v>
      </c>
      <c r="AC115" s="166">
        <v>0</v>
      </c>
      <c r="AD115" s="166">
        <v>1</v>
      </c>
      <c r="AE115" s="213">
        <v>41897</v>
      </c>
      <c r="AF115" s="64">
        <v>1945</v>
      </c>
      <c r="AG115" s="64" t="s">
        <v>401</v>
      </c>
      <c r="AH115" s="64">
        <v>1</v>
      </c>
      <c r="AI115" s="180" t="s">
        <v>334</v>
      </c>
      <c r="AJ115" s="60">
        <v>0</v>
      </c>
      <c r="AK115" s="60">
        <v>0</v>
      </c>
      <c r="AL115" s="60">
        <v>0</v>
      </c>
      <c r="AM115" s="60">
        <v>0</v>
      </c>
      <c r="AN115" s="60">
        <v>0</v>
      </c>
      <c r="AO115" s="60">
        <v>0</v>
      </c>
      <c r="AP115" s="60">
        <v>0</v>
      </c>
      <c r="AQ115" s="60">
        <v>0</v>
      </c>
      <c r="AR115" s="60">
        <v>0</v>
      </c>
      <c r="AS115" s="60">
        <v>0</v>
      </c>
      <c r="AT115" s="60">
        <v>0</v>
      </c>
      <c r="AU115" s="60">
        <v>0</v>
      </c>
      <c r="AV115" s="60">
        <v>0</v>
      </c>
      <c r="AW115" s="60">
        <v>0</v>
      </c>
      <c r="AX115" s="60">
        <v>0</v>
      </c>
      <c r="AY115" s="60">
        <v>0</v>
      </c>
      <c r="AZ115" s="60">
        <v>0</v>
      </c>
      <c r="BA115" s="60">
        <v>0</v>
      </c>
      <c r="BB115" s="60">
        <v>0</v>
      </c>
      <c r="BC115" s="60">
        <v>0</v>
      </c>
      <c r="BD115" s="60">
        <v>0</v>
      </c>
      <c r="BE115" s="60">
        <v>0</v>
      </c>
      <c r="BF115" s="60">
        <v>0</v>
      </c>
      <c r="BG115" s="187">
        <v>0</v>
      </c>
      <c r="BH115" s="187">
        <v>0</v>
      </c>
      <c r="BI115" s="187">
        <v>0</v>
      </c>
      <c r="BJ115" s="187">
        <v>0</v>
      </c>
      <c r="BK115" s="187">
        <v>0</v>
      </c>
      <c r="BL115" s="187">
        <v>0</v>
      </c>
      <c r="BM115" s="187">
        <v>0</v>
      </c>
    </row>
    <row r="116" spans="2:65" ht="14.1" customHeight="1" x14ac:dyDescent="0.2">
      <c r="B116" s="58" t="s">
        <v>1090</v>
      </c>
      <c r="C116" s="59" t="s">
        <v>383</v>
      </c>
      <c r="D116" s="59" t="s">
        <v>384</v>
      </c>
      <c r="E116" s="63" t="s">
        <v>713</v>
      </c>
      <c r="F116" s="63"/>
      <c r="G116" s="59"/>
      <c r="H116" s="59" t="s">
        <v>714</v>
      </c>
      <c r="I116" s="59" t="s">
        <v>1067</v>
      </c>
      <c r="J116" s="158" t="b">
        <v>0</v>
      </c>
      <c r="K116" s="133" t="s">
        <v>1091</v>
      </c>
      <c r="L116" s="59" t="s">
        <v>742</v>
      </c>
      <c r="M116" s="58"/>
      <c r="N116" s="63" t="s">
        <v>1092</v>
      </c>
      <c r="O116" s="63" t="s">
        <v>1093</v>
      </c>
      <c r="P116" s="63" t="s">
        <v>720</v>
      </c>
      <c r="Q116" s="63">
        <v>2131</v>
      </c>
      <c r="R116" s="62" t="s">
        <v>1094</v>
      </c>
      <c r="S116" s="218" t="s">
        <v>746</v>
      </c>
      <c r="T116" s="132" t="s">
        <v>747</v>
      </c>
      <c r="U116" s="166" t="s">
        <v>397</v>
      </c>
      <c r="V116" s="219" t="s">
        <v>398</v>
      </c>
      <c r="W116" s="219" t="s">
        <v>445</v>
      </c>
      <c r="X116" s="219" t="s">
        <v>446</v>
      </c>
      <c r="Y116" s="132" t="s">
        <v>336</v>
      </c>
      <c r="Z116" s="166" t="s">
        <v>401</v>
      </c>
      <c r="AA116" s="166">
        <v>1</v>
      </c>
      <c r="AB116" s="166">
        <v>1</v>
      </c>
      <c r="AC116" s="166">
        <v>0</v>
      </c>
      <c r="AD116" s="166">
        <v>1</v>
      </c>
      <c r="AE116" s="213">
        <v>43286</v>
      </c>
      <c r="AF116" s="64">
        <v>556</v>
      </c>
      <c r="AG116" s="64" t="s">
        <v>401</v>
      </c>
      <c r="AH116" s="64">
        <v>1</v>
      </c>
      <c r="AI116" s="180" t="s">
        <v>334</v>
      </c>
      <c r="AJ116" s="60">
        <v>1</v>
      </c>
      <c r="AK116" s="60">
        <v>1</v>
      </c>
      <c r="AL116" s="60">
        <v>0</v>
      </c>
      <c r="AM116" s="60">
        <v>0</v>
      </c>
      <c r="AN116" s="60">
        <v>2</v>
      </c>
      <c r="AO116" s="60">
        <v>0</v>
      </c>
      <c r="AP116" s="60">
        <v>0</v>
      </c>
      <c r="AQ116" s="60">
        <v>0</v>
      </c>
      <c r="AR116" s="60">
        <v>1</v>
      </c>
      <c r="AS116" s="60">
        <v>3</v>
      </c>
      <c r="AT116" s="60">
        <v>0</v>
      </c>
      <c r="AU116" s="60">
        <v>0</v>
      </c>
      <c r="AV116" s="60">
        <v>1</v>
      </c>
      <c r="AW116" s="60">
        <v>0</v>
      </c>
      <c r="AX116" s="60">
        <v>2</v>
      </c>
      <c r="AY116" s="60">
        <v>0</v>
      </c>
      <c r="AZ116" s="60">
        <v>7</v>
      </c>
      <c r="BA116" s="60">
        <v>12</v>
      </c>
      <c r="BB116" s="60">
        <v>10</v>
      </c>
      <c r="BC116" s="60">
        <v>8</v>
      </c>
      <c r="BD116" s="60">
        <v>6</v>
      </c>
      <c r="BE116" s="60">
        <v>10</v>
      </c>
      <c r="BF116" s="60">
        <v>9</v>
      </c>
      <c r="BG116" s="187">
        <v>0.14285714285713999</v>
      </c>
      <c r="BH116" s="187">
        <v>8.3333333333329998E-2</v>
      </c>
      <c r="BI116" s="187">
        <v>0</v>
      </c>
      <c r="BJ116" s="187">
        <v>0</v>
      </c>
      <c r="BK116" s="187">
        <v>0.33333333333332998</v>
      </c>
      <c r="BL116" s="187">
        <v>0</v>
      </c>
      <c r="BM116" s="187">
        <v>0</v>
      </c>
    </row>
    <row r="117" spans="2:65" ht="14.1" customHeight="1" x14ac:dyDescent="0.2">
      <c r="B117" s="58" t="s">
        <v>1095</v>
      </c>
      <c r="C117" s="59" t="s">
        <v>383</v>
      </c>
      <c r="D117" s="59" t="s">
        <v>384</v>
      </c>
      <c r="E117" s="63" t="s">
        <v>713</v>
      </c>
      <c r="F117" s="63"/>
      <c r="G117" s="59"/>
      <c r="H117" s="59" t="s">
        <v>714</v>
      </c>
      <c r="I117" s="59" t="s">
        <v>1067</v>
      </c>
      <c r="J117" s="158" t="b">
        <v>0</v>
      </c>
      <c r="K117" s="133" t="s">
        <v>1096</v>
      </c>
      <c r="L117" s="59" t="s">
        <v>742</v>
      </c>
      <c r="M117" s="58"/>
      <c r="N117" s="63" t="s">
        <v>1097</v>
      </c>
      <c r="O117" s="63" t="s">
        <v>713</v>
      </c>
      <c r="P117" s="63" t="s">
        <v>720</v>
      </c>
      <c r="Q117" s="63">
        <v>2130</v>
      </c>
      <c r="R117" s="62" t="s">
        <v>1098</v>
      </c>
      <c r="S117" s="218" t="s">
        <v>746</v>
      </c>
      <c r="T117" s="132" t="s">
        <v>747</v>
      </c>
      <c r="U117" s="166" t="s">
        <v>397</v>
      </c>
      <c r="V117" s="219" t="s">
        <v>398</v>
      </c>
      <c r="W117" s="219" t="s">
        <v>445</v>
      </c>
      <c r="X117" s="219" t="s">
        <v>446</v>
      </c>
      <c r="Y117" s="132" t="s">
        <v>336</v>
      </c>
      <c r="Z117" s="166" t="s">
        <v>401</v>
      </c>
      <c r="AA117" s="166">
        <v>1</v>
      </c>
      <c r="AB117" s="166">
        <v>1</v>
      </c>
      <c r="AC117" s="166">
        <v>0</v>
      </c>
      <c r="AD117" s="166">
        <v>1</v>
      </c>
      <c r="AE117" s="213">
        <v>43336</v>
      </c>
      <c r="AF117" s="64">
        <v>506</v>
      </c>
      <c r="AG117" s="64" t="s">
        <v>401</v>
      </c>
      <c r="AH117" s="64">
        <v>2</v>
      </c>
      <c r="AI117" s="180" t="s">
        <v>334</v>
      </c>
      <c r="AJ117" s="60">
        <v>0</v>
      </c>
      <c r="AK117" s="60">
        <v>2</v>
      </c>
      <c r="AL117" s="60">
        <v>6</v>
      </c>
      <c r="AM117" s="60">
        <v>2</v>
      </c>
      <c r="AN117" s="60">
        <v>0</v>
      </c>
      <c r="AO117" s="60">
        <v>1</v>
      </c>
      <c r="AP117" s="60">
        <v>1</v>
      </c>
      <c r="AQ117" s="60">
        <v>0</v>
      </c>
      <c r="AR117" s="60">
        <v>0</v>
      </c>
      <c r="AS117" s="60">
        <v>2</v>
      </c>
      <c r="AT117" s="60">
        <v>3</v>
      </c>
      <c r="AU117" s="60">
        <v>0</v>
      </c>
      <c r="AV117" s="60">
        <v>2</v>
      </c>
      <c r="AW117" s="60">
        <v>2</v>
      </c>
      <c r="AX117" s="60">
        <v>0</v>
      </c>
      <c r="AY117" s="60">
        <v>0</v>
      </c>
      <c r="AZ117" s="60">
        <v>0</v>
      </c>
      <c r="BA117" s="60">
        <v>8</v>
      </c>
      <c r="BB117" s="60">
        <v>9</v>
      </c>
      <c r="BC117" s="60">
        <v>7</v>
      </c>
      <c r="BD117" s="60">
        <v>0</v>
      </c>
      <c r="BE117" s="60">
        <v>4</v>
      </c>
      <c r="BF117" s="60">
        <v>6</v>
      </c>
      <c r="BG117" s="187">
        <v>0</v>
      </c>
      <c r="BH117" s="187">
        <v>0.25</v>
      </c>
      <c r="BI117" s="187">
        <v>0.66666666666665997</v>
      </c>
      <c r="BJ117" s="187">
        <v>0.28571428571427998</v>
      </c>
      <c r="BK117" s="187">
        <v>0</v>
      </c>
      <c r="BL117" s="187">
        <v>0.25</v>
      </c>
      <c r="BM117" s="187">
        <v>0.16666666666666</v>
      </c>
    </row>
    <row r="118" spans="2:65" ht="14.1" customHeight="1" x14ac:dyDescent="0.2">
      <c r="B118" s="58" t="s">
        <v>1099</v>
      </c>
      <c r="C118" s="59" t="s">
        <v>383</v>
      </c>
      <c r="D118" s="59" t="s">
        <v>384</v>
      </c>
      <c r="E118" s="63" t="s">
        <v>713</v>
      </c>
      <c r="F118" s="63"/>
      <c r="G118" s="59"/>
      <c r="H118" s="59" t="s">
        <v>714</v>
      </c>
      <c r="I118" s="59" t="s">
        <v>1067</v>
      </c>
      <c r="J118" s="158" t="b">
        <v>0</v>
      </c>
      <c r="K118" s="133" t="s">
        <v>1100</v>
      </c>
      <c r="L118" s="59" t="s">
        <v>1101</v>
      </c>
      <c r="M118" s="58"/>
      <c r="N118" s="63" t="s">
        <v>1102</v>
      </c>
      <c r="O118" s="63" t="s">
        <v>1071</v>
      </c>
      <c r="P118" s="63" t="s">
        <v>720</v>
      </c>
      <c r="Q118" s="63">
        <v>2124</v>
      </c>
      <c r="R118" s="62" t="s">
        <v>1103</v>
      </c>
      <c r="S118" s="218" t="s">
        <v>1104</v>
      </c>
      <c r="T118" s="132" t="s">
        <v>1105</v>
      </c>
      <c r="U118" s="166" t="s">
        <v>397</v>
      </c>
      <c r="V118" s="219" t="s">
        <v>398</v>
      </c>
      <c r="W118" s="219" t="s">
        <v>445</v>
      </c>
      <c r="X118" s="219" t="s">
        <v>446</v>
      </c>
      <c r="Y118" s="132" t="s">
        <v>333</v>
      </c>
      <c r="Z118" s="166"/>
      <c r="AA118" s="166">
        <v>0</v>
      </c>
      <c r="AB118" s="166">
        <v>0</v>
      </c>
      <c r="AC118" s="166">
        <v>0</v>
      </c>
      <c r="AD118" s="166">
        <v>1</v>
      </c>
      <c r="AE118" s="213">
        <v>43742</v>
      </c>
      <c r="AF118" s="64">
        <v>100</v>
      </c>
      <c r="AG118" s="64" t="s">
        <v>401</v>
      </c>
      <c r="AH118" s="64">
        <v>1</v>
      </c>
      <c r="AI118" s="180" t="s">
        <v>334</v>
      </c>
      <c r="AJ118" s="60">
        <v>0</v>
      </c>
      <c r="AK118" s="60">
        <v>0</v>
      </c>
      <c r="AL118" s="60">
        <v>0</v>
      </c>
      <c r="AM118" s="60">
        <v>0</v>
      </c>
      <c r="AN118" s="60">
        <v>1</v>
      </c>
      <c r="AO118" s="60">
        <v>0</v>
      </c>
      <c r="AP118" s="60">
        <v>0</v>
      </c>
      <c r="AQ118" s="60">
        <v>0</v>
      </c>
      <c r="AR118" s="60">
        <v>0</v>
      </c>
      <c r="AS118" s="60">
        <v>1</v>
      </c>
      <c r="AT118" s="60">
        <v>0</v>
      </c>
      <c r="AU118" s="60">
        <v>0</v>
      </c>
      <c r="AV118" s="60">
        <v>0</v>
      </c>
      <c r="AW118" s="60">
        <v>0</v>
      </c>
      <c r="AX118" s="60">
        <v>0</v>
      </c>
      <c r="AY118" s="60">
        <v>0</v>
      </c>
      <c r="AZ118" s="60">
        <v>0</v>
      </c>
      <c r="BA118" s="60">
        <v>1</v>
      </c>
      <c r="BB118" s="60">
        <v>0</v>
      </c>
      <c r="BC118" s="60">
        <v>0</v>
      </c>
      <c r="BD118" s="60">
        <v>0</v>
      </c>
      <c r="BE118" s="60">
        <v>0</v>
      </c>
      <c r="BF118" s="60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0</v>
      </c>
      <c r="BM118" s="187">
        <v>0</v>
      </c>
    </row>
    <row r="119" spans="2:65" ht="14.1" customHeight="1" x14ac:dyDescent="0.2">
      <c r="B119" s="58" t="s">
        <v>1106</v>
      </c>
      <c r="C119" s="59" t="s">
        <v>383</v>
      </c>
      <c r="D119" s="59" t="s">
        <v>384</v>
      </c>
      <c r="E119" s="63" t="s">
        <v>385</v>
      </c>
      <c r="F119" s="63" t="s">
        <v>403</v>
      </c>
      <c r="G119" s="59"/>
      <c r="H119" s="59" t="s">
        <v>567</v>
      </c>
      <c r="I119" s="59" t="s">
        <v>1107</v>
      </c>
      <c r="J119" s="158" t="b">
        <v>0</v>
      </c>
      <c r="K119" s="133" t="s">
        <v>1108</v>
      </c>
      <c r="L119" s="59" t="s">
        <v>405</v>
      </c>
      <c r="M119" s="58"/>
      <c r="N119" s="63" t="s">
        <v>1109</v>
      </c>
      <c r="O119" s="63" t="s">
        <v>1110</v>
      </c>
      <c r="P119" s="63" t="s">
        <v>393</v>
      </c>
      <c r="Q119" s="63">
        <v>10033</v>
      </c>
      <c r="R119" s="62" t="s">
        <v>1111</v>
      </c>
      <c r="S119" s="218" t="s">
        <v>408</v>
      </c>
      <c r="T119" s="132" t="s">
        <v>409</v>
      </c>
      <c r="U119" s="166" t="s">
        <v>397</v>
      </c>
      <c r="V119" s="219" t="s">
        <v>398</v>
      </c>
      <c r="W119" s="219" t="s">
        <v>399</v>
      </c>
      <c r="X119" s="219" t="s">
        <v>400</v>
      </c>
      <c r="Y119" s="132" t="s">
        <v>336</v>
      </c>
      <c r="Z119" s="166" t="s">
        <v>410</v>
      </c>
      <c r="AA119" s="166">
        <v>1</v>
      </c>
      <c r="AB119" s="166">
        <v>1</v>
      </c>
      <c r="AC119" s="166">
        <v>0</v>
      </c>
      <c r="AD119" s="166">
        <v>0</v>
      </c>
      <c r="AE119" s="213">
        <v>39805</v>
      </c>
      <c r="AF119" s="64">
        <v>4037</v>
      </c>
      <c r="AG119" s="64" t="s">
        <v>401</v>
      </c>
      <c r="AH119" s="64">
        <v>1</v>
      </c>
      <c r="AI119" s="180" t="s">
        <v>334</v>
      </c>
      <c r="AJ119" s="60">
        <v>1</v>
      </c>
      <c r="AK119" s="60">
        <v>6</v>
      </c>
      <c r="AL119" s="60">
        <v>3</v>
      </c>
      <c r="AM119" s="60">
        <v>7</v>
      </c>
      <c r="AN119" s="60">
        <v>2</v>
      </c>
      <c r="AO119" s="60">
        <v>5</v>
      </c>
      <c r="AP119" s="60">
        <v>2</v>
      </c>
      <c r="AQ119" s="60">
        <v>0</v>
      </c>
      <c r="AR119" s="60">
        <v>2</v>
      </c>
      <c r="AS119" s="60">
        <v>2</v>
      </c>
      <c r="AT119" s="60">
        <v>2</v>
      </c>
      <c r="AU119" s="60">
        <v>1</v>
      </c>
      <c r="AV119" s="60">
        <v>0</v>
      </c>
      <c r="AW119" s="60">
        <v>0</v>
      </c>
      <c r="AX119" s="60">
        <v>1</v>
      </c>
      <c r="AY119" s="60">
        <v>0</v>
      </c>
      <c r="AZ119" s="60">
        <v>15</v>
      </c>
      <c r="BA119" s="60">
        <v>37</v>
      </c>
      <c r="BB119" s="60">
        <v>27</v>
      </c>
      <c r="BC119" s="60">
        <v>26</v>
      </c>
      <c r="BD119" s="60">
        <v>18</v>
      </c>
      <c r="BE119" s="60">
        <v>36</v>
      </c>
      <c r="BF119" s="60">
        <v>32</v>
      </c>
      <c r="BG119" s="187">
        <v>6.6666666666660004E-2</v>
      </c>
      <c r="BH119" s="187">
        <v>0.16216216216216001</v>
      </c>
      <c r="BI119" s="187">
        <v>0.11111111111110999</v>
      </c>
      <c r="BJ119" s="187">
        <v>0.26923076923076</v>
      </c>
      <c r="BK119" s="187">
        <v>0.11111111111110999</v>
      </c>
      <c r="BL119" s="187">
        <v>0.13888888888888001</v>
      </c>
      <c r="BM119" s="187">
        <v>6.25E-2</v>
      </c>
    </row>
    <row r="120" spans="2:65" ht="14.1" customHeight="1" x14ac:dyDescent="0.2">
      <c r="B120" s="58" t="s">
        <v>1112</v>
      </c>
      <c r="C120" s="59" t="s">
        <v>383</v>
      </c>
      <c r="D120" s="59" t="s">
        <v>384</v>
      </c>
      <c r="E120" s="63" t="s">
        <v>385</v>
      </c>
      <c r="F120" s="63" t="s">
        <v>403</v>
      </c>
      <c r="G120" s="59"/>
      <c r="H120" s="59" t="s">
        <v>567</v>
      </c>
      <c r="I120" s="59" t="s">
        <v>1107</v>
      </c>
      <c r="J120" s="158" t="b">
        <v>0</v>
      </c>
      <c r="K120" s="133" t="s">
        <v>1113</v>
      </c>
      <c r="L120" s="59" t="s">
        <v>417</v>
      </c>
      <c r="M120" s="58"/>
      <c r="N120" s="63" t="s">
        <v>1114</v>
      </c>
      <c r="O120" s="63" t="s">
        <v>1110</v>
      </c>
      <c r="P120" s="63" t="s">
        <v>393</v>
      </c>
      <c r="Q120" s="63">
        <v>10031</v>
      </c>
      <c r="R120" s="62" t="s">
        <v>1115</v>
      </c>
      <c r="S120" s="218" t="s">
        <v>420</v>
      </c>
      <c r="T120" s="132" t="s">
        <v>421</v>
      </c>
      <c r="U120" s="166" t="s">
        <v>397</v>
      </c>
      <c r="V120" s="219" t="s">
        <v>398</v>
      </c>
      <c r="W120" s="219" t="s">
        <v>399</v>
      </c>
      <c r="X120" s="219" t="s">
        <v>400</v>
      </c>
      <c r="Y120" s="132" t="s">
        <v>336</v>
      </c>
      <c r="Z120" s="166" t="s">
        <v>410</v>
      </c>
      <c r="AA120" s="166">
        <v>1</v>
      </c>
      <c r="AB120" s="166">
        <v>1</v>
      </c>
      <c r="AC120" s="166">
        <v>1</v>
      </c>
      <c r="AD120" s="166">
        <v>0</v>
      </c>
      <c r="AE120" s="213">
        <v>40322</v>
      </c>
      <c r="AF120" s="64">
        <v>3520</v>
      </c>
      <c r="AG120" s="64" t="s">
        <v>401</v>
      </c>
      <c r="AH120" s="64">
        <v>1</v>
      </c>
      <c r="AI120" s="180" t="s">
        <v>258</v>
      </c>
      <c r="AJ120" s="60">
        <v>1</v>
      </c>
      <c r="AK120" s="60">
        <v>2</v>
      </c>
      <c r="AL120" s="60">
        <v>2</v>
      </c>
      <c r="AM120" s="60">
        <v>2</v>
      </c>
      <c r="AN120" s="60">
        <v>7</v>
      </c>
      <c r="AO120" s="60">
        <v>1</v>
      </c>
      <c r="AP120" s="60">
        <v>2</v>
      </c>
      <c r="AQ120" s="60">
        <v>1</v>
      </c>
      <c r="AR120" s="60">
        <v>0</v>
      </c>
      <c r="AS120" s="60">
        <v>2</v>
      </c>
      <c r="AT120" s="60">
        <v>1</v>
      </c>
      <c r="AU120" s="60">
        <v>0</v>
      </c>
      <c r="AV120" s="60">
        <v>3</v>
      </c>
      <c r="AW120" s="60">
        <v>1</v>
      </c>
      <c r="AX120" s="60">
        <v>0</v>
      </c>
      <c r="AY120" s="60">
        <v>2</v>
      </c>
      <c r="AZ120" s="60">
        <v>19</v>
      </c>
      <c r="BA120" s="60">
        <v>41</v>
      </c>
      <c r="BB120" s="60">
        <v>24</v>
      </c>
      <c r="BC120" s="60">
        <v>22</v>
      </c>
      <c r="BD120" s="60">
        <v>33</v>
      </c>
      <c r="BE120" s="60">
        <v>24</v>
      </c>
      <c r="BF120" s="60">
        <v>21</v>
      </c>
      <c r="BG120" s="187">
        <v>5.2631578947360001E-2</v>
      </c>
      <c r="BH120" s="187">
        <v>4.8780487804870001E-2</v>
      </c>
      <c r="BI120" s="187">
        <v>8.3333333333329998E-2</v>
      </c>
      <c r="BJ120" s="187">
        <v>9.0909090909089996E-2</v>
      </c>
      <c r="BK120" s="187">
        <v>0.21212121212120999</v>
      </c>
      <c r="BL120" s="187">
        <v>4.1666666666660003E-2</v>
      </c>
      <c r="BM120" s="187">
        <v>9.5238095238090001E-2</v>
      </c>
    </row>
    <row r="121" spans="2:65" ht="14.1" customHeight="1" x14ac:dyDescent="0.2">
      <c r="B121" s="58" t="s">
        <v>1116</v>
      </c>
      <c r="C121" s="59" t="s">
        <v>383</v>
      </c>
      <c r="D121" s="59" t="s">
        <v>384</v>
      </c>
      <c r="E121" s="63" t="s">
        <v>385</v>
      </c>
      <c r="F121" s="63" t="s">
        <v>403</v>
      </c>
      <c r="G121" s="59"/>
      <c r="H121" s="59" t="s">
        <v>567</v>
      </c>
      <c r="I121" s="59" t="s">
        <v>1107</v>
      </c>
      <c r="J121" s="158" t="b">
        <v>0</v>
      </c>
      <c r="K121" s="133" t="s">
        <v>1117</v>
      </c>
      <c r="L121" s="59" t="s">
        <v>417</v>
      </c>
      <c r="M121" s="58"/>
      <c r="N121" s="63" t="s">
        <v>1118</v>
      </c>
      <c r="O121" s="63" t="s">
        <v>1110</v>
      </c>
      <c r="P121" s="63" t="s">
        <v>393</v>
      </c>
      <c r="Q121" s="63">
        <v>10040</v>
      </c>
      <c r="R121" s="62" t="s">
        <v>1119</v>
      </c>
      <c r="S121" s="218" t="s">
        <v>420</v>
      </c>
      <c r="T121" s="132" t="s">
        <v>421</v>
      </c>
      <c r="U121" s="166" t="s">
        <v>397</v>
      </c>
      <c r="V121" s="219" t="s">
        <v>398</v>
      </c>
      <c r="W121" s="219" t="s">
        <v>399</v>
      </c>
      <c r="X121" s="219" t="s">
        <v>400</v>
      </c>
      <c r="Y121" s="132" t="s">
        <v>336</v>
      </c>
      <c r="Z121" s="166" t="s">
        <v>410</v>
      </c>
      <c r="AA121" s="166">
        <v>1</v>
      </c>
      <c r="AB121" s="166">
        <v>1</v>
      </c>
      <c r="AC121" s="166">
        <v>1</v>
      </c>
      <c r="AD121" s="166">
        <v>0</v>
      </c>
      <c r="AE121" s="213">
        <v>40553</v>
      </c>
      <c r="AF121" s="64">
        <v>3289</v>
      </c>
      <c r="AG121" s="64" t="s">
        <v>401</v>
      </c>
      <c r="AH121" s="64">
        <v>2</v>
      </c>
      <c r="AI121" s="180" t="s">
        <v>258</v>
      </c>
      <c r="AJ121" s="60">
        <v>0</v>
      </c>
      <c r="AK121" s="60">
        <v>17</v>
      </c>
      <c r="AL121" s="60">
        <v>2</v>
      </c>
      <c r="AM121" s="60">
        <v>1</v>
      </c>
      <c r="AN121" s="60">
        <v>0</v>
      </c>
      <c r="AO121" s="60">
        <v>2</v>
      </c>
      <c r="AP121" s="60">
        <v>0</v>
      </c>
      <c r="AQ121" s="60">
        <v>4</v>
      </c>
      <c r="AR121" s="60">
        <v>1</v>
      </c>
      <c r="AS121" s="60">
        <v>2</v>
      </c>
      <c r="AT121" s="60">
        <v>0</v>
      </c>
      <c r="AU121" s="60">
        <v>1</v>
      </c>
      <c r="AV121" s="60">
        <v>1</v>
      </c>
      <c r="AW121" s="60">
        <v>0</v>
      </c>
      <c r="AX121" s="60">
        <v>0</v>
      </c>
      <c r="AY121" s="60">
        <v>0</v>
      </c>
      <c r="AZ121" s="60">
        <v>24</v>
      </c>
      <c r="BA121" s="60">
        <v>26</v>
      </c>
      <c r="BB121" s="60">
        <v>21</v>
      </c>
      <c r="BC121" s="60">
        <v>19</v>
      </c>
      <c r="BD121" s="60">
        <v>37</v>
      </c>
      <c r="BE121" s="60">
        <v>16</v>
      </c>
      <c r="BF121" s="60">
        <v>10</v>
      </c>
      <c r="BG121" s="187">
        <v>0</v>
      </c>
      <c r="BH121" s="187">
        <v>0.65384615384614997</v>
      </c>
      <c r="BI121" s="187">
        <v>9.5238095238090001E-2</v>
      </c>
      <c r="BJ121" s="187">
        <v>5.2631578947360001E-2</v>
      </c>
      <c r="BK121" s="187">
        <v>0</v>
      </c>
      <c r="BL121" s="187">
        <v>0.125</v>
      </c>
      <c r="BM121" s="187">
        <v>0</v>
      </c>
    </row>
    <row r="122" spans="2:65" ht="14.1" customHeight="1" x14ac:dyDescent="0.2">
      <c r="B122" s="58" t="s">
        <v>1120</v>
      </c>
      <c r="C122" s="59" t="s">
        <v>383</v>
      </c>
      <c r="D122" s="59" t="s">
        <v>384</v>
      </c>
      <c r="E122" s="63" t="s">
        <v>385</v>
      </c>
      <c r="F122" s="63" t="s">
        <v>403</v>
      </c>
      <c r="G122" s="59"/>
      <c r="H122" s="59" t="s">
        <v>567</v>
      </c>
      <c r="I122" s="59" t="s">
        <v>1107</v>
      </c>
      <c r="J122" s="158" t="b">
        <v>0</v>
      </c>
      <c r="K122" s="133" t="s">
        <v>1121</v>
      </c>
      <c r="L122" s="59" t="s">
        <v>405</v>
      </c>
      <c r="M122" s="58"/>
      <c r="N122" s="63" t="s">
        <v>1122</v>
      </c>
      <c r="O122" s="63" t="s">
        <v>1110</v>
      </c>
      <c r="P122" s="63" t="s">
        <v>393</v>
      </c>
      <c r="Q122" s="63">
        <v>10033</v>
      </c>
      <c r="R122" s="62" t="s">
        <v>1123</v>
      </c>
      <c r="S122" s="218" t="s">
        <v>408</v>
      </c>
      <c r="T122" s="132" t="s">
        <v>409</v>
      </c>
      <c r="U122" s="166" t="s">
        <v>397</v>
      </c>
      <c r="V122" s="219" t="s">
        <v>398</v>
      </c>
      <c r="W122" s="219" t="s">
        <v>399</v>
      </c>
      <c r="X122" s="219" t="s">
        <v>400</v>
      </c>
      <c r="Y122" s="132" t="s">
        <v>336</v>
      </c>
      <c r="Z122" s="166" t="s">
        <v>410</v>
      </c>
      <c r="AA122" s="166">
        <v>1</v>
      </c>
      <c r="AB122" s="166">
        <v>1</v>
      </c>
      <c r="AC122" s="166">
        <v>1</v>
      </c>
      <c r="AD122" s="166">
        <v>0</v>
      </c>
      <c r="AE122" s="213">
        <v>41677</v>
      </c>
      <c r="AF122" s="64">
        <v>2165</v>
      </c>
      <c r="AG122" s="64" t="s">
        <v>401</v>
      </c>
      <c r="AH122" s="64">
        <v>1</v>
      </c>
      <c r="AI122" s="180" t="s">
        <v>334</v>
      </c>
      <c r="AJ122" s="60">
        <v>4</v>
      </c>
      <c r="AK122" s="60">
        <v>11</v>
      </c>
      <c r="AL122" s="60">
        <v>6</v>
      </c>
      <c r="AM122" s="60">
        <v>3</v>
      </c>
      <c r="AN122" s="60">
        <v>1</v>
      </c>
      <c r="AO122" s="60">
        <v>1</v>
      </c>
      <c r="AP122" s="60">
        <v>1</v>
      </c>
      <c r="AQ122" s="60">
        <v>0</v>
      </c>
      <c r="AR122" s="60">
        <v>1</v>
      </c>
      <c r="AS122" s="60">
        <v>0</v>
      </c>
      <c r="AT122" s="60">
        <v>0</v>
      </c>
      <c r="AU122" s="60">
        <v>1</v>
      </c>
      <c r="AV122" s="60">
        <v>0</v>
      </c>
      <c r="AW122" s="60">
        <v>3</v>
      </c>
      <c r="AX122" s="60">
        <v>0</v>
      </c>
      <c r="AY122" s="60">
        <v>0</v>
      </c>
      <c r="AZ122" s="60">
        <v>28</v>
      </c>
      <c r="BA122" s="60">
        <v>39</v>
      </c>
      <c r="BB122" s="60">
        <v>30</v>
      </c>
      <c r="BC122" s="60">
        <v>21</v>
      </c>
      <c r="BD122" s="60">
        <v>23</v>
      </c>
      <c r="BE122" s="60">
        <v>21</v>
      </c>
      <c r="BF122" s="60">
        <v>27</v>
      </c>
      <c r="BG122" s="187">
        <v>0.14285714285713999</v>
      </c>
      <c r="BH122" s="187">
        <v>0.28205128205127999</v>
      </c>
      <c r="BI122" s="187">
        <v>0.2</v>
      </c>
      <c r="BJ122" s="187">
        <v>0.14285714285713999</v>
      </c>
      <c r="BK122" s="187">
        <v>4.3478260869559998E-2</v>
      </c>
      <c r="BL122" s="187">
        <v>4.7619047619039997E-2</v>
      </c>
      <c r="BM122" s="187">
        <v>3.7037037037029999E-2</v>
      </c>
    </row>
    <row r="123" spans="2:65" ht="14.1" customHeight="1" x14ac:dyDescent="0.2">
      <c r="B123" s="58" t="s">
        <v>1124</v>
      </c>
      <c r="C123" s="59" t="s">
        <v>383</v>
      </c>
      <c r="D123" s="59" t="s">
        <v>384</v>
      </c>
      <c r="E123" s="63" t="s">
        <v>385</v>
      </c>
      <c r="F123" s="63" t="s">
        <v>403</v>
      </c>
      <c r="G123" s="59"/>
      <c r="H123" s="59" t="s">
        <v>567</v>
      </c>
      <c r="I123" s="59" t="s">
        <v>1107</v>
      </c>
      <c r="J123" s="158" t="b">
        <v>0</v>
      </c>
      <c r="K123" s="133" t="s">
        <v>1125</v>
      </c>
      <c r="L123" s="59" t="s">
        <v>417</v>
      </c>
      <c r="M123" s="58"/>
      <c r="N123" s="63" t="s">
        <v>1126</v>
      </c>
      <c r="O123" s="63" t="s">
        <v>1110</v>
      </c>
      <c r="P123" s="63" t="s">
        <v>393</v>
      </c>
      <c r="Q123" s="63">
        <v>10040</v>
      </c>
      <c r="R123" s="62" t="s">
        <v>1127</v>
      </c>
      <c r="S123" s="218" t="s">
        <v>420</v>
      </c>
      <c r="T123" s="132" t="s">
        <v>421</v>
      </c>
      <c r="U123" s="166" t="s">
        <v>397</v>
      </c>
      <c r="V123" s="219" t="s">
        <v>398</v>
      </c>
      <c r="W123" s="219" t="s">
        <v>399</v>
      </c>
      <c r="X123" s="219" t="s">
        <v>400</v>
      </c>
      <c r="Y123" s="132" t="s">
        <v>336</v>
      </c>
      <c r="Z123" s="166" t="s">
        <v>410</v>
      </c>
      <c r="AA123" s="166">
        <v>1</v>
      </c>
      <c r="AB123" s="166">
        <v>1</v>
      </c>
      <c r="AC123" s="166">
        <v>1</v>
      </c>
      <c r="AD123" s="166">
        <v>0</v>
      </c>
      <c r="AE123" s="213">
        <v>41830</v>
      </c>
      <c r="AF123" s="64">
        <v>2012</v>
      </c>
      <c r="AG123" s="64" t="s">
        <v>401</v>
      </c>
      <c r="AH123" s="64">
        <v>1</v>
      </c>
      <c r="AI123" s="180" t="s">
        <v>258</v>
      </c>
      <c r="AJ123" s="60">
        <v>1</v>
      </c>
      <c r="AK123" s="60">
        <v>1</v>
      </c>
      <c r="AL123" s="60">
        <v>2</v>
      </c>
      <c r="AM123" s="60">
        <v>2</v>
      </c>
      <c r="AN123" s="60">
        <v>4</v>
      </c>
      <c r="AO123" s="60">
        <v>3</v>
      </c>
      <c r="AP123" s="60">
        <v>0</v>
      </c>
      <c r="AQ123" s="60">
        <v>2</v>
      </c>
      <c r="AR123" s="60">
        <v>0</v>
      </c>
      <c r="AS123" s="60">
        <v>1</v>
      </c>
      <c r="AT123" s="60">
        <v>0</v>
      </c>
      <c r="AU123" s="60">
        <v>1</v>
      </c>
      <c r="AV123" s="60">
        <v>0</v>
      </c>
      <c r="AW123" s="60">
        <v>0</v>
      </c>
      <c r="AX123" s="60">
        <v>0</v>
      </c>
      <c r="AY123" s="60">
        <v>0</v>
      </c>
      <c r="AZ123" s="60">
        <v>16</v>
      </c>
      <c r="BA123" s="60">
        <v>8</v>
      </c>
      <c r="BB123" s="60">
        <v>11</v>
      </c>
      <c r="BC123" s="60">
        <v>3</v>
      </c>
      <c r="BD123" s="60">
        <v>18</v>
      </c>
      <c r="BE123" s="60">
        <v>11</v>
      </c>
      <c r="BF123" s="60">
        <v>11</v>
      </c>
      <c r="BG123" s="187">
        <v>6.25E-2</v>
      </c>
      <c r="BH123" s="187">
        <v>0.125</v>
      </c>
      <c r="BI123" s="187">
        <v>0.18181818181817999</v>
      </c>
      <c r="BJ123" s="187">
        <v>0.66666666666665997</v>
      </c>
      <c r="BK123" s="187">
        <v>0.22222222222221999</v>
      </c>
      <c r="BL123" s="187">
        <v>0.27272727272726999</v>
      </c>
      <c r="BM123" s="187">
        <v>0</v>
      </c>
    </row>
    <row r="124" spans="2:65" ht="14.1" customHeight="1" x14ac:dyDescent="0.2">
      <c r="B124" s="58" t="s">
        <v>1128</v>
      </c>
      <c r="C124" s="59" t="s">
        <v>383</v>
      </c>
      <c r="D124" s="59" t="s">
        <v>384</v>
      </c>
      <c r="E124" s="63" t="s">
        <v>385</v>
      </c>
      <c r="F124" s="63" t="s">
        <v>403</v>
      </c>
      <c r="G124" s="59"/>
      <c r="H124" s="59" t="s">
        <v>567</v>
      </c>
      <c r="I124" s="59" t="s">
        <v>1107</v>
      </c>
      <c r="J124" s="158" t="b">
        <v>0</v>
      </c>
      <c r="K124" s="133" t="s">
        <v>1129</v>
      </c>
      <c r="L124" s="59" t="s">
        <v>417</v>
      </c>
      <c r="M124" s="58"/>
      <c r="N124" s="63" t="s">
        <v>1130</v>
      </c>
      <c r="O124" s="63" t="s">
        <v>1110</v>
      </c>
      <c r="P124" s="63" t="s">
        <v>393</v>
      </c>
      <c r="Q124" s="63">
        <v>10031</v>
      </c>
      <c r="R124" s="62" t="s">
        <v>1131</v>
      </c>
      <c r="S124" s="218" t="s">
        <v>420</v>
      </c>
      <c r="T124" s="132" t="s">
        <v>421</v>
      </c>
      <c r="U124" s="166" t="s">
        <v>397</v>
      </c>
      <c r="V124" s="219" t="s">
        <v>398</v>
      </c>
      <c r="W124" s="219" t="s">
        <v>399</v>
      </c>
      <c r="X124" s="219" t="s">
        <v>400</v>
      </c>
      <c r="Y124" s="132" t="s">
        <v>336</v>
      </c>
      <c r="Z124" s="166" t="s">
        <v>410</v>
      </c>
      <c r="AA124" s="166">
        <v>1</v>
      </c>
      <c r="AB124" s="166">
        <v>1</v>
      </c>
      <c r="AC124" s="166">
        <v>1</v>
      </c>
      <c r="AD124" s="166">
        <v>0</v>
      </c>
      <c r="AE124" s="213">
        <v>42103</v>
      </c>
      <c r="AF124" s="64">
        <v>1739</v>
      </c>
      <c r="AG124" s="64" t="s">
        <v>401</v>
      </c>
      <c r="AH124" s="64">
        <v>2</v>
      </c>
      <c r="AI124" s="180" t="s">
        <v>258</v>
      </c>
      <c r="AJ124" s="60">
        <v>0</v>
      </c>
      <c r="AK124" s="60">
        <v>2</v>
      </c>
      <c r="AL124" s="60">
        <v>0</v>
      </c>
      <c r="AM124" s="60">
        <v>2</v>
      </c>
      <c r="AN124" s="60">
        <v>4</v>
      </c>
      <c r="AO124" s="60">
        <v>4</v>
      </c>
      <c r="AP124" s="60">
        <v>2</v>
      </c>
      <c r="AQ124" s="60">
        <v>1</v>
      </c>
      <c r="AR124" s="60">
        <v>0</v>
      </c>
      <c r="AS124" s="60">
        <v>2</v>
      </c>
      <c r="AT124" s="60">
        <v>1</v>
      </c>
      <c r="AU124" s="60">
        <v>2</v>
      </c>
      <c r="AV124" s="60">
        <v>1</v>
      </c>
      <c r="AW124" s="60">
        <v>1</v>
      </c>
      <c r="AX124" s="60">
        <v>1</v>
      </c>
      <c r="AY124" s="60">
        <v>2</v>
      </c>
      <c r="AZ124" s="60">
        <v>9</v>
      </c>
      <c r="BA124" s="60">
        <v>14</v>
      </c>
      <c r="BB124" s="60">
        <v>8</v>
      </c>
      <c r="BC124" s="60">
        <v>13</v>
      </c>
      <c r="BD124" s="60">
        <v>14</v>
      </c>
      <c r="BE124" s="60">
        <v>13</v>
      </c>
      <c r="BF124" s="60">
        <v>18</v>
      </c>
      <c r="BG124" s="187">
        <v>0</v>
      </c>
      <c r="BH124" s="187">
        <v>0.14285714285713999</v>
      </c>
      <c r="BI124" s="187">
        <v>0</v>
      </c>
      <c r="BJ124" s="187">
        <v>0.15384615384615</v>
      </c>
      <c r="BK124" s="187">
        <v>0.28571428571427998</v>
      </c>
      <c r="BL124" s="187">
        <v>0.30769230769229999</v>
      </c>
      <c r="BM124" s="187">
        <v>0.11111111111110999</v>
      </c>
    </row>
    <row r="125" spans="2:65" ht="14.1" customHeight="1" x14ac:dyDescent="0.2">
      <c r="B125" s="58" t="s">
        <v>1132</v>
      </c>
      <c r="C125" s="59" t="s">
        <v>383</v>
      </c>
      <c r="D125" s="59" t="s">
        <v>384</v>
      </c>
      <c r="E125" s="63" t="s">
        <v>385</v>
      </c>
      <c r="F125" s="63" t="s">
        <v>403</v>
      </c>
      <c r="G125" s="59"/>
      <c r="H125" s="59" t="s">
        <v>567</v>
      </c>
      <c r="I125" s="59" t="s">
        <v>1107</v>
      </c>
      <c r="J125" s="158" t="b">
        <v>0</v>
      </c>
      <c r="K125" s="133" t="s">
        <v>1133</v>
      </c>
      <c r="L125" s="59" t="s">
        <v>405</v>
      </c>
      <c r="M125" s="58"/>
      <c r="N125" s="63" t="s">
        <v>1134</v>
      </c>
      <c r="O125" s="63" t="s">
        <v>1110</v>
      </c>
      <c r="P125" s="63" t="s">
        <v>393</v>
      </c>
      <c r="Q125" s="63">
        <v>10033</v>
      </c>
      <c r="R125" s="62" t="s">
        <v>1135</v>
      </c>
      <c r="S125" s="218" t="s">
        <v>408</v>
      </c>
      <c r="T125" s="132" t="s">
        <v>409</v>
      </c>
      <c r="U125" s="166" t="s">
        <v>397</v>
      </c>
      <c r="V125" s="219" t="s">
        <v>398</v>
      </c>
      <c r="W125" s="219" t="s">
        <v>399</v>
      </c>
      <c r="X125" s="219" t="s">
        <v>400</v>
      </c>
      <c r="Y125" s="132" t="s">
        <v>336</v>
      </c>
      <c r="Z125" s="166" t="s">
        <v>410</v>
      </c>
      <c r="AA125" s="166">
        <v>1</v>
      </c>
      <c r="AB125" s="166">
        <v>1</v>
      </c>
      <c r="AC125" s="166">
        <v>1</v>
      </c>
      <c r="AD125" s="166">
        <v>0</v>
      </c>
      <c r="AE125" s="213">
        <v>42142</v>
      </c>
      <c r="AF125" s="64">
        <v>1700</v>
      </c>
      <c r="AG125" s="64" t="s">
        <v>401</v>
      </c>
      <c r="AH125" s="64">
        <v>1</v>
      </c>
      <c r="AI125" s="180" t="s">
        <v>334</v>
      </c>
      <c r="AJ125" s="60">
        <v>0</v>
      </c>
      <c r="AK125" s="60">
        <v>1</v>
      </c>
      <c r="AL125" s="60">
        <v>2</v>
      </c>
      <c r="AM125" s="60">
        <v>0</v>
      </c>
      <c r="AN125" s="60">
        <v>1</v>
      </c>
      <c r="AO125" s="60">
        <v>4</v>
      </c>
      <c r="AP125" s="60">
        <v>0</v>
      </c>
      <c r="AQ125" s="60">
        <v>0</v>
      </c>
      <c r="AR125" s="60">
        <v>0</v>
      </c>
      <c r="AS125" s="60">
        <v>0</v>
      </c>
      <c r="AT125" s="60">
        <v>0</v>
      </c>
      <c r="AU125" s="60">
        <v>1</v>
      </c>
      <c r="AV125" s="60">
        <v>0</v>
      </c>
      <c r="AW125" s="60">
        <v>0</v>
      </c>
      <c r="AX125" s="60">
        <v>0</v>
      </c>
      <c r="AY125" s="60">
        <v>0</v>
      </c>
      <c r="AZ125" s="60">
        <v>0</v>
      </c>
      <c r="BA125" s="60">
        <v>10</v>
      </c>
      <c r="BB125" s="60">
        <v>8</v>
      </c>
      <c r="BC125" s="60">
        <v>5</v>
      </c>
      <c r="BD125" s="60">
        <v>4</v>
      </c>
      <c r="BE125" s="60">
        <v>78</v>
      </c>
      <c r="BF125" s="60">
        <v>6</v>
      </c>
      <c r="BG125" s="187">
        <v>0</v>
      </c>
      <c r="BH125" s="187">
        <v>0.1</v>
      </c>
      <c r="BI125" s="187">
        <v>0.25</v>
      </c>
      <c r="BJ125" s="187">
        <v>0</v>
      </c>
      <c r="BK125" s="187">
        <v>0.25</v>
      </c>
      <c r="BL125" s="187">
        <v>5.1282051282049997E-2</v>
      </c>
      <c r="BM125" s="187">
        <v>0</v>
      </c>
    </row>
    <row r="126" spans="2:65" ht="14.1" customHeight="1" x14ac:dyDescent="0.2">
      <c r="B126" s="58" t="s">
        <v>1136</v>
      </c>
      <c r="C126" s="59" t="s">
        <v>383</v>
      </c>
      <c r="D126" s="59" t="s">
        <v>384</v>
      </c>
      <c r="E126" s="63" t="s">
        <v>385</v>
      </c>
      <c r="F126" s="63" t="s">
        <v>403</v>
      </c>
      <c r="G126" s="59"/>
      <c r="H126" s="59" t="s">
        <v>567</v>
      </c>
      <c r="I126" s="59" t="s">
        <v>1107</v>
      </c>
      <c r="J126" s="158" t="b">
        <v>0</v>
      </c>
      <c r="K126" s="133" t="s">
        <v>1137</v>
      </c>
      <c r="L126" s="59" t="s">
        <v>449</v>
      </c>
      <c r="M126" s="58"/>
      <c r="N126" s="63" t="s">
        <v>1138</v>
      </c>
      <c r="O126" s="63" t="s">
        <v>1139</v>
      </c>
      <c r="P126" s="63" t="s">
        <v>393</v>
      </c>
      <c r="Q126" s="63">
        <v>10032</v>
      </c>
      <c r="R126" s="62" t="s">
        <v>1140</v>
      </c>
      <c r="S126" s="218" t="s">
        <v>453</v>
      </c>
      <c r="T126" s="132" t="s">
        <v>454</v>
      </c>
      <c r="U126" s="166" t="s">
        <v>397</v>
      </c>
      <c r="V126" s="219" t="s">
        <v>398</v>
      </c>
      <c r="W126" s="219" t="s">
        <v>399</v>
      </c>
      <c r="X126" s="219" t="s">
        <v>400</v>
      </c>
      <c r="Y126" s="132" t="s">
        <v>336</v>
      </c>
      <c r="Z126" s="166" t="s">
        <v>410</v>
      </c>
      <c r="AA126" s="166">
        <v>1</v>
      </c>
      <c r="AB126" s="166">
        <v>1</v>
      </c>
      <c r="AC126" s="166">
        <v>1</v>
      </c>
      <c r="AD126" s="166">
        <v>0</v>
      </c>
      <c r="AE126" s="213">
        <v>42250</v>
      </c>
      <c r="AF126" s="64">
        <v>1592</v>
      </c>
      <c r="AG126" s="64" t="s">
        <v>401</v>
      </c>
      <c r="AH126" s="64">
        <v>1</v>
      </c>
      <c r="AI126" s="180" t="s">
        <v>258</v>
      </c>
      <c r="AJ126" s="60">
        <v>2</v>
      </c>
      <c r="AK126" s="60">
        <v>1</v>
      </c>
      <c r="AL126" s="60">
        <v>2</v>
      </c>
      <c r="AM126" s="60">
        <v>2</v>
      </c>
      <c r="AN126" s="60">
        <v>3</v>
      </c>
      <c r="AO126" s="60">
        <v>4</v>
      </c>
      <c r="AP126" s="60">
        <v>3</v>
      </c>
      <c r="AQ126" s="60">
        <v>2</v>
      </c>
      <c r="AR126" s="60">
        <v>0</v>
      </c>
      <c r="AS126" s="60">
        <v>0</v>
      </c>
      <c r="AT126" s="60">
        <v>1</v>
      </c>
      <c r="AU126" s="60">
        <v>0</v>
      </c>
      <c r="AV126" s="60">
        <v>3</v>
      </c>
      <c r="AW126" s="60">
        <v>2</v>
      </c>
      <c r="AX126" s="60">
        <v>0</v>
      </c>
      <c r="AY126" s="60">
        <v>0</v>
      </c>
      <c r="AZ126" s="60">
        <v>16</v>
      </c>
      <c r="BA126" s="60">
        <v>20</v>
      </c>
      <c r="BB126" s="60">
        <v>15</v>
      </c>
      <c r="BC126" s="60">
        <v>23</v>
      </c>
      <c r="BD126" s="60">
        <v>24</v>
      </c>
      <c r="BE126" s="60">
        <v>20</v>
      </c>
      <c r="BF126" s="60">
        <v>16</v>
      </c>
      <c r="BG126" s="187">
        <v>0.125</v>
      </c>
      <c r="BH126" s="187">
        <v>0.05</v>
      </c>
      <c r="BI126" s="187">
        <v>0.13333333333333</v>
      </c>
      <c r="BJ126" s="187">
        <v>8.6956521739130002E-2</v>
      </c>
      <c r="BK126" s="187">
        <v>0.125</v>
      </c>
      <c r="BL126" s="187">
        <v>0.2</v>
      </c>
      <c r="BM126" s="187">
        <v>0.1875</v>
      </c>
    </row>
    <row r="127" spans="2:65" ht="14.1" customHeight="1" x14ac:dyDescent="0.2">
      <c r="B127" s="58" t="s">
        <v>1141</v>
      </c>
      <c r="C127" s="59" t="s">
        <v>383</v>
      </c>
      <c r="D127" s="59" t="s">
        <v>384</v>
      </c>
      <c r="E127" s="63" t="s">
        <v>385</v>
      </c>
      <c r="F127" s="63" t="s">
        <v>403</v>
      </c>
      <c r="G127" s="59"/>
      <c r="H127" s="59" t="s">
        <v>567</v>
      </c>
      <c r="I127" s="59" t="s">
        <v>1107</v>
      </c>
      <c r="J127" s="158" t="b">
        <v>0</v>
      </c>
      <c r="K127" s="133" t="s">
        <v>1142</v>
      </c>
      <c r="L127" s="59" t="s">
        <v>417</v>
      </c>
      <c r="M127" s="58"/>
      <c r="N127" s="63" t="s">
        <v>1143</v>
      </c>
      <c r="O127" s="63" t="s">
        <v>1110</v>
      </c>
      <c r="P127" s="63" t="s">
        <v>393</v>
      </c>
      <c r="Q127" s="63">
        <v>10040</v>
      </c>
      <c r="R127" s="62" t="s">
        <v>1144</v>
      </c>
      <c r="S127" s="218" t="s">
        <v>420</v>
      </c>
      <c r="T127" s="132" t="s">
        <v>421</v>
      </c>
      <c r="U127" s="166" t="s">
        <v>397</v>
      </c>
      <c r="V127" s="219" t="s">
        <v>398</v>
      </c>
      <c r="W127" s="219" t="s">
        <v>399</v>
      </c>
      <c r="X127" s="219" t="s">
        <v>400</v>
      </c>
      <c r="Y127" s="132" t="s">
        <v>333</v>
      </c>
      <c r="Z127" s="166"/>
      <c r="AA127" s="166">
        <v>0</v>
      </c>
      <c r="AB127" s="166">
        <v>0</v>
      </c>
      <c r="AC127" s="166">
        <v>0</v>
      </c>
      <c r="AD127" s="166">
        <v>0</v>
      </c>
      <c r="AE127" s="213">
        <v>42286</v>
      </c>
      <c r="AF127" s="64">
        <v>1556</v>
      </c>
      <c r="AG127" s="64" t="s">
        <v>401</v>
      </c>
      <c r="AH127" s="64">
        <v>1</v>
      </c>
      <c r="AI127" s="180" t="s">
        <v>258</v>
      </c>
      <c r="AJ127" s="60">
        <v>1</v>
      </c>
      <c r="AK127" s="60">
        <v>0</v>
      </c>
      <c r="AL127" s="60">
        <v>0</v>
      </c>
      <c r="AM127" s="60">
        <v>1</v>
      </c>
      <c r="AN127" s="60">
        <v>0</v>
      </c>
      <c r="AO127" s="60">
        <v>0</v>
      </c>
      <c r="AP127" s="60">
        <v>0</v>
      </c>
      <c r="AQ127" s="60">
        <v>1</v>
      </c>
      <c r="AR127" s="60">
        <v>1</v>
      </c>
      <c r="AS127" s="60">
        <v>0</v>
      </c>
      <c r="AT127" s="60">
        <v>0</v>
      </c>
      <c r="AU127" s="60">
        <v>1</v>
      </c>
      <c r="AV127" s="60">
        <v>0</v>
      </c>
      <c r="AW127" s="60">
        <v>1</v>
      </c>
      <c r="AX127" s="60">
        <v>1</v>
      </c>
      <c r="AY127" s="60">
        <v>0</v>
      </c>
      <c r="AZ127" s="60">
        <v>12</v>
      </c>
      <c r="BA127" s="60">
        <v>12</v>
      </c>
      <c r="BB127" s="60">
        <v>9</v>
      </c>
      <c r="BC127" s="60">
        <v>4</v>
      </c>
      <c r="BD127" s="60">
        <v>9</v>
      </c>
      <c r="BE127" s="60">
        <v>12</v>
      </c>
      <c r="BF127" s="60">
        <v>9</v>
      </c>
      <c r="BG127" s="187">
        <v>8.3333333333329998E-2</v>
      </c>
      <c r="BH127" s="187">
        <v>0</v>
      </c>
      <c r="BI127" s="187">
        <v>0</v>
      </c>
      <c r="BJ127" s="187">
        <v>0.25</v>
      </c>
      <c r="BK127" s="187">
        <v>0</v>
      </c>
      <c r="BL127" s="187">
        <v>0</v>
      </c>
      <c r="BM127" s="187">
        <v>0</v>
      </c>
    </row>
    <row r="128" spans="2:65" ht="14.1" customHeight="1" x14ac:dyDescent="0.2">
      <c r="B128" s="58" t="s">
        <v>1145</v>
      </c>
      <c r="C128" s="59" t="s">
        <v>383</v>
      </c>
      <c r="D128" s="59" t="s">
        <v>384</v>
      </c>
      <c r="E128" s="63" t="s">
        <v>385</v>
      </c>
      <c r="F128" s="63" t="s">
        <v>403</v>
      </c>
      <c r="G128" s="59"/>
      <c r="H128" s="59" t="s">
        <v>567</v>
      </c>
      <c r="I128" s="59" t="s">
        <v>1107</v>
      </c>
      <c r="J128" s="158" t="b">
        <v>0</v>
      </c>
      <c r="K128" s="133" t="s">
        <v>1146</v>
      </c>
      <c r="L128" s="59" t="s">
        <v>417</v>
      </c>
      <c r="M128" s="58"/>
      <c r="N128" s="63" t="s">
        <v>1147</v>
      </c>
      <c r="O128" s="63" t="s">
        <v>1110</v>
      </c>
      <c r="P128" s="63" t="s">
        <v>393</v>
      </c>
      <c r="Q128" s="63">
        <v>10034</v>
      </c>
      <c r="R128" s="62" t="s">
        <v>1148</v>
      </c>
      <c r="S128" s="218" t="s">
        <v>420</v>
      </c>
      <c r="T128" s="132" t="s">
        <v>421</v>
      </c>
      <c r="U128" s="166" t="s">
        <v>397</v>
      </c>
      <c r="V128" s="219" t="s">
        <v>398</v>
      </c>
      <c r="W128" s="219" t="s">
        <v>399</v>
      </c>
      <c r="X128" s="219" t="s">
        <v>400</v>
      </c>
      <c r="Y128" s="132" t="s">
        <v>333</v>
      </c>
      <c r="Z128" s="166" t="s">
        <v>410</v>
      </c>
      <c r="AA128" s="166">
        <v>0</v>
      </c>
      <c r="AB128" s="166">
        <v>0</v>
      </c>
      <c r="AC128" s="166">
        <v>0</v>
      </c>
      <c r="AD128" s="166">
        <v>0</v>
      </c>
      <c r="AE128" s="213">
        <v>42662</v>
      </c>
      <c r="AF128" s="64">
        <v>1180</v>
      </c>
      <c r="AG128" s="64" t="s">
        <v>401</v>
      </c>
      <c r="AH128" s="64">
        <v>1</v>
      </c>
      <c r="AI128" s="180" t="s">
        <v>258</v>
      </c>
      <c r="AJ128" s="60">
        <v>0</v>
      </c>
      <c r="AK128" s="60">
        <v>0</v>
      </c>
      <c r="AL128" s="60">
        <v>0</v>
      </c>
      <c r="AM128" s="60">
        <v>0</v>
      </c>
      <c r="AN128" s="60">
        <v>1</v>
      </c>
      <c r="AO128" s="60">
        <v>1</v>
      </c>
      <c r="AP128" s="60">
        <v>1</v>
      </c>
      <c r="AQ128" s="60">
        <v>1</v>
      </c>
      <c r="AR128" s="60">
        <v>0</v>
      </c>
      <c r="AS128" s="60">
        <v>0</v>
      </c>
      <c r="AT128" s="60">
        <v>0</v>
      </c>
      <c r="AU128" s="60">
        <v>0</v>
      </c>
      <c r="AV128" s="60">
        <v>1</v>
      </c>
      <c r="AW128" s="60">
        <v>0</v>
      </c>
      <c r="AX128" s="60">
        <v>0</v>
      </c>
      <c r="AY128" s="60">
        <v>0</v>
      </c>
      <c r="AZ128" s="60">
        <v>10</v>
      </c>
      <c r="BA128" s="60">
        <v>20</v>
      </c>
      <c r="BB128" s="60">
        <v>13</v>
      </c>
      <c r="BC128" s="60">
        <v>19</v>
      </c>
      <c r="BD128" s="60">
        <v>14</v>
      </c>
      <c r="BE128" s="60">
        <v>3</v>
      </c>
      <c r="BF128" s="60">
        <v>22</v>
      </c>
      <c r="BG128" s="187">
        <v>0</v>
      </c>
      <c r="BH128" s="187">
        <v>0</v>
      </c>
      <c r="BI128" s="187">
        <v>0</v>
      </c>
      <c r="BJ128" s="187">
        <v>0</v>
      </c>
      <c r="BK128" s="187">
        <v>7.1428571428569995E-2</v>
      </c>
      <c r="BL128" s="187">
        <v>0.33333333333332998</v>
      </c>
      <c r="BM128" s="187">
        <v>4.5454545454540002E-2</v>
      </c>
    </row>
    <row r="129" spans="2:65" ht="14.1" customHeight="1" x14ac:dyDescent="0.2">
      <c r="B129" s="58" t="s">
        <v>1149</v>
      </c>
      <c r="C129" s="59" t="s">
        <v>383</v>
      </c>
      <c r="D129" s="59" t="s">
        <v>384</v>
      </c>
      <c r="E129" s="63" t="s">
        <v>385</v>
      </c>
      <c r="F129" s="63" t="s">
        <v>403</v>
      </c>
      <c r="G129" s="59"/>
      <c r="H129" s="59" t="s">
        <v>567</v>
      </c>
      <c r="I129" s="59" t="s">
        <v>1107</v>
      </c>
      <c r="J129" s="158" t="b">
        <v>0</v>
      </c>
      <c r="K129" s="133" t="s">
        <v>1150</v>
      </c>
      <c r="L129" s="59" t="s">
        <v>417</v>
      </c>
      <c r="M129" s="58"/>
      <c r="N129" s="63" t="s">
        <v>1151</v>
      </c>
      <c r="O129" s="63" t="s">
        <v>1110</v>
      </c>
      <c r="P129" s="63" t="s">
        <v>393</v>
      </c>
      <c r="Q129" s="63">
        <v>10032</v>
      </c>
      <c r="R129" s="62" t="s">
        <v>1152</v>
      </c>
      <c r="S129" s="218" t="s">
        <v>420</v>
      </c>
      <c r="T129" s="132" t="s">
        <v>421</v>
      </c>
      <c r="U129" s="166" t="s">
        <v>397</v>
      </c>
      <c r="V129" s="219" t="s">
        <v>398</v>
      </c>
      <c r="W129" s="219" t="s">
        <v>399</v>
      </c>
      <c r="X129" s="219" t="s">
        <v>400</v>
      </c>
      <c r="Y129" s="132" t="s">
        <v>336</v>
      </c>
      <c r="Z129" s="166" t="s">
        <v>410</v>
      </c>
      <c r="AA129" s="166">
        <v>1</v>
      </c>
      <c r="AB129" s="166">
        <v>1</v>
      </c>
      <c r="AC129" s="166">
        <v>1</v>
      </c>
      <c r="AD129" s="166">
        <v>0</v>
      </c>
      <c r="AE129" s="213">
        <v>42693</v>
      </c>
      <c r="AF129" s="64">
        <v>1149</v>
      </c>
      <c r="AG129" s="64" t="s">
        <v>401</v>
      </c>
      <c r="AH129" s="64">
        <v>1</v>
      </c>
      <c r="AI129" s="180" t="s">
        <v>258</v>
      </c>
      <c r="AJ129" s="60">
        <v>3</v>
      </c>
      <c r="AK129" s="60">
        <v>2</v>
      </c>
      <c r="AL129" s="60">
        <v>6</v>
      </c>
      <c r="AM129" s="60">
        <v>1</v>
      </c>
      <c r="AN129" s="60">
        <v>5</v>
      </c>
      <c r="AO129" s="60">
        <v>3</v>
      </c>
      <c r="AP129" s="60">
        <v>6</v>
      </c>
      <c r="AQ129" s="60">
        <v>3</v>
      </c>
      <c r="AR129" s="60">
        <v>0</v>
      </c>
      <c r="AS129" s="60">
        <v>2</v>
      </c>
      <c r="AT129" s="60">
        <v>1</v>
      </c>
      <c r="AU129" s="60">
        <v>0</v>
      </c>
      <c r="AV129" s="60">
        <v>2</v>
      </c>
      <c r="AW129" s="60">
        <v>2</v>
      </c>
      <c r="AX129" s="60">
        <v>3</v>
      </c>
      <c r="AY129" s="60">
        <v>1</v>
      </c>
      <c r="AZ129" s="60">
        <v>25</v>
      </c>
      <c r="BA129" s="60">
        <v>18</v>
      </c>
      <c r="BB129" s="60">
        <v>18</v>
      </c>
      <c r="BC129" s="60">
        <v>16</v>
      </c>
      <c r="BD129" s="60">
        <v>42</v>
      </c>
      <c r="BE129" s="60">
        <v>18</v>
      </c>
      <c r="BF129" s="60">
        <v>25</v>
      </c>
      <c r="BG129" s="187">
        <v>0.12</v>
      </c>
      <c r="BH129" s="187">
        <v>0.11111111111110999</v>
      </c>
      <c r="BI129" s="187">
        <v>0.33333333333332998</v>
      </c>
      <c r="BJ129" s="187">
        <v>6.25E-2</v>
      </c>
      <c r="BK129" s="187">
        <v>0.11904761904761001</v>
      </c>
      <c r="BL129" s="187">
        <v>0.16666666666666</v>
      </c>
      <c r="BM129" s="187">
        <v>0.24</v>
      </c>
    </row>
    <row r="130" spans="2:65" ht="14.1" customHeight="1" x14ac:dyDescent="0.2">
      <c r="B130" s="58" t="s">
        <v>1153</v>
      </c>
      <c r="C130" s="59" t="s">
        <v>383</v>
      </c>
      <c r="D130" s="59" t="s">
        <v>384</v>
      </c>
      <c r="E130" s="63" t="s">
        <v>385</v>
      </c>
      <c r="F130" s="63"/>
      <c r="G130" s="59"/>
      <c r="H130" s="59" t="s">
        <v>567</v>
      </c>
      <c r="I130" s="59" t="s">
        <v>1107</v>
      </c>
      <c r="J130" s="158" t="b">
        <v>0</v>
      </c>
      <c r="K130" s="133" t="s">
        <v>1154</v>
      </c>
      <c r="L130" s="59" t="s">
        <v>1155</v>
      </c>
      <c r="M130" s="58"/>
      <c r="N130" s="63" t="s">
        <v>1156</v>
      </c>
      <c r="O130" s="63" t="s">
        <v>1110</v>
      </c>
      <c r="P130" s="63" t="s">
        <v>393</v>
      </c>
      <c r="Q130" s="63">
        <v>10040</v>
      </c>
      <c r="R130" s="62" t="s">
        <v>1157</v>
      </c>
      <c r="S130" s="218" t="s">
        <v>617</v>
      </c>
      <c r="T130" s="132" t="s">
        <v>618</v>
      </c>
      <c r="U130" s="166" t="s">
        <v>397</v>
      </c>
      <c r="V130" s="219" t="s">
        <v>398</v>
      </c>
      <c r="W130" s="219" t="s">
        <v>399</v>
      </c>
      <c r="X130" s="219" t="s">
        <v>400</v>
      </c>
      <c r="Y130" s="132" t="s">
        <v>335</v>
      </c>
      <c r="Z130" s="166" t="s">
        <v>401</v>
      </c>
      <c r="AA130" s="166">
        <v>1</v>
      </c>
      <c r="AB130" s="166">
        <v>1</v>
      </c>
      <c r="AC130" s="166">
        <v>1</v>
      </c>
      <c r="AD130" s="166">
        <v>0</v>
      </c>
      <c r="AE130" s="213">
        <v>43007</v>
      </c>
      <c r="AF130" s="64">
        <v>835</v>
      </c>
      <c r="AG130" s="64" t="s">
        <v>401</v>
      </c>
      <c r="AH130" s="64">
        <v>1</v>
      </c>
      <c r="AI130" s="180" t="s">
        <v>334</v>
      </c>
      <c r="AJ130" s="60">
        <v>0</v>
      </c>
      <c r="AK130" s="60">
        <v>0</v>
      </c>
      <c r="AL130" s="60">
        <v>0</v>
      </c>
      <c r="AM130" s="60">
        <v>0</v>
      </c>
      <c r="AN130" s="60">
        <v>0</v>
      </c>
      <c r="AO130" s="60">
        <v>0</v>
      </c>
      <c r="AP130" s="60">
        <v>0</v>
      </c>
      <c r="AQ130" s="60">
        <v>0</v>
      </c>
      <c r="AR130" s="60">
        <v>0</v>
      </c>
      <c r="AS130" s="60">
        <v>0</v>
      </c>
      <c r="AT130" s="60">
        <v>0</v>
      </c>
      <c r="AU130" s="60">
        <v>0</v>
      </c>
      <c r="AV130" s="60">
        <v>0</v>
      </c>
      <c r="AW130" s="60">
        <v>0</v>
      </c>
      <c r="AX130" s="60">
        <v>0</v>
      </c>
      <c r="AY130" s="60">
        <v>0</v>
      </c>
      <c r="AZ130" s="60">
        <v>0</v>
      </c>
      <c r="BA130" s="60">
        <v>0</v>
      </c>
      <c r="BB130" s="60">
        <v>0</v>
      </c>
      <c r="BC130" s="60">
        <v>0</v>
      </c>
      <c r="BD130" s="60">
        <v>0</v>
      </c>
      <c r="BE130" s="60">
        <v>0</v>
      </c>
      <c r="BF130" s="60">
        <v>0</v>
      </c>
      <c r="BG130" s="187">
        <v>0</v>
      </c>
      <c r="BH130" s="187">
        <v>0</v>
      </c>
      <c r="BI130" s="187">
        <v>0</v>
      </c>
      <c r="BJ130" s="187">
        <v>0</v>
      </c>
      <c r="BK130" s="187">
        <v>0</v>
      </c>
      <c r="BL130" s="187">
        <v>0</v>
      </c>
      <c r="BM130" s="187">
        <v>0</v>
      </c>
    </row>
    <row r="131" spans="2:65" ht="14.1" customHeight="1" x14ac:dyDescent="0.2">
      <c r="B131" s="58" t="s">
        <v>1158</v>
      </c>
      <c r="C131" s="59" t="s">
        <v>383</v>
      </c>
      <c r="D131" s="59" t="s">
        <v>384</v>
      </c>
      <c r="E131" s="63" t="s">
        <v>385</v>
      </c>
      <c r="F131" s="63" t="s">
        <v>403</v>
      </c>
      <c r="G131" s="59"/>
      <c r="H131" s="59" t="s">
        <v>567</v>
      </c>
      <c r="I131" s="59" t="s">
        <v>1107</v>
      </c>
      <c r="J131" s="158" t="b">
        <v>0</v>
      </c>
      <c r="K131" s="133" t="s">
        <v>1159</v>
      </c>
      <c r="L131" s="59" t="s">
        <v>417</v>
      </c>
      <c r="M131" s="58"/>
      <c r="N131" s="63" t="s">
        <v>1160</v>
      </c>
      <c r="O131" s="63" t="s">
        <v>1110</v>
      </c>
      <c r="P131" s="63" t="s">
        <v>393</v>
      </c>
      <c r="Q131" s="63">
        <v>10032</v>
      </c>
      <c r="R131" s="62" t="s">
        <v>1161</v>
      </c>
      <c r="S131" s="218" t="s">
        <v>420</v>
      </c>
      <c r="T131" s="132" t="s">
        <v>421</v>
      </c>
      <c r="U131" s="166" t="s">
        <v>397</v>
      </c>
      <c r="V131" s="219" t="s">
        <v>398</v>
      </c>
      <c r="W131" s="219" t="s">
        <v>399</v>
      </c>
      <c r="X131" s="219" t="s">
        <v>400</v>
      </c>
      <c r="Y131" s="132" t="s">
        <v>336</v>
      </c>
      <c r="Z131" s="166" t="s">
        <v>401</v>
      </c>
      <c r="AA131" s="166">
        <v>1</v>
      </c>
      <c r="AB131" s="166">
        <v>1</v>
      </c>
      <c r="AC131" s="166">
        <v>1</v>
      </c>
      <c r="AD131" s="166">
        <v>0</v>
      </c>
      <c r="AE131" s="213">
        <v>43040</v>
      </c>
      <c r="AF131" s="64">
        <v>802</v>
      </c>
      <c r="AG131" s="64" t="s">
        <v>401</v>
      </c>
      <c r="AH131" s="64">
        <v>2</v>
      </c>
      <c r="AI131" s="180" t="s">
        <v>258</v>
      </c>
      <c r="AJ131" s="60">
        <v>2</v>
      </c>
      <c r="AK131" s="60">
        <v>3</v>
      </c>
      <c r="AL131" s="60">
        <v>3</v>
      </c>
      <c r="AM131" s="60">
        <v>1</v>
      </c>
      <c r="AN131" s="60">
        <v>4</v>
      </c>
      <c r="AO131" s="60">
        <v>1</v>
      </c>
      <c r="AP131" s="60">
        <v>3</v>
      </c>
      <c r="AQ131" s="60">
        <v>2</v>
      </c>
      <c r="AR131" s="60">
        <v>1</v>
      </c>
      <c r="AS131" s="60">
        <v>2</v>
      </c>
      <c r="AT131" s="60">
        <v>0</v>
      </c>
      <c r="AU131" s="60">
        <v>0</v>
      </c>
      <c r="AV131" s="60">
        <v>1</v>
      </c>
      <c r="AW131" s="60">
        <v>2</v>
      </c>
      <c r="AX131" s="60">
        <v>0</v>
      </c>
      <c r="AY131" s="60">
        <v>0</v>
      </c>
      <c r="AZ131" s="60">
        <v>9</v>
      </c>
      <c r="BA131" s="60">
        <v>24</v>
      </c>
      <c r="BB131" s="60">
        <v>15</v>
      </c>
      <c r="BC131" s="60">
        <v>18</v>
      </c>
      <c r="BD131" s="60">
        <v>16</v>
      </c>
      <c r="BE131" s="60">
        <v>24</v>
      </c>
      <c r="BF131" s="60">
        <v>18</v>
      </c>
      <c r="BG131" s="187">
        <v>0.22222222222221999</v>
      </c>
      <c r="BH131" s="187">
        <v>0.125</v>
      </c>
      <c r="BI131" s="187">
        <v>0.2</v>
      </c>
      <c r="BJ131" s="187">
        <v>5.5555555555550001E-2</v>
      </c>
      <c r="BK131" s="187">
        <v>0.25</v>
      </c>
      <c r="BL131" s="187">
        <v>4.1666666666660003E-2</v>
      </c>
      <c r="BM131" s="187">
        <v>0.16666666666666</v>
      </c>
    </row>
    <row r="132" spans="2:65" ht="14.1" customHeight="1" x14ac:dyDescent="0.2">
      <c r="B132" s="58" t="s">
        <v>1162</v>
      </c>
      <c r="C132" s="59" t="s">
        <v>383</v>
      </c>
      <c r="D132" s="59" t="s">
        <v>384</v>
      </c>
      <c r="E132" s="63" t="s">
        <v>385</v>
      </c>
      <c r="F132" s="63" t="s">
        <v>403</v>
      </c>
      <c r="G132" s="59"/>
      <c r="H132" s="59" t="s">
        <v>567</v>
      </c>
      <c r="I132" s="59" t="s">
        <v>1107</v>
      </c>
      <c r="J132" s="158" t="b">
        <v>0</v>
      </c>
      <c r="K132" s="133" t="s">
        <v>1163</v>
      </c>
      <c r="L132" s="59" t="s">
        <v>417</v>
      </c>
      <c r="M132" s="58"/>
      <c r="N132" s="63" t="s">
        <v>1164</v>
      </c>
      <c r="O132" s="63" t="s">
        <v>1110</v>
      </c>
      <c r="P132" s="63" t="s">
        <v>393</v>
      </c>
      <c r="Q132" s="63">
        <v>10031</v>
      </c>
      <c r="R132" s="62" t="s">
        <v>1165</v>
      </c>
      <c r="S132" s="218" t="s">
        <v>420</v>
      </c>
      <c r="T132" s="132" t="s">
        <v>421</v>
      </c>
      <c r="U132" s="166" t="s">
        <v>397</v>
      </c>
      <c r="V132" s="219" t="s">
        <v>398</v>
      </c>
      <c r="W132" s="219" t="s">
        <v>399</v>
      </c>
      <c r="X132" s="219" t="s">
        <v>400</v>
      </c>
      <c r="Y132" s="132" t="s">
        <v>336</v>
      </c>
      <c r="Z132" s="166" t="s">
        <v>401</v>
      </c>
      <c r="AA132" s="166">
        <v>1</v>
      </c>
      <c r="AB132" s="166">
        <v>1</v>
      </c>
      <c r="AC132" s="166">
        <v>1</v>
      </c>
      <c r="AD132" s="166">
        <v>0</v>
      </c>
      <c r="AE132" s="213">
        <v>43132</v>
      </c>
      <c r="AF132" s="64">
        <v>710</v>
      </c>
      <c r="AG132" s="64" t="s">
        <v>401</v>
      </c>
      <c r="AH132" s="64">
        <v>1</v>
      </c>
      <c r="AI132" s="180" t="s">
        <v>258</v>
      </c>
      <c r="AJ132" s="60">
        <v>1</v>
      </c>
      <c r="AK132" s="60">
        <v>4</v>
      </c>
      <c r="AL132" s="60">
        <v>4</v>
      </c>
      <c r="AM132" s="60">
        <v>2</v>
      </c>
      <c r="AN132" s="60">
        <v>0</v>
      </c>
      <c r="AO132" s="60">
        <v>3</v>
      </c>
      <c r="AP132" s="60">
        <v>3</v>
      </c>
      <c r="AQ132" s="60">
        <v>1</v>
      </c>
      <c r="AR132" s="60">
        <v>1</v>
      </c>
      <c r="AS132" s="60">
        <v>2</v>
      </c>
      <c r="AT132" s="60">
        <v>0</v>
      </c>
      <c r="AU132" s="60">
        <v>2</v>
      </c>
      <c r="AV132" s="60">
        <v>0</v>
      </c>
      <c r="AW132" s="60">
        <v>0</v>
      </c>
      <c r="AX132" s="60">
        <v>1</v>
      </c>
      <c r="AY132" s="60">
        <v>0</v>
      </c>
      <c r="AZ132" s="60">
        <v>20</v>
      </c>
      <c r="BA132" s="60">
        <v>24</v>
      </c>
      <c r="BB132" s="60">
        <v>16</v>
      </c>
      <c r="BC132" s="60">
        <v>21</v>
      </c>
      <c r="BD132" s="60">
        <v>24</v>
      </c>
      <c r="BE132" s="60">
        <v>14</v>
      </c>
      <c r="BF132" s="60">
        <v>25</v>
      </c>
      <c r="BG132" s="187">
        <v>0.05</v>
      </c>
      <c r="BH132" s="187">
        <v>0.16666666666666</v>
      </c>
      <c r="BI132" s="187">
        <v>0.25</v>
      </c>
      <c r="BJ132" s="187">
        <v>9.5238095238090001E-2</v>
      </c>
      <c r="BK132" s="187">
        <v>0</v>
      </c>
      <c r="BL132" s="187">
        <v>0.21428571428571</v>
      </c>
      <c r="BM132" s="187">
        <v>0.12</v>
      </c>
    </row>
    <row r="133" spans="2:65" ht="14.1" customHeight="1" x14ac:dyDescent="0.2">
      <c r="B133" s="58" t="s">
        <v>1166</v>
      </c>
      <c r="C133" s="59" t="s">
        <v>383</v>
      </c>
      <c r="D133" s="59" t="s">
        <v>384</v>
      </c>
      <c r="E133" s="63" t="s">
        <v>385</v>
      </c>
      <c r="F133" s="63" t="s">
        <v>403</v>
      </c>
      <c r="G133" s="59"/>
      <c r="H133" s="59" t="s">
        <v>567</v>
      </c>
      <c r="I133" s="59" t="s">
        <v>1107</v>
      </c>
      <c r="J133" s="158" t="b">
        <v>0</v>
      </c>
      <c r="K133" s="133" t="s">
        <v>1167</v>
      </c>
      <c r="L133" s="59" t="s">
        <v>417</v>
      </c>
      <c r="M133" s="58"/>
      <c r="N133" s="63" t="s">
        <v>1168</v>
      </c>
      <c r="O133" s="63" t="s">
        <v>1110</v>
      </c>
      <c r="P133" s="63" t="s">
        <v>393</v>
      </c>
      <c r="Q133" s="63">
        <v>10039</v>
      </c>
      <c r="R133" s="62" t="s">
        <v>1169</v>
      </c>
      <c r="S133" s="218" t="s">
        <v>420</v>
      </c>
      <c r="T133" s="132" t="s">
        <v>421</v>
      </c>
      <c r="U133" s="166" t="s">
        <v>397</v>
      </c>
      <c r="V133" s="219" t="s">
        <v>398</v>
      </c>
      <c r="W133" s="219" t="s">
        <v>399</v>
      </c>
      <c r="X133" s="219" t="s">
        <v>400</v>
      </c>
      <c r="Y133" s="132" t="s">
        <v>336</v>
      </c>
      <c r="Z133" s="166" t="s">
        <v>401</v>
      </c>
      <c r="AA133" s="166">
        <v>1</v>
      </c>
      <c r="AB133" s="166">
        <v>1</v>
      </c>
      <c r="AC133" s="166">
        <v>1</v>
      </c>
      <c r="AD133" s="166">
        <v>0</v>
      </c>
      <c r="AE133" s="213">
        <v>43266</v>
      </c>
      <c r="AF133" s="64">
        <v>576</v>
      </c>
      <c r="AG133" s="64" t="s">
        <v>401</v>
      </c>
      <c r="AH133" s="64">
        <v>2</v>
      </c>
      <c r="AI133" s="180" t="s">
        <v>258</v>
      </c>
      <c r="AJ133" s="60">
        <v>2</v>
      </c>
      <c r="AK133" s="60">
        <v>3</v>
      </c>
      <c r="AL133" s="60">
        <v>6</v>
      </c>
      <c r="AM133" s="60">
        <v>2</v>
      </c>
      <c r="AN133" s="60">
        <v>6</v>
      </c>
      <c r="AO133" s="60">
        <v>7</v>
      </c>
      <c r="AP133" s="60">
        <v>4</v>
      </c>
      <c r="AQ133" s="60">
        <v>2</v>
      </c>
      <c r="AR133" s="60">
        <v>3</v>
      </c>
      <c r="AS133" s="60">
        <v>0</v>
      </c>
      <c r="AT133" s="60">
        <v>1</v>
      </c>
      <c r="AU133" s="60">
        <v>3</v>
      </c>
      <c r="AV133" s="60">
        <v>1</v>
      </c>
      <c r="AW133" s="60">
        <v>2</v>
      </c>
      <c r="AX133" s="60">
        <v>1</v>
      </c>
      <c r="AY133" s="60">
        <v>2</v>
      </c>
      <c r="AZ133" s="60">
        <v>6</v>
      </c>
      <c r="BA133" s="60">
        <v>42</v>
      </c>
      <c r="BB133" s="60">
        <v>38</v>
      </c>
      <c r="BC133" s="60">
        <v>18</v>
      </c>
      <c r="BD133" s="60">
        <v>78</v>
      </c>
      <c r="BE133" s="60">
        <v>25</v>
      </c>
      <c r="BF133" s="60">
        <v>25</v>
      </c>
      <c r="BG133" s="187">
        <v>0.33333333333332998</v>
      </c>
      <c r="BH133" s="187">
        <v>7.1428571428569995E-2</v>
      </c>
      <c r="BI133" s="187">
        <v>0.15789473684210001</v>
      </c>
      <c r="BJ133" s="187">
        <v>0.11111111111110999</v>
      </c>
      <c r="BK133" s="187">
        <v>7.6923076923070002E-2</v>
      </c>
      <c r="BL133" s="187">
        <v>0.28000000000000003</v>
      </c>
      <c r="BM133" s="187">
        <v>0.16</v>
      </c>
    </row>
    <row r="134" spans="2:65" ht="14.1" customHeight="1" x14ac:dyDescent="0.2">
      <c r="B134" s="58" t="s">
        <v>1170</v>
      </c>
      <c r="C134" s="59" t="s">
        <v>383</v>
      </c>
      <c r="D134" s="59" t="s">
        <v>384</v>
      </c>
      <c r="E134" s="63" t="s">
        <v>385</v>
      </c>
      <c r="F134" s="63" t="s">
        <v>403</v>
      </c>
      <c r="G134" s="59"/>
      <c r="H134" s="59" t="s">
        <v>567</v>
      </c>
      <c r="I134" s="59" t="s">
        <v>1107</v>
      </c>
      <c r="J134" s="158" t="b">
        <v>0</v>
      </c>
      <c r="K134" s="133" t="s">
        <v>1171</v>
      </c>
      <c r="L134" s="59" t="s">
        <v>417</v>
      </c>
      <c r="M134" s="58"/>
      <c r="N134" s="63" t="s">
        <v>1172</v>
      </c>
      <c r="O134" s="63" t="s">
        <v>1110</v>
      </c>
      <c r="P134" s="63" t="s">
        <v>393</v>
      </c>
      <c r="Q134" s="63">
        <v>10032</v>
      </c>
      <c r="R134" s="62" t="s">
        <v>1173</v>
      </c>
      <c r="S134" s="218" t="s">
        <v>420</v>
      </c>
      <c r="T134" s="132" t="s">
        <v>421</v>
      </c>
      <c r="U134" s="166" t="s">
        <v>397</v>
      </c>
      <c r="V134" s="219" t="s">
        <v>398</v>
      </c>
      <c r="W134" s="219" t="s">
        <v>399</v>
      </c>
      <c r="X134" s="219" t="s">
        <v>400</v>
      </c>
      <c r="Y134" s="132" t="s">
        <v>336</v>
      </c>
      <c r="Z134" s="166" t="s">
        <v>401</v>
      </c>
      <c r="AA134" s="166">
        <v>1</v>
      </c>
      <c r="AB134" s="166">
        <v>1</v>
      </c>
      <c r="AC134" s="166">
        <v>1</v>
      </c>
      <c r="AD134" s="166">
        <v>0</v>
      </c>
      <c r="AE134" s="213">
        <v>43345</v>
      </c>
      <c r="AF134" s="64">
        <v>497</v>
      </c>
      <c r="AG134" s="64" t="s">
        <v>401</v>
      </c>
      <c r="AH134" s="64">
        <v>2</v>
      </c>
      <c r="AI134" s="180" t="s">
        <v>334</v>
      </c>
      <c r="AJ134" s="60">
        <v>0</v>
      </c>
      <c r="AK134" s="60">
        <v>2</v>
      </c>
      <c r="AL134" s="60">
        <v>2</v>
      </c>
      <c r="AM134" s="60">
        <v>0</v>
      </c>
      <c r="AN134" s="60">
        <v>0</v>
      </c>
      <c r="AO134" s="60">
        <v>1</v>
      </c>
      <c r="AP134" s="60">
        <v>1</v>
      </c>
      <c r="AQ134" s="60">
        <v>0</v>
      </c>
      <c r="AR134" s="60">
        <v>1</v>
      </c>
      <c r="AS134" s="60">
        <v>0</v>
      </c>
      <c r="AT134" s="60">
        <v>0</v>
      </c>
      <c r="AU134" s="60">
        <v>0</v>
      </c>
      <c r="AV134" s="60">
        <v>0</v>
      </c>
      <c r="AW134" s="60">
        <v>0</v>
      </c>
      <c r="AX134" s="60">
        <v>0</v>
      </c>
      <c r="AY134" s="60">
        <v>1</v>
      </c>
      <c r="AZ134" s="60">
        <v>4</v>
      </c>
      <c r="BA134" s="60">
        <v>14</v>
      </c>
      <c r="BB134" s="60">
        <v>15</v>
      </c>
      <c r="BC134" s="60">
        <v>15</v>
      </c>
      <c r="BD134" s="60">
        <v>16</v>
      </c>
      <c r="BE134" s="60">
        <v>15</v>
      </c>
      <c r="BF134" s="60">
        <v>18</v>
      </c>
      <c r="BG134" s="187">
        <v>0</v>
      </c>
      <c r="BH134" s="187">
        <v>0.14285714285713999</v>
      </c>
      <c r="BI134" s="187">
        <v>0.13333333333333</v>
      </c>
      <c r="BJ134" s="187">
        <v>0</v>
      </c>
      <c r="BK134" s="187">
        <v>0</v>
      </c>
      <c r="BL134" s="187">
        <v>6.6666666666660004E-2</v>
      </c>
      <c r="BM134" s="187">
        <v>5.5555555555550001E-2</v>
      </c>
    </row>
    <row r="135" spans="2:65" ht="14.1" customHeight="1" x14ac:dyDescent="0.2">
      <c r="B135" s="58" t="s">
        <v>1174</v>
      </c>
      <c r="C135" s="59" t="s">
        <v>383</v>
      </c>
      <c r="D135" s="59" t="s">
        <v>384</v>
      </c>
      <c r="E135" s="63" t="s">
        <v>385</v>
      </c>
      <c r="F135" s="63" t="s">
        <v>403</v>
      </c>
      <c r="G135" s="59"/>
      <c r="H135" s="59" t="s">
        <v>567</v>
      </c>
      <c r="I135" s="59" t="s">
        <v>1107</v>
      </c>
      <c r="J135" s="158" t="b">
        <v>0</v>
      </c>
      <c r="K135" s="133" t="s">
        <v>1175</v>
      </c>
      <c r="L135" s="59" t="s">
        <v>417</v>
      </c>
      <c r="M135" s="58"/>
      <c r="N135" s="63" t="s">
        <v>1176</v>
      </c>
      <c r="O135" s="63" t="s">
        <v>1110</v>
      </c>
      <c r="P135" s="63" t="s">
        <v>393</v>
      </c>
      <c r="Q135" s="63">
        <v>10033</v>
      </c>
      <c r="R135" s="62" t="s">
        <v>1177</v>
      </c>
      <c r="S135" s="218" t="s">
        <v>420</v>
      </c>
      <c r="T135" s="132" t="s">
        <v>421</v>
      </c>
      <c r="U135" s="166" t="s">
        <v>397</v>
      </c>
      <c r="V135" s="219" t="s">
        <v>398</v>
      </c>
      <c r="W135" s="219" t="s">
        <v>399</v>
      </c>
      <c r="X135" s="219" t="s">
        <v>400</v>
      </c>
      <c r="Y135" s="132" t="s">
        <v>336</v>
      </c>
      <c r="Z135" s="166" t="s">
        <v>401</v>
      </c>
      <c r="AA135" s="166">
        <v>1</v>
      </c>
      <c r="AB135" s="166">
        <v>1</v>
      </c>
      <c r="AC135" s="166">
        <v>1</v>
      </c>
      <c r="AD135" s="166">
        <v>0</v>
      </c>
      <c r="AE135" s="213">
        <v>43369</v>
      </c>
      <c r="AF135" s="64">
        <v>473</v>
      </c>
      <c r="AG135" s="64" t="s">
        <v>401</v>
      </c>
      <c r="AH135" s="64">
        <v>2</v>
      </c>
      <c r="AI135" s="180" t="s">
        <v>258</v>
      </c>
      <c r="AJ135" s="60">
        <v>2</v>
      </c>
      <c r="AK135" s="60">
        <v>2</v>
      </c>
      <c r="AL135" s="60">
        <v>2</v>
      </c>
      <c r="AM135" s="60">
        <v>1</v>
      </c>
      <c r="AN135" s="60">
        <v>2</v>
      </c>
      <c r="AO135" s="60">
        <v>1</v>
      </c>
      <c r="AP135" s="60">
        <v>1</v>
      </c>
      <c r="AQ135" s="60">
        <v>1</v>
      </c>
      <c r="AR135" s="60">
        <v>0</v>
      </c>
      <c r="AS135" s="60">
        <v>0</v>
      </c>
      <c r="AT135" s="60">
        <v>0</v>
      </c>
      <c r="AU135" s="60">
        <v>0</v>
      </c>
      <c r="AV135" s="60">
        <v>0</v>
      </c>
      <c r="AW135" s="60">
        <v>0</v>
      </c>
      <c r="AX135" s="60">
        <v>0</v>
      </c>
      <c r="AY135" s="60">
        <v>0</v>
      </c>
      <c r="AZ135" s="60">
        <v>8</v>
      </c>
      <c r="BA135" s="60">
        <v>12</v>
      </c>
      <c r="BB135" s="60">
        <v>15</v>
      </c>
      <c r="BC135" s="60">
        <v>9</v>
      </c>
      <c r="BD135" s="60">
        <v>31</v>
      </c>
      <c r="BE135" s="60">
        <v>12</v>
      </c>
      <c r="BF135" s="60">
        <v>19</v>
      </c>
      <c r="BG135" s="187">
        <v>0.25</v>
      </c>
      <c r="BH135" s="187">
        <v>0.16666666666666</v>
      </c>
      <c r="BI135" s="187">
        <v>0.13333333333333</v>
      </c>
      <c r="BJ135" s="187">
        <v>0.11111111111110999</v>
      </c>
      <c r="BK135" s="187">
        <v>6.451612903225E-2</v>
      </c>
      <c r="BL135" s="187">
        <v>8.3333333333329998E-2</v>
      </c>
      <c r="BM135" s="187">
        <v>5.2631578947360001E-2</v>
      </c>
    </row>
    <row r="136" spans="2:65" ht="14.1" customHeight="1" x14ac:dyDescent="0.2">
      <c r="B136" s="58" t="s">
        <v>1178</v>
      </c>
      <c r="C136" s="59" t="s">
        <v>383</v>
      </c>
      <c r="D136" s="59" t="s">
        <v>384</v>
      </c>
      <c r="E136" s="63" t="s">
        <v>385</v>
      </c>
      <c r="F136" s="63" t="s">
        <v>403</v>
      </c>
      <c r="G136" s="59"/>
      <c r="H136" s="59" t="s">
        <v>567</v>
      </c>
      <c r="I136" s="59" t="s">
        <v>1107</v>
      </c>
      <c r="J136" s="158" t="b">
        <v>0</v>
      </c>
      <c r="K136" s="133" t="s">
        <v>1179</v>
      </c>
      <c r="L136" s="59" t="s">
        <v>417</v>
      </c>
      <c r="M136" s="58"/>
      <c r="N136" s="63" t="s">
        <v>1180</v>
      </c>
      <c r="O136" s="63" t="s">
        <v>1110</v>
      </c>
      <c r="P136" s="63" t="s">
        <v>393</v>
      </c>
      <c r="Q136" s="63">
        <v>10034</v>
      </c>
      <c r="R136" s="62" t="s">
        <v>1181</v>
      </c>
      <c r="S136" s="218" t="s">
        <v>420</v>
      </c>
      <c r="T136" s="132" t="s">
        <v>421</v>
      </c>
      <c r="U136" s="166" t="s">
        <v>397</v>
      </c>
      <c r="V136" s="219" t="s">
        <v>398</v>
      </c>
      <c r="W136" s="219" t="s">
        <v>399</v>
      </c>
      <c r="X136" s="219" t="s">
        <v>400</v>
      </c>
      <c r="Y136" s="132" t="s">
        <v>336</v>
      </c>
      <c r="Z136" s="166" t="s">
        <v>401</v>
      </c>
      <c r="AA136" s="166">
        <v>1</v>
      </c>
      <c r="AB136" s="166">
        <v>1</v>
      </c>
      <c r="AC136" s="166">
        <v>0</v>
      </c>
      <c r="AD136" s="166">
        <v>0</v>
      </c>
      <c r="AE136" s="213">
        <v>43437</v>
      </c>
      <c r="AF136" s="64">
        <v>405</v>
      </c>
      <c r="AG136" s="64" t="s">
        <v>401</v>
      </c>
      <c r="AH136" s="64">
        <v>2</v>
      </c>
      <c r="AI136" s="180" t="s">
        <v>258</v>
      </c>
      <c r="AJ136" s="60">
        <v>3</v>
      </c>
      <c r="AK136" s="60">
        <v>3</v>
      </c>
      <c r="AL136" s="60">
        <v>1</v>
      </c>
      <c r="AM136" s="60">
        <v>0</v>
      </c>
      <c r="AN136" s="60">
        <v>2</v>
      </c>
      <c r="AO136" s="60">
        <v>2</v>
      </c>
      <c r="AP136" s="60">
        <v>0</v>
      </c>
      <c r="AQ136" s="60">
        <v>4</v>
      </c>
      <c r="AR136" s="60">
        <v>0</v>
      </c>
      <c r="AS136" s="60">
        <v>3</v>
      </c>
      <c r="AT136" s="60">
        <v>1</v>
      </c>
      <c r="AU136" s="60">
        <v>0</v>
      </c>
      <c r="AV136" s="60">
        <v>0</v>
      </c>
      <c r="AW136" s="60">
        <v>0</v>
      </c>
      <c r="AX136" s="60">
        <v>0</v>
      </c>
      <c r="AY136" s="60">
        <v>0</v>
      </c>
      <c r="AZ136" s="60">
        <v>18</v>
      </c>
      <c r="BA136" s="60">
        <v>10</v>
      </c>
      <c r="BB136" s="60">
        <v>11</v>
      </c>
      <c r="BC136" s="60">
        <v>5</v>
      </c>
      <c r="BD136" s="60">
        <v>27</v>
      </c>
      <c r="BE136" s="60">
        <v>24</v>
      </c>
      <c r="BF136" s="60">
        <v>8</v>
      </c>
      <c r="BG136" s="187">
        <v>0.16666666666666</v>
      </c>
      <c r="BH136" s="187">
        <v>0.3</v>
      </c>
      <c r="BI136" s="187">
        <v>9.0909090909089996E-2</v>
      </c>
      <c r="BJ136" s="187">
        <v>0</v>
      </c>
      <c r="BK136" s="187">
        <v>7.4074074074070004E-2</v>
      </c>
      <c r="BL136" s="187">
        <v>8.3333333333329998E-2</v>
      </c>
      <c r="BM136" s="187">
        <v>0</v>
      </c>
    </row>
    <row r="137" spans="2:65" ht="14.1" customHeight="1" x14ac:dyDescent="0.2">
      <c r="B137" s="58" t="s">
        <v>1182</v>
      </c>
      <c r="C137" s="59" t="s">
        <v>383</v>
      </c>
      <c r="D137" s="59" t="s">
        <v>384</v>
      </c>
      <c r="E137" s="63" t="s">
        <v>385</v>
      </c>
      <c r="F137" s="63"/>
      <c r="G137" s="59"/>
      <c r="H137" s="59" t="s">
        <v>567</v>
      </c>
      <c r="I137" s="59" t="s">
        <v>1107</v>
      </c>
      <c r="J137" s="158" t="b">
        <v>0</v>
      </c>
      <c r="K137" s="133" t="s">
        <v>1183</v>
      </c>
      <c r="L137" s="59" t="s">
        <v>1184</v>
      </c>
      <c r="M137" s="58"/>
      <c r="N137" s="63" t="s">
        <v>1185</v>
      </c>
      <c r="O137" s="63" t="s">
        <v>1110</v>
      </c>
      <c r="P137" s="63" t="s">
        <v>393</v>
      </c>
      <c r="Q137" s="63">
        <v>10030</v>
      </c>
      <c r="R137" s="62" t="s">
        <v>1186</v>
      </c>
      <c r="S137" s="218" t="s">
        <v>1187</v>
      </c>
      <c r="T137" s="132" t="s">
        <v>1188</v>
      </c>
      <c r="U137" s="166" t="s">
        <v>397</v>
      </c>
      <c r="V137" s="219" t="s">
        <v>398</v>
      </c>
      <c r="W137" s="219" t="s">
        <v>399</v>
      </c>
      <c r="X137" s="219" t="s">
        <v>400</v>
      </c>
      <c r="Y137" s="132" t="s">
        <v>333</v>
      </c>
      <c r="Z137" s="166"/>
      <c r="AA137" s="166">
        <v>0</v>
      </c>
      <c r="AB137" s="166">
        <v>0</v>
      </c>
      <c r="AC137" s="166">
        <v>0</v>
      </c>
      <c r="AD137" s="166">
        <v>0</v>
      </c>
      <c r="AE137" s="213">
        <v>43704</v>
      </c>
      <c r="AF137" s="64">
        <v>138</v>
      </c>
      <c r="AG137" s="64" t="s">
        <v>401</v>
      </c>
      <c r="AH137" s="64">
        <v>2</v>
      </c>
      <c r="AI137" s="180" t="s">
        <v>334</v>
      </c>
      <c r="AJ137" s="60">
        <v>0</v>
      </c>
      <c r="AK137" s="60">
        <v>0</v>
      </c>
      <c r="AL137" s="60">
        <v>0</v>
      </c>
      <c r="AM137" s="60">
        <v>1</v>
      </c>
      <c r="AN137" s="60">
        <v>0</v>
      </c>
      <c r="AO137" s="60">
        <v>0</v>
      </c>
      <c r="AP137" s="60">
        <v>0</v>
      </c>
      <c r="AQ137" s="60">
        <v>0</v>
      </c>
      <c r="AR137" s="60">
        <v>0</v>
      </c>
      <c r="AS137" s="60">
        <v>0</v>
      </c>
      <c r="AT137" s="60">
        <v>0</v>
      </c>
      <c r="AU137" s="60">
        <v>0</v>
      </c>
      <c r="AV137" s="60">
        <v>0</v>
      </c>
      <c r="AW137" s="60">
        <v>0</v>
      </c>
      <c r="AX137" s="60">
        <v>0</v>
      </c>
      <c r="AY137" s="60">
        <v>0</v>
      </c>
      <c r="AZ137" s="60">
        <v>0</v>
      </c>
      <c r="BA137" s="60">
        <v>2</v>
      </c>
      <c r="BB137" s="60">
        <v>0</v>
      </c>
      <c r="BC137" s="60">
        <v>1</v>
      </c>
      <c r="BD137" s="60">
        <v>0</v>
      </c>
      <c r="BE137" s="60">
        <v>1</v>
      </c>
      <c r="BF137" s="60">
        <v>0</v>
      </c>
      <c r="BG137" s="187">
        <v>0</v>
      </c>
      <c r="BH137" s="187">
        <v>0</v>
      </c>
      <c r="BI137" s="187">
        <v>0</v>
      </c>
      <c r="BJ137" s="187">
        <v>1</v>
      </c>
      <c r="BK137" s="187">
        <v>0</v>
      </c>
      <c r="BL137" s="187">
        <v>0</v>
      </c>
      <c r="BM137" s="187">
        <v>0</v>
      </c>
    </row>
    <row r="138" spans="2:65" ht="14.1" customHeight="1" x14ac:dyDescent="0.2">
      <c r="B138" s="58" t="s">
        <v>1189</v>
      </c>
      <c r="C138" s="59" t="s">
        <v>383</v>
      </c>
      <c r="D138" s="59" t="s">
        <v>384</v>
      </c>
      <c r="E138" s="63" t="s">
        <v>385</v>
      </c>
      <c r="F138" s="63" t="s">
        <v>403</v>
      </c>
      <c r="G138" s="59"/>
      <c r="H138" s="59" t="s">
        <v>567</v>
      </c>
      <c r="I138" s="59" t="s">
        <v>1107</v>
      </c>
      <c r="J138" s="158" t="b">
        <v>0</v>
      </c>
      <c r="K138" s="133" t="s">
        <v>1190</v>
      </c>
      <c r="L138" s="59" t="s">
        <v>417</v>
      </c>
      <c r="M138" s="58"/>
      <c r="N138" s="63" t="s">
        <v>1191</v>
      </c>
      <c r="O138" s="63" t="s">
        <v>1110</v>
      </c>
      <c r="P138" s="63" t="s">
        <v>393</v>
      </c>
      <c r="Q138" s="63">
        <v>10039</v>
      </c>
      <c r="R138" s="62" t="s">
        <v>1192</v>
      </c>
      <c r="S138" s="218" t="s">
        <v>420</v>
      </c>
      <c r="T138" s="132" t="s">
        <v>421</v>
      </c>
      <c r="U138" s="166" t="s">
        <v>397</v>
      </c>
      <c r="V138" s="219" t="s">
        <v>398</v>
      </c>
      <c r="W138" s="219" t="s">
        <v>399</v>
      </c>
      <c r="X138" s="219" t="s">
        <v>400</v>
      </c>
      <c r="Y138" s="132" t="s">
        <v>336</v>
      </c>
      <c r="Z138" s="166" t="s">
        <v>401</v>
      </c>
      <c r="AA138" s="166">
        <v>1</v>
      </c>
      <c r="AB138" s="166">
        <v>1</v>
      </c>
      <c r="AC138" s="166">
        <v>0</v>
      </c>
      <c r="AD138" s="166">
        <v>0</v>
      </c>
      <c r="AE138" s="213">
        <v>43804</v>
      </c>
      <c r="AF138" s="64">
        <v>38</v>
      </c>
      <c r="AG138" s="64" t="s">
        <v>401</v>
      </c>
      <c r="AH138" s="64">
        <v>1</v>
      </c>
      <c r="AI138" s="180" t="s">
        <v>258</v>
      </c>
      <c r="AJ138" s="60">
        <v>0</v>
      </c>
      <c r="AK138" s="60">
        <v>1</v>
      </c>
      <c r="AL138" s="60">
        <v>0</v>
      </c>
      <c r="AM138" s="60">
        <v>0</v>
      </c>
      <c r="AN138" s="60">
        <v>3</v>
      </c>
      <c r="AO138" s="60">
        <v>1</v>
      </c>
      <c r="AP138" s="60">
        <v>1</v>
      </c>
      <c r="AQ138" s="60">
        <v>2</v>
      </c>
      <c r="AR138" s="60">
        <v>0</v>
      </c>
      <c r="AS138" s="60">
        <v>0</v>
      </c>
      <c r="AT138" s="60">
        <v>0</v>
      </c>
      <c r="AU138" s="60">
        <v>1</v>
      </c>
      <c r="AV138" s="60">
        <v>1</v>
      </c>
      <c r="AW138" s="60">
        <v>0</v>
      </c>
      <c r="AX138" s="60">
        <v>2</v>
      </c>
      <c r="AY138" s="60">
        <v>0</v>
      </c>
      <c r="AZ138" s="60">
        <v>7</v>
      </c>
      <c r="BA138" s="60">
        <v>5</v>
      </c>
      <c r="BB138" s="60">
        <v>3</v>
      </c>
      <c r="BC138" s="60">
        <v>5</v>
      </c>
      <c r="BD138" s="60">
        <v>3</v>
      </c>
      <c r="BE138" s="60">
        <v>5</v>
      </c>
      <c r="BF138" s="60">
        <v>4</v>
      </c>
      <c r="BG138" s="187">
        <v>0</v>
      </c>
      <c r="BH138" s="187">
        <v>0.2</v>
      </c>
      <c r="BI138" s="187">
        <v>0</v>
      </c>
      <c r="BJ138" s="187">
        <v>0</v>
      </c>
      <c r="BK138" s="187">
        <v>1</v>
      </c>
      <c r="BL138" s="187">
        <v>0.2</v>
      </c>
      <c r="BM138" s="187">
        <v>0.25</v>
      </c>
    </row>
    <row r="139" spans="2:65" ht="14.1" customHeight="1" x14ac:dyDescent="0.2">
      <c r="B139" s="58" t="s">
        <v>1193</v>
      </c>
      <c r="C139" s="59" t="s">
        <v>383</v>
      </c>
      <c r="D139" s="59" t="s">
        <v>384</v>
      </c>
      <c r="E139" s="63" t="s">
        <v>385</v>
      </c>
      <c r="F139" s="63"/>
      <c r="G139" s="59"/>
      <c r="H139" s="59" t="s">
        <v>567</v>
      </c>
      <c r="I139" s="59" t="s">
        <v>1107</v>
      </c>
      <c r="J139" s="158" t="b">
        <v>0</v>
      </c>
      <c r="K139" s="133" t="s">
        <v>1194</v>
      </c>
      <c r="L139" s="59" t="s">
        <v>1195</v>
      </c>
      <c r="M139" s="58"/>
      <c r="N139" s="63" t="s">
        <v>1196</v>
      </c>
      <c r="O139" s="63" t="s">
        <v>1110</v>
      </c>
      <c r="P139" s="63" t="s">
        <v>393</v>
      </c>
      <c r="Q139" s="63">
        <v>10039</v>
      </c>
      <c r="R139" s="62" t="s">
        <v>1197</v>
      </c>
      <c r="S139" s="218" t="s">
        <v>1198</v>
      </c>
      <c r="T139" s="132" t="s">
        <v>1199</v>
      </c>
      <c r="U139" s="166" t="s">
        <v>397</v>
      </c>
      <c r="V139" s="219" t="s">
        <v>398</v>
      </c>
      <c r="W139" s="219" t="s">
        <v>399</v>
      </c>
      <c r="X139" s="219" t="s">
        <v>400</v>
      </c>
      <c r="Y139" s="132" t="s">
        <v>333</v>
      </c>
      <c r="Z139" s="166"/>
      <c r="AA139" s="166">
        <v>0</v>
      </c>
      <c r="AB139" s="166">
        <v>0</v>
      </c>
      <c r="AC139" s="166">
        <v>0</v>
      </c>
      <c r="AD139" s="166">
        <v>0</v>
      </c>
      <c r="AE139" s="213">
        <v>43818</v>
      </c>
      <c r="AF139" s="64">
        <v>24</v>
      </c>
      <c r="AG139" s="64" t="s">
        <v>401</v>
      </c>
      <c r="AH139" s="64">
        <v>2</v>
      </c>
      <c r="AI139" s="180" t="s">
        <v>334</v>
      </c>
      <c r="AJ139" s="60">
        <v>0</v>
      </c>
      <c r="AK139" s="60">
        <v>0</v>
      </c>
      <c r="AL139" s="60">
        <v>0</v>
      </c>
      <c r="AM139" s="60">
        <v>0</v>
      </c>
      <c r="AN139" s="60">
        <v>0</v>
      </c>
      <c r="AO139" s="60">
        <v>0</v>
      </c>
      <c r="AP139" s="60">
        <v>0</v>
      </c>
      <c r="AQ139" s="60">
        <v>0</v>
      </c>
      <c r="AR139" s="60">
        <v>0</v>
      </c>
      <c r="AS139" s="60">
        <v>0</v>
      </c>
      <c r="AT139" s="60">
        <v>0</v>
      </c>
      <c r="AU139" s="60">
        <v>0</v>
      </c>
      <c r="AV139" s="60">
        <v>0</v>
      </c>
      <c r="AW139" s="60">
        <v>0</v>
      </c>
      <c r="AX139" s="60">
        <v>0</v>
      </c>
      <c r="AY139" s="60">
        <v>0</v>
      </c>
      <c r="AZ139" s="60">
        <v>0</v>
      </c>
      <c r="BA139" s="60">
        <v>4</v>
      </c>
      <c r="BB139" s="60">
        <v>2</v>
      </c>
      <c r="BC139" s="60">
        <v>0</v>
      </c>
      <c r="BD139" s="60">
        <v>4</v>
      </c>
      <c r="BE139" s="60">
        <v>1</v>
      </c>
      <c r="BF139" s="60">
        <v>0</v>
      </c>
      <c r="BG139" s="187">
        <v>0</v>
      </c>
      <c r="BH139" s="187">
        <v>0</v>
      </c>
      <c r="BI139" s="187">
        <v>0</v>
      </c>
      <c r="BJ139" s="187">
        <v>0</v>
      </c>
      <c r="BK139" s="187">
        <v>0</v>
      </c>
      <c r="BL139" s="187">
        <v>0</v>
      </c>
      <c r="BM139" s="187">
        <v>0</v>
      </c>
    </row>
    <row r="140" spans="2:65" ht="14.1" customHeight="1" x14ac:dyDescent="0.2">
      <c r="B140" s="58" t="s">
        <v>1200</v>
      </c>
      <c r="C140" s="59" t="s">
        <v>383</v>
      </c>
      <c r="D140" s="59" t="s">
        <v>384</v>
      </c>
      <c r="E140" s="63" t="s">
        <v>809</v>
      </c>
      <c r="F140" s="63"/>
      <c r="G140" s="59" t="s">
        <v>386</v>
      </c>
      <c r="H140" s="59" t="s">
        <v>810</v>
      </c>
      <c r="I140" s="59" t="s">
        <v>810</v>
      </c>
      <c r="J140" s="158" t="b">
        <v>0</v>
      </c>
      <c r="K140" s="133" t="s">
        <v>1201</v>
      </c>
      <c r="L140" s="59" t="s">
        <v>1202</v>
      </c>
      <c r="M140" s="58"/>
      <c r="N140" s="63" t="s">
        <v>1203</v>
      </c>
      <c r="O140" s="63" t="s">
        <v>1204</v>
      </c>
      <c r="P140" s="63" t="s">
        <v>815</v>
      </c>
      <c r="Q140" s="63">
        <v>7644</v>
      </c>
      <c r="R140" s="62" t="s">
        <v>1205</v>
      </c>
      <c r="S140" s="218" t="s">
        <v>1206</v>
      </c>
      <c r="T140" s="132" t="s">
        <v>1207</v>
      </c>
      <c r="U140" s="166" t="s">
        <v>397</v>
      </c>
      <c r="V140" s="219" t="s">
        <v>398</v>
      </c>
      <c r="W140" s="219" t="s">
        <v>445</v>
      </c>
      <c r="X140" s="219" t="s">
        <v>446</v>
      </c>
      <c r="Y140" s="132" t="s">
        <v>335</v>
      </c>
      <c r="Z140" s="166"/>
      <c r="AA140" s="166">
        <v>0</v>
      </c>
      <c r="AB140" s="166">
        <v>0</v>
      </c>
      <c r="AC140" s="166">
        <v>0</v>
      </c>
      <c r="AD140" s="166">
        <v>0</v>
      </c>
      <c r="AE140" s="213">
        <v>39930</v>
      </c>
      <c r="AF140" s="64">
        <v>3912</v>
      </c>
      <c r="AG140" s="64" t="s">
        <v>401</v>
      </c>
      <c r="AH140" s="64">
        <v>0</v>
      </c>
      <c r="AI140" s="180" t="s">
        <v>334</v>
      </c>
      <c r="AJ140" s="60">
        <v>0</v>
      </c>
      <c r="AK140" s="60">
        <v>0</v>
      </c>
      <c r="AL140" s="60">
        <v>2</v>
      </c>
      <c r="AM140" s="60">
        <v>0</v>
      </c>
      <c r="AN140" s="60">
        <v>0</v>
      </c>
      <c r="AO140" s="60">
        <v>1</v>
      </c>
      <c r="AP140" s="60">
        <v>0</v>
      </c>
      <c r="AQ140" s="60">
        <v>0</v>
      </c>
      <c r="AR140" s="60">
        <v>0</v>
      </c>
      <c r="AS140" s="60">
        <v>0</v>
      </c>
      <c r="AT140" s="60">
        <v>0</v>
      </c>
      <c r="AU140" s="60">
        <v>0</v>
      </c>
      <c r="AV140" s="60">
        <v>0</v>
      </c>
      <c r="AW140" s="60">
        <v>0</v>
      </c>
      <c r="AX140" s="60">
        <v>0</v>
      </c>
      <c r="AY140" s="60">
        <v>0</v>
      </c>
      <c r="AZ140" s="60">
        <v>1</v>
      </c>
      <c r="BA140" s="60">
        <v>11</v>
      </c>
      <c r="BB140" s="60">
        <v>4</v>
      </c>
      <c r="BC140" s="60">
        <v>1</v>
      </c>
      <c r="BD140" s="60">
        <v>4</v>
      </c>
      <c r="BE140" s="60">
        <v>7</v>
      </c>
      <c r="BF140" s="60">
        <v>5</v>
      </c>
      <c r="BG140" s="187">
        <v>0</v>
      </c>
      <c r="BH140" s="187">
        <v>0</v>
      </c>
      <c r="BI140" s="187">
        <v>0.5</v>
      </c>
      <c r="BJ140" s="187">
        <v>0</v>
      </c>
      <c r="BK140" s="187">
        <v>0</v>
      </c>
      <c r="BL140" s="187">
        <v>0.14285714285713999</v>
      </c>
      <c r="BM140" s="187">
        <v>0</v>
      </c>
    </row>
    <row r="141" spans="2:65" ht="14.1" customHeight="1" x14ac:dyDescent="0.2">
      <c r="B141" s="58" t="s">
        <v>1208</v>
      </c>
      <c r="C141" s="59" t="s">
        <v>383</v>
      </c>
      <c r="D141" s="59" t="s">
        <v>384</v>
      </c>
      <c r="E141" s="63" t="s">
        <v>809</v>
      </c>
      <c r="F141" s="63"/>
      <c r="G141" s="59" t="s">
        <v>386</v>
      </c>
      <c r="H141" s="59" t="s">
        <v>810</v>
      </c>
      <c r="I141" s="59" t="s">
        <v>810</v>
      </c>
      <c r="J141" s="158" t="b">
        <v>0</v>
      </c>
      <c r="K141" s="133" t="s">
        <v>1209</v>
      </c>
      <c r="L141" s="59" t="s">
        <v>1210</v>
      </c>
      <c r="M141" s="58"/>
      <c r="N141" s="63" t="s">
        <v>1211</v>
      </c>
      <c r="O141" s="63" t="s">
        <v>1212</v>
      </c>
      <c r="P141" s="63" t="s">
        <v>815</v>
      </c>
      <c r="Q141" s="63">
        <v>7601</v>
      </c>
      <c r="R141" s="62" t="s">
        <v>1213</v>
      </c>
      <c r="S141" s="218" t="s">
        <v>1214</v>
      </c>
      <c r="T141" s="132" t="s">
        <v>1215</v>
      </c>
      <c r="U141" s="166" t="s">
        <v>397</v>
      </c>
      <c r="V141" s="219" t="s">
        <v>398</v>
      </c>
      <c r="W141" s="219" t="s">
        <v>445</v>
      </c>
      <c r="X141" s="219" t="s">
        <v>446</v>
      </c>
      <c r="Y141" s="132" t="s">
        <v>336</v>
      </c>
      <c r="Z141" s="166"/>
      <c r="AA141" s="166">
        <v>1</v>
      </c>
      <c r="AB141" s="166">
        <v>1</v>
      </c>
      <c r="AC141" s="166">
        <v>0</v>
      </c>
      <c r="AD141" s="166">
        <v>0</v>
      </c>
      <c r="AE141" s="213">
        <v>39280</v>
      </c>
      <c r="AF141" s="64">
        <v>4562</v>
      </c>
      <c r="AG141" s="64" t="s">
        <v>401</v>
      </c>
      <c r="AH141" s="64">
        <v>0</v>
      </c>
      <c r="AI141" s="180" t="s">
        <v>334</v>
      </c>
      <c r="AJ141" s="60">
        <v>0</v>
      </c>
      <c r="AK141" s="60">
        <v>1</v>
      </c>
      <c r="AL141" s="60">
        <v>0</v>
      </c>
      <c r="AM141" s="60">
        <v>0</v>
      </c>
      <c r="AN141" s="60">
        <v>0</v>
      </c>
      <c r="AO141" s="60">
        <v>1</v>
      </c>
      <c r="AP141" s="60">
        <v>2</v>
      </c>
      <c r="AQ141" s="60">
        <v>0</v>
      </c>
      <c r="AR141" s="60">
        <v>0</v>
      </c>
      <c r="AS141" s="60">
        <v>0</v>
      </c>
      <c r="AT141" s="60">
        <v>0</v>
      </c>
      <c r="AU141" s="60">
        <v>0</v>
      </c>
      <c r="AV141" s="60">
        <v>0</v>
      </c>
      <c r="AW141" s="60">
        <v>1</v>
      </c>
      <c r="AX141" s="60">
        <v>1</v>
      </c>
      <c r="AY141" s="60">
        <v>0</v>
      </c>
      <c r="AZ141" s="60">
        <v>0</v>
      </c>
      <c r="BA141" s="60">
        <v>8</v>
      </c>
      <c r="BB141" s="60">
        <v>1</v>
      </c>
      <c r="BC141" s="60">
        <v>2</v>
      </c>
      <c r="BD141" s="60">
        <v>4</v>
      </c>
      <c r="BE141" s="60">
        <v>5</v>
      </c>
      <c r="BF141" s="60">
        <v>6</v>
      </c>
      <c r="BG141" s="187">
        <v>0</v>
      </c>
      <c r="BH141" s="187">
        <v>0.125</v>
      </c>
      <c r="BI141" s="187">
        <v>0</v>
      </c>
      <c r="BJ141" s="187">
        <v>0</v>
      </c>
      <c r="BK141" s="187">
        <v>0</v>
      </c>
      <c r="BL141" s="187">
        <v>0.2</v>
      </c>
      <c r="BM141" s="187">
        <v>0.33333333333332998</v>
      </c>
    </row>
    <row r="142" spans="2:65" ht="14.1" customHeight="1" x14ac:dyDescent="0.2">
      <c r="B142" s="58" t="s">
        <v>1216</v>
      </c>
      <c r="C142" s="59" t="s">
        <v>383</v>
      </c>
      <c r="D142" s="59" t="s">
        <v>384</v>
      </c>
      <c r="E142" s="63" t="s">
        <v>809</v>
      </c>
      <c r="F142" s="63"/>
      <c r="G142" s="59" t="s">
        <v>386</v>
      </c>
      <c r="H142" s="59" t="s">
        <v>810</v>
      </c>
      <c r="I142" s="59" t="s">
        <v>810</v>
      </c>
      <c r="J142" s="158" t="b">
        <v>0</v>
      </c>
      <c r="K142" s="133" t="s">
        <v>1217</v>
      </c>
      <c r="L142" s="59" t="s">
        <v>1218</v>
      </c>
      <c r="M142" s="58"/>
      <c r="N142" s="63" t="s">
        <v>1219</v>
      </c>
      <c r="O142" s="63" t="s">
        <v>1220</v>
      </c>
      <c r="P142" s="63" t="s">
        <v>815</v>
      </c>
      <c r="Q142" s="63">
        <v>7087</v>
      </c>
      <c r="R142" s="62" t="s">
        <v>1221</v>
      </c>
      <c r="S142" s="218" t="s">
        <v>1222</v>
      </c>
      <c r="T142" s="132" t="s">
        <v>1215</v>
      </c>
      <c r="U142" s="166" t="s">
        <v>397</v>
      </c>
      <c r="V142" s="219" t="s">
        <v>398</v>
      </c>
      <c r="W142" s="219" t="s">
        <v>445</v>
      </c>
      <c r="X142" s="219" t="s">
        <v>446</v>
      </c>
      <c r="Y142" s="132" t="s">
        <v>336</v>
      </c>
      <c r="Z142" s="166" t="s">
        <v>410</v>
      </c>
      <c r="AA142" s="166">
        <v>1</v>
      </c>
      <c r="AB142" s="166">
        <v>1</v>
      </c>
      <c r="AC142" s="166">
        <v>0</v>
      </c>
      <c r="AD142" s="166">
        <v>0</v>
      </c>
      <c r="AE142" s="213">
        <v>40351</v>
      </c>
      <c r="AF142" s="64">
        <v>3491</v>
      </c>
      <c r="AG142" s="64" t="s">
        <v>401</v>
      </c>
      <c r="AH142" s="64">
        <v>2</v>
      </c>
      <c r="AI142" s="180" t="s">
        <v>258</v>
      </c>
      <c r="AJ142" s="60">
        <v>1</v>
      </c>
      <c r="AK142" s="60">
        <v>3</v>
      </c>
      <c r="AL142" s="60">
        <v>0</v>
      </c>
      <c r="AM142" s="60">
        <v>3</v>
      </c>
      <c r="AN142" s="60">
        <v>1</v>
      </c>
      <c r="AO142" s="60">
        <v>0</v>
      </c>
      <c r="AP142" s="60">
        <v>3</v>
      </c>
      <c r="AQ142" s="60">
        <v>3</v>
      </c>
      <c r="AR142" s="60">
        <v>0</v>
      </c>
      <c r="AS142" s="60">
        <v>2</v>
      </c>
      <c r="AT142" s="60">
        <v>0</v>
      </c>
      <c r="AU142" s="60">
        <v>0</v>
      </c>
      <c r="AV142" s="60">
        <v>3</v>
      </c>
      <c r="AW142" s="60">
        <v>0</v>
      </c>
      <c r="AX142" s="60">
        <v>1</v>
      </c>
      <c r="AY142" s="60">
        <v>0</v>
      </c>
      <c r="AZ142" s="60">
        <v>15</v>
      </c>
      <c r="BA142" s="60">
        <v>22</v>
      </c>
      <c r="BB142" s="60">
        <v>14</v>
      </c>
      <c r="BC142" s="60">
        <v>10</v>
      </c>
      <c r="BD142" s="60">
        <v>11</v>
      </c>
      <c r="BE142" s="60">
        <v>14</v>
      </c>
      <c r="BF142" s="60">
        <v>11</v>
      </c>
      <c r="BG142" s="187">
        <v>6.6666666666660004E-2</v>
      </c>
      <c r="BH142" s="187">
        <v>0.13636363636363</v>
      </c>
      <c r="BI142" s="187">
        <v>0</v>
      </c>
      <c r="BJ142" s="187">
        <v>0.3</v>
      </c>
      <c r="BK142" s="187">
        <v>9.0909090909089996E-2</v>
      </c>
      <c r="BL142" s="187">
        <v>0</v>
      </c>
      <c r="BM142" s="187">
        <v>0.27272727272726999</v>
      </c>
    </row>
    <row r="143" spans="2:65" ht="14.1" customHeight="1" x14ac:dyDescent="0.2">
      <c r="B143" s="58" t="s">
        <v>1223</v>
      </c>
      <c r="C143" s="59" t="s">
        <v>383</v>
      </c>
      <c r="D143" s="59" t="s">
        <v>384</v>
      </c>
      <c r="E143" s="63" t="s">
        <v>809</v>
      </c>
      <c r="F143" s="63"/>
      <c r="G143" s="59" t="s">
        <v>386</v>
      </c>
      <c r="H143" s="59" t="s">
        <v>810</v>
      </c>
      <c r="I143" s="59" t="s">
        <v>810</v>
      </c>
      <c r="J143" s="158" t="b">
        <v>0</v>
      </c>
      <c r="K143" s="133" t="s">
        <v>1224</v>
      </c>
      <c r="L143" s="59" t="s">
        <v>1225</v>
      </c>
      <c r="M143" s="58"/>
      <c r="N143" s="63" t="s">
        <v>1226</v>
      </c>
      <c r="O143" s="63" t="s">
        <v>1227</v>
      </c>
      <c r="P143" s="63" t="s">
        <v>815</v>
      </c>
      <c r="Q143" s="63">
        <v>7047</v>
      </c>
      <c r="R143" s="62" t="s">
        <v>1228</v>
      </c>
      <c r="S143" s="218" t="s">
        <v>1222</v>
      </c>
      <c r="T143" s="132" t="s">
        <v>1215</v>
      </c>
      <c r="U143" s="166" t="s">
        <v>397</v>
      </c>
      <c r="V143" s="219" t="s">
        <v>398</v>
      </c>
      <c r="W143" s="219" t="s">
        <v>445</v>
      </c>
      <c r="X143" s="219" t="s">
        <v>446</v>
      </c>
      <c r="Y143" s="132" t="s">
        <v>336</v>
      </c>
      <c r="Z143" s="166"/>
      <c r="AA143" s="166">
        <v>1</v>
      </c>
      <c r="AB143" s="166">
        <v>1</v>
      </c>
      <c r="AC143" s="166">
        <v>0</v>
      </c>
      <c r="AD143" s="166">
        <v>0</v>
      </c>
      <c r="AE143" s="213">
        <v>40414</v>
      </c>
      <c r="AF143" s="64">
        <v>3428</v>
      </c>
      <c r="AG143" s="64" t="s">
        <v>401</v>
      </c>
      <c r="AH143" s="64">
        <v>0</v>
      </c>
      <c r="AI143" s="180" t="s">
        <v>258</v>
      </c>
      <c r="AJ143" s="60">
        <v>2</v>
      </c>
      <c r="AK143" s="60">
        <v>0</v>
      </c>
      <c r="AL143" s="60">
        <v>0</v>
      </c>
      <c r="AM143" s="60">
        <v>0</v>
      </c>
      <c r="AN143" s="60">
        <v>1</v>
      </c>
      <c r="AO143" s="60">
        <v>1</v>
      </c>
      <c r="AP143" s="60">
        <v>4</v>
      </c>
      <c r="AQ143" s="60">
        <v>1</v>
      </c>
      <c r="AR143" s="60">
        <v>0</v>
      </c>
      <c r="AS143" s="60">
        <v>0</v>
      </c>
      <c r="AT143" s="60">
        <v>0</v>
      </c>
      <c r="AU143" s="60">
        <v>0</v>
      </c>
      <c r="AV143" s="60">
        <v>1</v>
      </c>
      <c r="AW143" s="60">
        <v>0</v>
      </c>
      <c r="AX143" s="60">
        <v>0</v>
      </c>
      <c r="AY143" s="60">
        <v>1</v>
      </c>
      <c r="AZ143" s="60">
        <v>9</v>
      </c>
      <c r="BA143" s="60">
        <v>10</v>
      </c>
      <c r="BB143" s="60">
        <v>3</v>
      </c>
      <c r="BC143" s="60">
        <v>14</v>
      </c>
      <c r="BD143" s="60">
        <v>8</v>
      </c>
      <c r="BE143" s="60">
        <v>4</v>
      </c>
      <c r="BF143" s="60">
        <v>13</v>
      </c>
      <c r="BG143" s="187">
        <v>0.22222222222221999</v>
      </c>
      <c r="BH143" s="187">
        <v>0</v>
      </c>
      <c r="BI143" s="187">
        <v>0</v>
      </c>
      <c r="BJ143" s="187">
        <v>0</v>
      </c>
      <c r="BK143" s="187">
        <v>0.125</v>
      </c>
      <c r="BL143" s="187">
        <v>0.25</v>
      </c>
      <c r="BM143" s="187">
        <v>0.30769230769229999</v>
      </c>
    </row>
    <row r="144" spans="2:65" ht="14.1" customHeight="1" x14ac:dyDescent="0.2">
      <c r="B144" s="58" t="s">
        <v>1229</v>
      </c>
      <c r="C144" s="59" t="s">
        <v>383</v>
      </c>
      <c r="D144" s="59" t="s">
        <v>384</v>
      </c>
      <c r="E144" s="63" t="s">
        <v>809</v>
      </c>
      <c r="F144" s="63"/>
      <c r="G144" s="59" t="s">
        <v>386</v>
      </c>
      <c r="H144" s="59" t="s">
        <v>810</v>
      </c>
      <c r="I144" s="59" t="s">
        <v>810</v>
      </c>
      <c r="J144" s="158" t="b">
        <v>0</v>
      </c>
      <c r="K144" s="133" t="s">
        <v>1230</v>
      </c>
      <c r="L144" s="59" t="s">
        <v>1231</v>
      </c>
      <c r="M144" s="58"/>
      <c r="N144" s="63" t="s">
        <v>1232</v>
      </c>
      <c r="O144" s="63" t="s">
        <v>1220</v>
      </c>
      <c r="P144" s="63" t="s">
        <v>815</v>
      </c>
      <c r="Q144" s="63">
        <v>7087</v>
      </c>
      <c r="R144" s="62" t="s">
        <v>1233</v>
      </c>
      <c r="S144" s="218" t="s">
        <v>1222</v>
      </c>
      <c r="T144" s="132" t="s">
        <v>1215</v>
      </c>
      <c r="U144" s="166" t="s">
        <v>397</v>
      </c>
      <c r="V144" s="219" t="s">
        <v>398</v>
      </c>
      <c r="W144" s="219" t="s">
        <v>445</v>
      </c>
      <c r="X144" s="219" t="s">
        <v>446</v>
      </c>
      <c r="Y144" s="132" t="s">
        <v>336</v>
      </c>
      <c r="Z144" s="166"/>
      <c r="AA144" s="166">
        <v>1</v>
      </c>
      <c r="AB144" s="166">
        <v>1</v>
      </c>
      <c r="AC144" s="166">
        <v>0</v>
      </c>
      <c r="AD144" s="166">
        <v>0</v>
      </c>
      <c r="AE144" s="213">
        <v>41198</v>
      </c>
      <c r="AF144" s="64">
        <v>2644</v>
      </c>
      <c r="AG144" s="64" t="s">
        <v>401</v>
      </c>
      <c r="AH144" s="64">
        <v>0</v>
      </c>
      <c r="AI144" s="180" t="s">
        <v>258</v>
      </c>
      <c r="AJ144" s="60">
        <v>0</v>
      </c>
      <c r="AK144" s="60">
        <v>0</v>
      </c>
      <c r="AL144" s="60">
        <v>1</v>
      </c>
      <c r="AM144" s="60">
        <v>0</v>
      </c>
      <c r="AN144" s="60">
        <v>2</v>
      </c>
      <c r="AO144" s="60">
        <v>1</v>
      </c>
      <c r="AP144" s="60">
        <v>0</v>
      </c>
      <c r="AQ144" s="60">
        <v>1</v>
      </c>
      <c r="AR144" s="60">
        <v>0</v>
      </c>
      <c r="AS144" s="60">
        <v>1</v>
      </c>
      <c r="AT144" s="60">
        <v>0</v>
      </c>
      <c r="AU144" s="60">
        <v>0</v>
      </c>
      <c r="AV144" s="60">
        <v>0</v>
      </c>
      <c r="AW144" s="60">
        <v>1</v>
      </c>
      <c r="AX144" s="60">
        <v>0</v>
      </c>
      <c r="AY144" s="60">
        <v>0</v>
      </c>
      <c r="AZ144" s="60">
        <v>8</v>
      </c>
      <c r="BA144" s="60">
        <v>13</v>
      </c>
      <c r="BB144" s="60">
        <v>11</v>
      </c>
      <c r="BC144" s="60">
        <v>10</v>
      </c>
      <c r="BD144" s="60">
        <v>14</v>
      </c>
      <c r="BE144" s="60">
        <v>15</v>
      </c>
      <c r="BF144" s="60">
        <v>6</v>
      </c>
      <c r="BG144" s="187">
        <v>0</v>
      </c>
      <c r="BH144" s="187">
        <v>0</v>
      </c>
      <c r="BI144" s="187">
        <v>9.0909090909089996E-2</v>
      </c>
      <c r="BJ144" s="187">
        <v>0</v>
      </c>
      <c r="BK144" s="187">
        <v>0.14285714285713999</v>
      </c>
      <c r="BL144" s="187">
        <v>6.6666666666660004E-2</v>
      </c>
      <c r="BM144" s="187">
        <v>0</v>
      </c>
    </row>
    <row r="145" spans="2:65" ht="14.1" customHeight="1" x14ac:dyDescent="0.2">
      <c r="B145" s="58" t="s">
        <v>1234</v>
      </c>
      <c r="C145" s="59" t="s">
        <v>383</v>
      </c>
      <c r="D145" s="59" t="s">
        <v>384</v>
      </c>
      <c r="E145" s="63" t="s">
        <v>809</v>
      </c>
      <c r="F145" s="63"/>
      <c r="G145" s="59" t="s">
        <v>386</v>
      </c>
      <c r="H145" s="59" t="s">
        <v>810</v>
      </c>
      <c r="I145" s="59" t="s">
        <v>810</v>
      </c>
      <c r="J145" s="158" t="b">
        <v>0</v>
      </c>
      <c r="K145" s="133" t="s">
        <v>1235</v>
      </c>
      <c r="L145" s="59" t="s">
        <v>1236</v>
      </c>
      <c r="M145" s="58"/>
      <c r="N145" s="63" t="s">
        <v>1237</v>
      </c>
      <c r="O145" s="63" t="s">
        <v>881</v>
      </c>
      <c r="P145" s="63" t="s">
        <v>815</v>
      </c>
      <c r="Q145" s="63">
        <v>7505</v>
      </c>
      <c r="R145" s="62" t="s">
        <v>1238</v>
      </c>
      <c r="S145" s="218" t="s">
        <v>831</v>
      </c>
      <c r="T145" s="132" t="s">
        <v>832</v>
      </c>
      <c r="U145" s="166" t="s">
        <v>397</v>
      </c>
      <c r="V145" s="219" t="s">
        <v>398</v>
      </c>
      <c r="W145" s="219" t="s">
        <v>445</v>
      </c>
      <c r="X145" s="219" t="s">
        <v>446</v>
      </c>
      <c r="Y145" s="132" t="s">
        <v>336</v>
      </c>
      <c r="Z145" s="166" t="s">
        <v>410</v>
      </c>
      <c r="AA145" s="166">
        <v>1</v>
      </c>
      <c r="AB145" s="166">
        <v>1</v>
      </c>
      <c r="AC145" s="166">
        <v>0</v>
      </c>
      <c r="AD145" s="166">
        <v>0</v>
      </c>
      <c r="AE145" s="213">
        <v>42058</v>
      </c>
      <c r="AF145" s="64">
        <v>1784</v>
      </c>
      <c r="AG145" s="64" t="s">
        <v>401</v>
      </c>
      <c r="AH145" s="64">
        <v>2</v>
      </c>
      <c r="AI145" s="180" t="s">
        <v>258</v>
      </c>
      <c r="AJ145" s="60">
        <v>9</v>
      </c>
      <c r="AK145" s="60">
        <v>5</v>
      </c>
      <c r="AL145" s="60">
        <v>6</v>
      </c>
      <c r="AM145" s="60">
        <v>2</v>
      </c>
      <c r="AN145" s="60">
        <v>6</v>
      </c>
      <c r="AO145" s="60">
        <v>5</v>
      </c>
      <c r="AP145" s="60">
        <v>4</v>
      </c>
      <c r="AQ145" s="60">
        <v>6</v>
      </c>
      <c r="AR145" s="60">
        <v>1</v>
      </c>
      <c r="AS145" s="60">
        <v>3</v>
      </c>
      <c r="AT145" s="60">
        <v>0</v>
      </c>
      <c r="AU145" s="60">
        <v>0</v>
      </c>
      <c r="AV145" s="60">
        <v>0</v>
      </c>
      <c r="AW145" s="60">
        <v>1</v>
      </c>
      <c r="AX145" s="60">
        <v>3</v>
      </c>
      <c r="AY145" s="60">
        <v>0</v>
      </c>
      <c r="AZ145" s="60">
        <v>25</v>
      </c>
      <c r="BA145" s="60">
        <v>20</v>
      </c>
      <c r="BB145" s="60">
        <v>40</v>
      </c>
      <c r="BC145" s="60">
        <v>12</v>
      </c>
      <c r="BD145" s="60">
        <v>39</v>
      </c>
      <c r="BE145" s="60">
        <v>33</v>
      </c>
      <c r="BF145" s="60">
        <v>27</v>
      </c>
      <c r="BG145" s="187">
        <v>0.36</v>
      </c>
      <c r="BH145" s="187">
        <v>0.25</v>
      </c>
      <c r="BI145" s="187">
        <v>0.15</v>
      </c>
      <c r="BJ145" s="187">
        <v>0.16666666666666</v>
      </c>
      <c r="BK145" s="187">
        <v>0.15384615384615</v>
      </c>
      <c r="BL145" s="187">
        <v>0.15151515151514999</v>
      </c>
      <c r="BM145" s="187">
        <v>0.14814814814814001</v>
      </c>
    </row>
    <row r="146" spans="2:65" ht="14.1" customHeight="1" x14ac:dyDescent="0.2">
      <c r="B146" s="58" t="s">
        <v>1239</v>
      </c>
      <c r="C146" s="59" t="s">
        <v>383</v>
      </c>
      <c r="D146" s="59" t="s">
        <v>384</v>
      </c>
      <c r="E146" s="63" t="s">
        <v>809</v>
      </c>
      <c r="F146" s="63"/>
      <c r="G146" s="59" t="s">
        <v>386</v>
      </c>
      <c r="H146" s="59" t="s">
        <v>810</v>
      </c>
      <c r="I146" s="59" t="s">
        <v>810</v>
      </c>
      <c r="J146" s="158" t="b">
        <v>0</v>
      </c>
      <c r="K146" s="133" t="s">
        <v>1240</v>
      </c>
      <c r="L146" s="59" t="s">
        <v>742</v>
      </c>
      <c r="M146" s="58">
        <v>16</v>
      </c>
      <c r="N146" s="63" t="s">
        <v>1241</v>
      </c>
      <c r="O146" s="63" t="s">
        <v>1242</v>
      </c>
      <c r="P146" s="63" t="s">
        <v>815</v>
      </c>
      <c r="Q146" s="63">
        <v>7087</v>
      </c>
      <c r="R146" s="62" t="s">
        <v>1243</v>
      </c>
      <c r="S146" s="218" t="s">
        <v>746</v>
      </c>
      <c r="T146" s="132" t="s">
        <v>747</v>
      </c>
      <c r="U146" s="166" t="s">
        <v>397</v>
      </c>
      <c r="V146" s="219" t="s">
        <v>398</v>
      </c>
      <c r="W146" s="219" t="s">
        <v>445</v>
      </c>
      <c r="X146" s="219" t="s">
        <v>446</v>
      </c>
      <c r="Y146" s="132" t="s">
        <v>336</v>
      </c>
      <c r="Z146" s="166"/>
      <c r="AA146" s="166">
        <v>0</v>
      </c>
      <c r="AB146" s="166">
        <v>1</v>
      </c>
      <c r="AC146" s="166">
        <v>0</v>
      </c>
      <c r="AD146" s="166">
        <v>0</v>
      </c>
      <c r="AE146" s="213">
        <v>42185</v>
      </c>
      <c r="AF146" s="64">
        <v>1657</v>
      </c>
      <c r="AG146" s="64" t="s">
        <v>1244</v>
      </c>
      <c r="AH146" s="64">
        <v>0</v>
      </c>
      <c r="AI146" s="180" t="s">
        <v>334</v>
      </c>
      <c r="AJ146" s="60">
        <v>0</v>
      </c>
      <c r="AK146" s="60">
        <v>0</v>
      </c>
      <c r="AL146" s="60">
        <v>0</v>
      </c>
      <c r="AM146" s="60">
        <v>0</v>
      </c>
      <c r="AN146" s="60">
        <v>0</v>
      </c>
      <c r="AO146" s="60">
        <v>0</v>
      </c>
      <c r="AP146" s="60">
        <v>0</v>
      </c>
      <c r="AQ146" s="60">
        <v>0</v>
      </c>
      <c r="AR146" s="60">
        <v>0</v>
      </c>
      <c r="AS146" s="60">
        <v>0</v>
      </c>
      <c r="AT146" s="60">
        <v>0</v>
      </c>
      <c r="AU146" s="60">
        <v>0</v>
      </c>
      <c r="AV146" s="60">
        <v>0</v>
      </c>
      <c r="AW146" s="60">
        <v>0</v>
      </c>
      <c r="AX146" s="60">
        <v>0</v>
      </c>
      <c r="AY146" s="60">
        <v>0</v>
      </c>
      <c r="AZ146" s="60">
        <v>0</v>
      </c>
      <c r="BA146" s="60">
        <v>0</v>
      </c>
      <c r="BB146" s="60">
        <v>0</v>
      </c>
      <c r="BC146" s="60">
        <v>0</v>
      </c>
      <c r="BD146" s="60">
        <v>0</v>
      </c>
      <c r="BE146" s="60">
        <v>0</v>
      </c>
      <c r="BF146" s="60">
        <v>0</v>
      </c>
      <c r="BG146" s="187">
        <v>0</v>
      </c>
      <c r="BH146" s="187">
        <v>0</v>
      </c>
      <c r="BI146" s="187">
        <v>0</v>
      </c>
      <c r="BJ146" s="187">
        <v>0</v>
      </c>
      <c r="BK146" s="187">
        <v>0</v>
      </c>
      <c r="BL146" s="187">
        <v>0</v>
      </c>
      <c r="BM146" s="187">
        <v>0</v>
      </c>
    </row>
    <row r="147" spans="2:65" ht="14.1" customHeight="1" x14ac:dyDescent="0.2">
      <c r="B147" s="58" t="s">
        <v>1245</v>
      </c>
      <c r="C147" s="59" t="s">
        <v>383</v>
      </c>
      <c r="D147" s="59" t="s">
        <v>384</v>
      </c>
      <c r="E147" s="63" t="s">
        <v>809</v>
      </c>
      <c r="F147" s="63"/>
      <c r="G147" s="59" t="s">
        <v>386</v>
      </c>
      <c r="H147" s="59" t="s">
        <v>810</v>
      </c>
      <c r="I147" s="59" t="s">
        <v>810</v>
      </c>
      <c r="J147" s="158" t="b">
        <v>0</v>
      </c>
      <c r="K147" s="133" t="s">
        <v>1246</v>
      </c>
      <c r="L147" s="59" t="s">
        <v>1247</v>
      </c>
      <c r="M147" s="58"/>
      <c r="N147" s="63" t="s">
        <v>1248</v>
      </c>
      <c r="O147" s="63" t="s">
        <v>881</v>
      </c>
      <c r="P147" s="63" t="s">
        <v>815</v>
      </c>
      <c r="Q147" s="63">
        <v>7501</v>
      </c>
      <c r="R147" s="62" t="s">
        <v>1249</v>
      </c>
      <c r="S147" s="218" t="s">
        <v>831</v>
      </c>
      <c r="T147" s="132" t="s">
        <v>832</v>
      </c>
      <c r="U147" s="166" t="s">
        <v>397</v>
      </c>
      <c r="V147" s="219" t="s">
        <v>398</v>
      </c>
      <c r="W147" s="219" t="s">
        <v>445</v>
      </c>
      <c r="X147" s="219" t="s">
        <v>446</v>
      </c>
      <c r="Y147" s="132" t="s">
        <v>336</v>
      </c>
      <c r="Z147" s="166"/>
      <c r="AA147" s="166">
        <v>1</v>
      </c>
      <c r="AB147" s="166">
        <v>1</v>
      </c>
      <c r="AC147" s="166">
        <v>0</v>
      </c>
      <c r="AD147" s="166">
        <v>0</v>
      </c>
      <c r="AE147" s="213">
        <v>42286</v>
      </c>
      <c r="AF147" s="64">
        <v>1556</v>
      </c>
      <c r="AG147" s="64" t="s">
        <v>401</v>
      </c>
      <c r="AH147" s="64">
        <v>2</v>
      </c>
      <c r="AI147" s="180" t="s">
        <v>334</v>
      </c>
      <c r="AJ147" s="60">
        <v>1</v>
      </c>
      <c r="AK147" s="60">
        <v>0</v>
      </c>
      <c r="AL147" s="60">
        <v>0</v>
      </c>
      <c r="AM147" s="60">
        <v>1</v>
      </c>
      <c r="AN147" s="60">
        <v>2</v>
      </c>
      <c r="AO147" s="60">
        <v>0</v>
      </c>
      <c r="AP147" s="60">
        <v>2</v>
      </c>
      <c r="AQ147" s="60">
        <v>0</v>
      </c>
      <c r="AR147" s="60">
        <v>1</v>
      </c>
      <c r="AS147" s="60">
        <v>2</v>
      </c>
      <c r="AT147" s="60">
        <v>1</v>
      </c>
      <c r="AU147" s="60">
        <v>0</v>
      </c>
      <c r="AV147" s="60">
        <v>0</v>
      </c>
      <c r="AW147" s="60">
        <v>0</v>
      </c>
      <c r="AX147" s="60">
        <v>1</v>
      </c>
      <c r="AY147" s="60">
        <v>0</v>
      </c>
      <c r="AZ147" s="60">
        <v>2</v>
      </c>
      <c r="BA147" s="60">
        <v>14</v>
      </c>
      <c r="BB147" s="60">
        <v>4</v>
      </c>
      <c r="BC147" s="60">
        <v>9</v>
      </c>
      <c r="BD147" s="60">
        <v>12</v>
      </c>
      <c r="BE147" s="60">
        <v>9</v>
      </c>
      <c r="BF147" s="60">
        <v>10</v>
      </c>
      <c r="BG147" s="187">
        <v>0.5</v>
      </c>
      <c r="BH147" s="187">
        <v>0</v>
      </c>
      <c r="BI147" s="187">
        <v>0</v>
      </c>
      <c r="BJ147" s="187">
        <v>0.11111111111110999</v>
      </c>
      <c r="BK147" s="187">
        <v>0.16666666666666</v>
      </c>
      <c r="BL147" s="187">
        <v>0</v>
      </c>
      <c r="BM147" s="187">
        <v>0.2</v>
      </c>
    </row>
    <row r="148" spans="2:65" ht="14.1" customHeight="1" x14ac:dyDescent="0.2">
      <c r="B148" s="58" t="s">
        <v>1250</v>
      </c>
      <c r="C148" s="59" t="s">
        <v>383</v>
      </c>
      <c r="D148" s="59" t="s">
        <v>384</v>
      </c>
      <c r="E148" s="63" t="s">
        <v>809</v>
      </c>
      <c r="F148" s="63"/>
      <c r="G148" s="59" t="s">
        <v>386</v>
      </c>
      <c r="H148" s="59" t="s">
        <v>810</v>
      </c>
      <c r="I148" s="59" t="s">
        <v>810</v>
      </c>
      <c r="J148" s="158" t="b">
        <v>0</v>
      </c>
      <c r="K148" s="133" t="s">
        <v>1251</v>
      </c>
      <c r="L148" s="59" t="s">
        <v>1252</v>
      </c>
      <c r="M148" s="58"/>
      <c r="N148" s="63" t="s">
        <v>1253</v>
      </c>
      <c r="O148" s="63" t="s">
        <v>1254</v>
      </c>
      <c r="P148" s="63" t="s">
        <v>815</v>
      </c>
      <c r="Q148" s="63">
        <v>8865</v>
      </c>
      <c r="R148" s="62" t="s">
        <v>1255</v>
      </c>
      <c r="S148" s="218" t="s">
        <v>1256</v>
      </c>
      <c r="T148" s="132" t="s">
        <v>1257</v>
      </c>
      <c r="U148" s="166" t="s">
        <v>397</v>
      </c>
      <c r="V148" s="219" t="s">
        <v>398</v>
      </c>
      <c r="W148" s="219" t="s">
        <v>445</v>
      </c>
      <c r="X148" s="219" t="s">
        <v>446</v>
      </c>
      <c r="Y148" s="132" t="s">
        <v>333</v>
      </c>
      <c r="Z148" s="166"/>
      <c r="AA148" s="166">
        <v>0</v>
      </c>
      <c r="AB148" s="166">
        <v>0</v>
      </c>
      <c r="AC148" s="166">
        <v>0</v>
      </c>
      <c r="AD148" s="166">
        <v>1</v>
      </c>
      <c r="AE148" s="213">
        <v>43411</v>
      </c>
      <c r="AF148" s="64">
        <v>431</v>
      </c>
      <c r="AG148" s="64" t="s">
        <v>401</v>
      </c>
      <c r="AH148" s="64">
        <v>1</v>
      </c>
      <c r="AI148" s="180" t="s">
        <v>334</v>
      </c>
      <c r="AJ148" s="60">
        <v>0</v>
      </c>
      <c r="AK148" s="60">
        <v>0</v>
      </c>
      <c r="AL148" s="60">
        <v>0</v>
      </c>
      <c r="AM148" s="60">
        <v>0</v>
      </c>
      <c r="AN148" s="60">
        <v>0</v>
      </c>
      <c r="AO148" s="60">
        <v>0</v>
      </c>
      <c r="AP148" s="60">
        <v>0</v>
      </c>
      <c r="AQ148" s="60">
        <v>0</v>
      </c>
      <c r="AR148" s="60">
        <v>0</v>
      </c>
      <c r="AS148" s="60">
        <v>0</v>
      </c>
      <c r="AT148" s="60">
        <v>0</v>
      </c>
      <c r="AU148" s="60">
        <v>0</v>
      </c>
      <c r="AV148" s="60">
        <v>0</v>
      </c>
      <c r="AW148" s="60">
        <v>0</v>
      </c>
      <c r="AX148" s="60">
        <v>0</v>
      </c>
      <c r="AY148" s="60">
        <v>0</v>
      </c>
      <c r="AZ148" s="60">
        <v>0</v>
      </c>
      <c r="BA148" s="60">
        <v>3</v>
      </c>
      <c r="BB148" s="60">
        <v>0</v>
      </c>
      <c r="BC148" s="60">
        <v>0</v>
      </c>
      <c r="BD148" s="60">
        <v>0</v>
      </c>
      <c r="BE148" s="60">
        <v>0</v>
      </c>
      <c r="BF148" s="60">
        <v>0</v>
      </c>
      <c r="BG148" s="187">
        <v>0</v>
      </c>
      <c r="BH148" s="187">
        <v>0</v>
      </c>
      <c r="BI148" s="187">
        <v>0</v>
      </c>
      <c r="BJ148" s="187">
        <v>0</v>
      </c>
      <c r="BK148" s="187">
        <v>0</v>
      </c>
      <c r="BL148" s="187">
        <v>0</v>
      </c>
      <c r="BM148" s="187">
        <v>0</v>
      </c>
    </row>
    <row r="149" spans="2:65" ht="14.1" customHeight="1" x14ac:dyDescent="0.2">
      <c r="B149" s="58" t="s">
        <v>1258</v>
      </c>
      <c r="C149" s="59" t="s">
        <v>383</v>
      </c>
      <c r="D149" s="59" t="s">
        <v>384</v>
      </c>
      <c r="E149" s="63" t="s">
        <v>809</v>
      </c>
      <c r="F149" s="63"/>
      <c r="G149" s="59" t="s">
        <v>386</v>
      </c>
      <c r="H149" s="59" t="s">
        <v>810</v>
      </c>
      <c r="I149" s="59" t="s">
        <v>810</v>
      </c>
      <c r="J149" s="158" t="b">
        <v>0</v>
      </c>
      <c r="K149" s="133" t="s">
        <v>1259</v>
      </c>
      <c r="L149" s="59" t="s">
        <v>1260</v>
      </c>
      <c r="M149" s="58"/>
      <c r="N149" s="63" t="s">
        <v>1261</v>
      </c>
      <c r="O149" s="63" t="s">
        <v>1220</v>
      </c>
      <c r="P149" s="63" t="s">
        <v>815</v>
      </c>
      <c r="Q149" s="63">
        <v>7087</v>
      </c>
      <c r="R149" s="62" t="s">
        <v>1262</v>
      </c>
      <c r="S149" s="218" t="s">
        <v>1263</v>
      </c>
      <c r="T149" s="132" t="s">
        <v>1264</v>
      </c>
      <c r="U149" s="166" t="s">
        <v>397</v>
      </c>
      <c r="V149" s="219" t="s">
        <v>398</v>
      </c>
      <c r="W149" s="219" t="s">
        <v>445</v>
      </c>
      <c r="X149" s="219" t="s">
        <v>446</v>
      </c>
      <c r="Y149" s="132" t="s">
        <v>335</v>
      </c>
      <c r="Z149" s="166" t="s">
        <v>401</v>
      </c>
      <c r="AA149" s="166">
        <v>1</v>
      </c>
      <c r="AB149" s="166">
        <v>1</v>
      </c>
      <c r="AC149" s="166">
        <v>0</v>
      </c>
      <c r="AD149" s="166">
        <v>0</v>
      </c>
      <c r="AE149" s="213">
        <v>43578</v>
      </c>
      <c r="AF149" s="64">
        <v>264</v>
      </c>
      <c r="AG149" s="64" t="s">
        <v>401</v>
      </c>
      <c r="AH149" s="64">
        <v>0</v>
      </c>
      <c r="AI149" s="180" t="s">
        <v>334</v>
      </c>
      <c r="AJ149" s="60">
        <v>0</v>
      </c>
      <c r="AK149" s="60">
        <v>0</v>
      </c>
      <c r="AL149" s="60">
        <v>0</v>
      </c>
      <c r="AM149" s="60">
        <v>0</v>
      </c>
      <c r="AN149" s="60">
        <v>0</v>
      </c>
      <c r="AO149" s="60">
        <v>0</v>
      </c>
      <c r="AP149" s="60">
        <v>0</v>
      </c>
      <c r="AQ149" s="60">
        <v>0</v>
      </c>
      <c r="AR149" s="60">
        <v>0</v>
      </c>
      <c r="AS149" s="60">
        <v>1</v>
      </c>
      <c r="AT149" s="60">
        <v>0</v>
      </c>
      <c r="AU149" s="60">
        <v>0</v>
      </c>
      <c r="AV149" s="60">
        <v>0</v>
      </c>
      <c r="AW149" s="60">
        <v>0</v>
      </c>
      <c r="AX149" s="60">
        <v>0</v>
      </c>
      <c r="AY149" s="60">
        <v>0</v>
      </c>
      <c r="AZ149" s="60">
        <v>0</v>
      </c>
      <c r="BA149" s="60">
        <v>3</v>
      </c>
      <c r="BB149" s="60">
        <v>0</v>
      </c>
      <c r="BC149" s="60">
        <v>1</v>
      </c>
      <c r="BD149" s="60">
        <v>1</v>
      </c>
      <c r="BE149" s="60">
        <v>3</v>
      </c>
      <c r="BF149" s="60">
        <v>0</v>
      </c>
      <c r="BG149" s="187">
        <v>0</v>
      </c>
      <c r="BH149" s="187">
        <v>0</v>
      </c>
      <c r="BI149" s="187">
        <v>0</v>
      </c>
      <c r="BJ149" s="187">
        <v>0</v>
      </c>
      <c r="BK149" s="187">
        <v>0</v>
      </c>
      <c r="BL149" s="187">
        <v>0</v>
      </c>
      <c r="BM149" s="187">
        <v>0</v>
      </c>
    </row>
    <row r="150" spans="2:65" ht="14.1" customHeight="1" x14ac:dyDescent="0.2">
      <c r="B150" s="58" t="s">
        <v>1265</v>
      </c>
      <c r="C150" s="59" t="s">
        <v>383</v>
      </c>
      <c r="D150" s="59" t="s">
        <v>384</v>
      </c>
      <c r="E150" s="63" t="s">
        <v>809</v>
      </c>
      <c r="F150" s="63"/>
      <c r="G150" s="59" t="s">
        <v>386</v>
      </c>
      <c r="H150" s="59" t="s">
        <v>810</v>
      </c>
      <c r="I150" s="59" t="s">
        <v>810</v>
      </c>
      <c r="J150" s="158" t="b">
        <v>0</v>
      </c>
      <c r="K150" s="133" t="s">
        <v>1266</v>
      </c>
      <c r="L150" s="59" t="s">
        <v>1267</v>
      </c>
      <c r="M150" s="58"/>
      <c r="N150" s="63" t="s">
        <v>1268</v>
      </c>
      <c r="O150" s="63" t="s">
        <v>1269</v>
      </c>
      <c r="P150" s="63" t="s">
        <v>815</v>
      </c>
      <c r="Q150" s="63">
        <v>7840</v>
      </c>
      <c r="R150" s="62" t="s">
        <v>1270</v>
      </c>
      <c r="S150" s="218" t="s">
        <v>1271</v>
      </c>
      <c r="T150" s="132" t="s">
        <v>1272</v>
      </c>
      <c r="U150" s="166" t="s">
        <v>397</v>
      </c>
      <c r="V150" s="219" t="s">
        <v>398</v>
      </c>
      <c r="W150" s="219" t="s">
        <v>445</v>
      </c>
      <c r="X150" s="219" t="s">
        <v>446</v>
      </c>
      <c r="Y150" s="132" t="s">
        <v>333</v>
      </c>
      <c r="Z150" s="166"/>
      <c r="AA150" s="166">
        <v>0</v>
      </c>
      <c r="AB150" s="166">
        <v>0</v>
      </c>
      <c r="AC150" s="166">
        <v>0</v>
      </c>
      <c r="AD150" s="166">
        <v>1</v>
      </c>
      <c r="AE150" s="213">
        <v>43684</v>
      </c>
      <c r="AF150" s="64">
        <v>158</v>
      </c>
      <c r="AG150" s="64" t="s">
        <v>401</v>
      </c>
      <c r="AH150" s="64">
        <v>1</v>
      </c>
      <c r="AI150" s="180" t="s">
        <v>334</v>
      </c>
      <c r="AJ150" s="60">
        <v>1</v>
      </c>
      <c r="AK150" s="60">
        <v>1</v>
      </c>
      <c r="AL150" s="60">
        <v>0</v>
      </c>
      <c r="AM150" s="60">
        <v>0</v>
      </c>
      <c r="AN150" s="60">
        <v>0</v>
      </c>
      <c r="AO150" s="60">
        <v>0</v>
      </c>
      <c r="AP150" s="60">
        <v>0</v>
      </c>
      <c r="AQ150" s="60">
        <v>0</v>
      </c>
      <c r="AR150" s="60">
        <v>0</v>
      </c>
      <c r="AS150" s="60">
        <v>0</v>
      </c>
      <c r="AT150" s="60">
        <v>0</v>
      </c>
      <c r="AU150" s="60">
        <v>0</v>
      </c>
      <c r="AV150" s="60">
        <v>0</v>
      </c>
      <c r="AW150" s="60">
        <v>0</v>
      </c>
      <c r="AX150" s="60">
        <v>0</v>
      </c>
      <c r="AY150" s="60">
        <v>0</v>
      </c>
      <c r="AZ150" s="60">
        <v>1</v>
      </c>
      <c r="BA150" s="60">
        <v>1</v>
      </c>
      <c r="BB150" s="60">
        <v>2</v>
      </c>
      <c r="BC150" s="60">
        <v>0</v>
      </c>
      <c r="BD150" s="60">
        <v>0</v>
      </c>
      <c r="BE150" s="60">
        <v>1</v>
      </c>
      <c r="BF150" s="60">
        <v>1</v>
      </c>
      <c r="BG150" s="187">
        <v>1</v>
      </c>
      <c r="BH150" s="187">
        <v>1</v>
      </c>
      <c r="BI150" s="187">
        <v>0</v>
      </c>
      <c r="BJ150" s="187">
        <v>0</v>
      </c>
      <c r="BK150" s="187">
        <v>0</v>
      </c>
      <c r="BL150" s="187">
        <v>0</v>
      </c>
      <c r="BM150" s="187">
        <v>0</v>
      </c>
    </row>
    <row r="151" spans="2:65" ht="14.1" customHeight="1" x14ac:dyDescent="0.2">
      <c r="B151" s="58" t="s">
        <v>1273</v>
      </c>
      <c r="C151" s="59" t="s">
        <v>383</v>
      </c>
      <c r="D151" s="59" t="s">
        <v>384</v>
      </c>
      <c r="E151" s="63" t="s">
        <v>809</v>
      </c>
      <c r="F151" s="63"/>
      <c r="G151" s="59" t="s">
        <v>386</v>
      </c>
      <c r="H151" s="59" t="s">
        <v>810</v>
      </c>
      <c r="I151" s="59" t="s">
        <v>810</v>
      </c>
      <c r="J151" s="158" t="b">
        <v>0</v>
      </c>
      <c r="K151" s="133" t="s">
        <v>1274</v>
      </c>
      <c r="L151" s="59" t="s">
        <v>913</v>
      </c>
      <c r="M151" s="58"/>
      <c r="N151" s="63" t="s">
        <v>1275</v>
      </c>
      <c r="O151" s="63" t="s">
        <v>1220</v>
      </c>
      <c r="P151" s="63" t="s">
        <v>815</v>
      </c>
      <c r="Q151" s="63">
        <v>7087</v>
      </c>
      <c r="R151" s="62" t="s">
        <v>1276</v>
      </c>
      <c r="S151" s="218" t="s">
        <v>916</v>
      </c>
      <c r="T151" s="132" t="s">
        <v>917</v>
      </c>
      <c r="U151" s="166" t="s">
        <v>397</v>
      </c>
      <c r="V151" s="219" t="s">
        <v>398</v>
      </c>
      <c r="W151" s="219" t="s">
        <v>445</v>
      </c>
      <c r="X151" s="219" t="s">
        <v>446</v>
      </c>
      <c r="Y151" s="132" t="s">
        <v>335</v>
      </c>
      <c r="Z151" s="166" t="s">
        <v>401</v>
      </c>
      <c r="AA151" s="166">
        <v>1</v>
      </c>
      <c r="AB151" s="166">
        <v>1</v>
      </c>
      <c r="AC151" s="166">
        <v>0</v>
      </c>
      <c r="AD151" s="166">
        <v>0</v>
      </c>
      <c r="AE151" s="213">
        <v>43770</v>
      </c>
      <c r="AF151" s="64">
        <v>72</v>
      </c>
      <c r="AG151" s="64" t="s">
        <v>401</v>
      </c>
      <c r="AH151" s="64">
        <v>0</v>
      </c>
      <c r="AI151" s="180" t="s">
        <v>334</v>
      </c>
      <c r="AJ151" s="60">
        <v>0</v>
      </c>
      <c r="AK151" s="60">
        <v>3</v>
      </c>
      <c r="AL151" s="60">
        <v>0</v>
      </c>
      <c r="AM151" s="60">
        <v>0</v>
      </c>
      <c r="AN151" s="60">
        <v>1</v>
      </c>
      <c r="AO151" s="60">
        <v>1</v>
      </c>
      <c r="AP151" s="60">
        <v>0</v>
      </c>
      <c r="AQ151" s="60">
        <v>0</v>
      </c>
      <c r="AR151" s="60">
        <v>0</v>
      </c>
      <c r="AS151" s="60">
        <v>1</v>
      </c>
      <c r="AT151" s="60">
        <v>0</v>
      </c>
      <c r="AU151" s="60">
        <v>0</v>
      </c>
      <c r="AV151" s="60">
        <v>0</v>
      </c>
      <c r="AW151" s="60">
        <v>0</v>
      </c>
      <c r="AX151" s="60">
        <v>1</v>
      </c>
      <c r="AY151" s="60">
        <v>0</v>
      </c>
      <c r="AZ151" s="60">
        <v>1</v>
      </c>
      <c r="BA151" s="60">
        <v>4</v>
      </c>
      <c r="BB151" s="60">
        <v>0</v>
      </c>
      <c r="BC151" s="60">
        <v>0</v>
      </c>
      <c r="BD151" s="60">
        <v>4</v>
      </c>
      <c r="BE151" s="60">
        <v>5</v>
      </c>
      <c r="BF151" s="60">
        <v>4</v>
      </c>
      <c r="BG151" s="187">
        <v>0</v>
      </c>
      <c r="BH151" s="187">
        <v>0.75</v>
      </c>
      <c r="BI151" s="187">
        <v>0</v>
      </c>
      <c r="BJ151" s="187">
        <v>0</v>
      </c>
      <c r="BK151" s="187">
        <v>0.25</v>
      </c>
      <c r="BL151" s="187">
        <v>0.2</v>
      </c>
      <c r="BM151" s="187">
        <v>0</v>
      </c>
    </row>
    <row r="152" spans="2:65" ht="14.1" customHeight="1" x14ac:dyDescent="0.2">
      <c r="B152" s="58" t="s">
        <v>1277</v>
      </c>
      <c r="C152" s="59" t="s">
        <v>383</v>
      </c>
      <c r="D152" s="59" t="s">
        <v>384</v>
      </c>
      <c r="E152" s="63" t="s">
        <v>809</v>
      </c>
      <c r="F152" s="63"/>
      <c r="G152" s="59" t="s">
        <v>386</v>
      </c>
      <c r="H152" s="59" t="s">
        <v>810</v>
      </c>
      <c r="I152" s="59" t="s">
        <v>810</v>
      </c>
      <c r="J152" s="158" t="b">
        <v>0</v>
      </c>
      <c r="K152" s="133" t="s">
        <v>1278</v>
      </c>
      <c r="L152" s="59" t="s">
        <v>1279</v>
      </c>
      <c r="M152" s="58"/>
      <c r="N152" s="63" t="s">
        <v>1280</v>
      </c>
      <c r="O152" s="63" t="s">
        <v>1281</v>
      </c>
      <c r="P152" s="63" t="s">
        <v>815</v>
      </c>
      <c r="Q152" s="63">
        <v>7087</v>
      </c>
      <c r="R152" s="62" t="s">
        <v>1282</v>
      </c>
      <c r="S152" s="218" t="s">
        <v>1283</v>
      </c>
      <c r="T152" s="132" t="s">
        <v>1284</v>
      </c>
      <c r="U152" s="166" t="s">
        <v>397</v>
      </c>
      <c r="V152" s="219" t="s">
        <v>398</v>
      </c>
      <c r="W152" s="219" t="s">
        <v>445</v>
      </c>
      <c r="X152" s="219" t="s">
        <v>446</v>
      </c>
      <c r="Y152" s="132" t="s">
        <v>333</v>
      </c>
      <c r="Z152" s="166"/>
      <c r="AA152" s="166">
        <v>0</v>
      </c>
      <c r="AB152" s="166">
        <v>0</v>
      </c>
      <c r="AC152" s="166">
        <v>0</v>
      </c>
      <c r="AD152" s="166">
        <v>0</v>
      </c>
      <c r="AE152" s="213">
        <v>43754</v>
      </c>
      <c r="AF152" s="64">
        <v>88</v>
      </c>
      <c r="AG152" s="64" t="s">
        <v>401</v>
      </c>
      <c r="AH152" s="64">
        <v>0</v>
      </c>
      <c r="AI152" s="180" t="s">
        <v>334</v>
      </c>
      <c r="AJ152" s="60">
        <v>0</v>
      </c>
      <c r="AK152" s="60">
        <v>0</v>
      </c>
      <c r="AL152" s="60">
        <v>0</v>
      </c>
      <c r="AM152" s="60">
        <v>0</v>
      </c>
      <c r="AN152" s="60">
        <v>0</v>
      </c>
      <c r="AO152" s="60">
        <v>1</v>
      </c>
      <c r="AP152" s="60">
        <v>0</v>
      </c>
      <c r="AQ152" s="60">
        <v>0</v>
      </c>
      <c r="AR152" s="60">
        <v>0</v>
      </c>
      <c r="AS152" s="60">
        <v>0</v>
      </c>
      <c r="AT152" s="60">
        <v>0</v>
      </c>
      <c r="AU152" s="60">
        <v>0</v>
      </c>
      <c r="AV152" s="60">
        <v>0</v>
      </c>
      <c r="AW152" s="60">
        <v>0</v>
      </c>
      <c r="AX152" s="60">
        <v>0</v>
      </c>
      <c r="AY152" s="60">
        <v>0</v>
      </c>
      <c r="AZ152" s="60">
        <v>0</v>
      </c>
      <c r="BA152" s="60">
        <v>0</v>
      </c>
      <c r="BB152" s="60">
        <v>0</v>
      </c>
      <c r="BC152" s="60">
        <v>0</v>
      </c>
      <c r="BD152" s="60">
        <v>0</v>
      </c>
      <c r="BE152" s="60">
        <v>1</v>
      </c>
      <c r="BF152" s="60">
        <v>0</v>
      </c>
      <c r="BG152" s="187">
        <v>0</v>
      </c>
      <c r="BH152" s="187">
        <v>0</v>
      </c>
      <c r="BI152" s="187">
        <v>0</v>
      </c>
      <c r="BJ152" s="187">
        <v>0</v>
      </c>
      <c r="BK152" s="187">
        <v>0</v>
      </c>
      <c r="BL152" s="187">
        <v>1</v>
      </c>
      <c r="BM152" s="187">
        <v>0</v>
      </c>
    </row>
    <row r="153" spans="2:65" ht="14.1" customHeight="1" x14ac:dyDescent="0.2">
      <c r="B153" s="58" t="s">
        <v>1285</v>
      </c>
      <c r="C153" s="59" t="s">
        <v>383</v>
      </c>
      <c r="D153" s="59" t="s">
        <v>384</v>
      </c>
      <c r="E153" s="63" t="s">
        <v>809</v>
      </c>
      <c r="F153" s="63"/>
      <c r="G153" s="59" t="s">
        <v>386</v>
      </c>
      <c r="H153" s="59" t="s">
        <v>810</v>
      </c>
      <c r="I153" s="59" t="s">
        <v>810</v>
      </c>
      <c r="J153" s="158" t="b">
        <v>0</v>
      </c>
      <c r="K153" s="133" t="s">
        <v>1286</v>
      </c>
      <c r="L153" s="59" t="s">
        <v>514</v>
      </c>
      <c r="M153" s="58"/>
      <c r="N153" s="63" t="s">
        <v>1287</v>
      </c>
      <c r="O153" s="63" t="s">
        <v>1288</v>
      </c>
      <c r="P153" s="63" t="s">
        <v>815</v>
      </c>
      <c r="Q153" s="63">
        <v>7503</v>
      </c>
      <c r="R153" s="62" t="s">
        <v>1289</v>
      </c>
      <c r="S153" s="218" t="s">
        <v>1290</v>
      </c>
      <c r="T153" s="132" t="s">
        <v>1291</v>
      </c>
      <c r="U153" s="166" t="s">
        <v>397</v>
      </c>
      <c r="V153" s="219" t="s">
        <v>398</v>
      </c>
      <c r="W153" s="219" t="s">
        <v>1292</v>
      </c>
      <c r="X153" s="219" t="s">
        <v>446</v>
      </c>
      <c r="Y153" s="132" t="s">
        <v>333</v>
      </c>
      <c r="Z153" s="166"/>
      <c r="AA153" s="166">
        <v>0</v>
      </c>
      <c r="AB153" s="166">
        <v>0</v>
      </c>
      <c r="AC153" s="166">
        <v>0</v>
      </c>
      <c r="AD153" s="166">
        <v>0</v>
      </c>
      <c r="AE153" s="213">
        <v>43754</v>
      </c>
      <c r="AF153" s="64">
        <v>88</v>
      </c>
      <c r="AG153" s="64" t="s">
        <v>401</v>
      </c>
      <c r="AH153" s="64">
        <v>0</v>
      </c>
      <c r="AI153" s="180" t="s">
        <v>334</v>
      </c>
      <c r="AJ153" s="60">
        <v>0</v>
      </c>
      <c r="AK153" s="60">
        <v>0</v>
      </c>
      <c r="AL153" s="60">
        <v>0</v>
      </c>
      <c r="AM153" s="60">
        <v>0</v>
      </c>
      <c r="AN153" s="60">
        <v>0</v>
      </c>
      <c r="AO153" s="60">
        <v>0</v>
      </c>
      <c r="AP153" s="60">
        <v>0</v>
      </c>
      <c r="AQ153" s="60">
        <v>0</v>
      </c>
      <c r="AR153" s="60">
        <v>0</v>
      </c>
      <c r="AS153" s="60">
        <v>0</v>
      </c>
      <c r="AT153" s="60">
        <v>0</v>
      </c>
      <c r="AU153" s="60">
        <v>0</v>
      </c>
      <c r="AV153" s="60">
        <v>0</v>
      </c>
      <c r="AW153" s="60">
        <v>0</v>
      </c>
      <c r="AX153" s="60">
        <v>0</v>
      </c>
      <c r="AY153" s="60">
        <v>0</v>
      </c>
      <c r="AZ153" s="60">
        <v>3</v>
      </c>
      <c r="BA153" s="60">
        <v>0</v>
      </c>
      <c r="BB153" s="60">
        <v>5</v>
      </c>
      <c r="BC153" s="60">
        <v>3</v>
      </c>
      <c r="BD153" s="60">
        <v>4</v>
      </c>
      <c r="BE153" s="60">
        <v>4</v>
      </c>
      <c r="BF153" s="60">
        <v>4</v>
      </c>
      <c r="BG153" s="187">
        <v>0</v>
      </c>
      <c r="BH153" s="187">
        <v>0</v>
      </c>
      <c r="BI153" s="187">
        <v>0</v>
      </c>
      <c r="BJ153" s="187">
        <v>0</v>
      </c>
      <c r="BK153" s="187">
        <v>0</v>
      </c>
      <c r="BL153" s="187">
        <v>0</v>
      </c>
      <c r="BM153" s="187">
        <v>0</v>
      </c>
    </row>
    <row r="154" spans="2:65" ht="14.1" customHeight="1" x14ac:dyDescent="0.2">
      <c r="B154" s="58" t="s">
        <v>1293</v>
      </c>
      <c r="C154" s="59" t="s">
        <v>383</v>
      </c>
      <c r="D154" s="59" t="s">
        <v>384</v>
      </c>
      <c r="E154" s="63" t="s">
        <v>713</v>
      </c>
      <c r="F154" s="63"/>
      <c r="G154" s="59"/>
      <c r="H154" s="59" t="s">
        <v>714</v>
      </c>
      <c r="I154" s="59" t="s">
        <v>1294</v>
      </c>
      <c r="J154" s="158" t="b">
        <v>0</v>
      </c>
      <c r="K154" s="133" t="s">
        <v>1295</v>
      </c>
      <c r="L154" s="59" t="s">
        <v>1296</v>
      </c>
      <c r="M154" s="58"/>
      <c r="N154" s="63" t="s">
        <v>1297</v>
      </c>
      <c r="O154" s="63" t="s">
        <v>1298</v>
      </c>
      <c r="P154" s="63" t="s">
        <v>720</v>
      </c>
      <c r="Q154" s="63">
        <v>2539</v>
      </c>
      <c r="R154" s="62" t="s">
        <v>1299</v>
      </c>
      <c r="S154" s="218" t="s">
        <v>1300</v>
      </c>
      <c r="T154" s="132" t="s">
        <v>1301</v>
      </c>
      <c r="U154" s="166" t="s">
        <v>397</v>
      </c>
      <c r="V154" s="219" t="s">
        <v>398</v>
      </c>
      <c r="W154" s="219" t="s">
        <v>494</v>
      </c>
      <c r="X154" s="219" t="s">
        <v>495</v>
      </c>
      <c r="Y154" s="132" t="s">
        <v>333</v>
      </c>
      <c r="Z154" s="166"/>
      <c r="AA154" s="166">
        <v>0</v>
      </c>
      <c r="AB154" s="166">
        <v>0</v>
      </c>
      <c r="AC154" s="166">
        <v>0</v>
      </c>
      <c r="AD154" s="166">
        <v>1</v>
      </c>
      <c r="AE154" s="213">
        <v>41367</v>
      </c>
      <c r="AF154" s="64">
        <v>2475</v>
      </c>
      <c r="AG154" s="64" t="s">
        <v>401</v>
      </c>
      <c r="AH154" s="64">
        <v>0</v>
      </c>
      <c r="AI154" s="180" t="s">
        <v>334</v>
      </c>
      <c r="AJ154" s="60">
        <v>0</v>
      </c>
      <c r="AK154" s="60">
        <v>0</v>
      </c>
      <c r="AL154" s="60">
        <v>0</v>
      </c>
      <c r="AM154" s="60">
        <v>0</v>
      </c>
      <c r="AN154" s="60">
        <v>0</v>
      </c>
      <c r="AO154" s="60">
        <v>0</v>
      </c>
      <c r="AP154" s="60">
        <v>0</v>
      </c>
      <c r="AQ154" s="60">
        <v>0</v>
      </c>
      <c r="AR154" s="60">
        <v>0</v>
      </c>
      <c r="AS154" s="60">
        <v>0</v>
      </c>
      <c r="AT154" s="60">
        <v>0</v>
      </c>
      <c r="AU154" s="60">
        <v>0</v>
      </c>
      <c r="AV154" s="60">
        <v>0</v>
      </c>
      <c r="AW154" s="60">
        <v>0</v>
      </c>
      <c r="AX154" s="60">
        <v>0</v>
      </c>
      <c r="AY154" s="60">
        <v>0</v>
      </c>
      <c r="AZ154" s="60">
        <v>0</v>
      </c>
      <c r="BA154" s="60">
        <v>0</v>
      </c>
      <c r="BB154" s="60">
        <v>0</v>
      </c>
      <c r="BC154" s="60">
        <v>0</v>
      </c>
      <c r="BD154" s="60">
        <v>0</v>
      </c>
      <c r="BE154" s="60">
        <v>0</v>
      </c>
      <c r="BF154" s="60">
        <v>0</v>
      </c>
      <c r="BG154" s="187">
        <v>0</v>
      </c>
      <c r="BH154" s="187">
        <v>0</v>
      </c>
      <c r="BI154" s="187">
        <v>0</v>
      </c>
      <c r="BJ154" s="187">
        <v>0</v>
      </c>
      <c r="BK154" s="187">
        <v>0</v>
      </c>
      <c r="BL154" s="187">
        <v>0</v>
      </c>
      <c r="BM154" s="187">
        <v>0</v>
      </c>
    </row>
    <row r="155" spans="2:65" ht="14.1" customHeight="1" x14ac:dyDescent="0.2">
      <c r="B155" s="58" t="s">
        <v>1302</v>
      </c>
      <c r="C155" s="59" t="s">
        <v>383</v>
      </c>
      <c r="D155" s="59" t="s">
        <v>384</v>
      </c>
      <c r="E155" s="63" t="s">
        <v>713</v>
      </c>
      <c r="F155" s="63"/>
      <c r="G155" s="59"/>
      <c r="H155" s="59" t="s">
        <v>714</v>
      </c>
      <c r="I155" s="59" t="s">
        <v>1294</v>
      </c>
      <c r="J155" s="158" t="b">
        <v>0</v>
      </c>
      <c r="K155" s="133" t="s">
        <v>1303</v>
      </c>
      <c r="L155" s="59" t="s">
        <v>1304</v>
      </c>
      <c r="M155" s="58"/>
      <c r="N155" s="63" t="s">
        <v>1305</v>
      </c>
      <c r="O155" s="63" t="s">
        <v>1306</v>
      </c>
      <c r="P155" s="63" t="s">
        <v>720</v>
      </c>
      <c r="Q155" s="63">
        <v>2745</v>
      </c>
      <c r="R155" s="62" t="s">
        <v>1307</v>
      </c>
      <c r="S155" s="218" t="s">
        <v>1308</v>
      </c>
      <c r="T155" s="132" t="s">
        <v>1309</v>
      </c>
      <c r="U155" s="166" t="s">
        <v>397</v>
      </c>
      <c r="V155" s="219" t="s">
        <v>398</v>
      </c>
      <c r="W155" s="219" t="s">
        <v>494</v>
      </c>
      <c r="X155" s="219" t="s">
        <v>495</v>
      </c>
      <c r="Y155" s="132" t="s">
        <v>333</v>
      </c>
      <c r="Z155" s="166"/>
      <c r="AA155" s="166">
        <v>0</v>
      </c>
      <c r="AB155" s="166">
        <v>0</v>
      </c>
      <c r="AC155" s="166">
        <v>0</v>
      </c>
      <c r="AD155" s="166">
        <v>1</v>
      </c>
      <c r="AE155" s="213">
        <v>41973</v>
      </c>
      <c r="AF155" s="64">
        <v>1869</v>
      </c>
      <c r="AG155" s="64" t="s">
        <v>401</v>
      </c>
      <c r="AH155" s="64">
        <v>1</v>
      </c>
      <c r="AI155" s="180" t="s">
        <v>334</v>
      </c>
      <c r="AJ155" s="60">
        <v>0</v>
      </c>
      <c r="AK155" s="60">
        <v>0</v>
      </c>
      <c r="AL155" s="60">
        <v>0</v>
      </c>
      <c r="AM155" s="60">
        <v>0</v>
      </c>
      <c r="AN155" s="60">
        <v>2</v>
      </c>
      <c r="AO155" s="60">
        <v>0</v>
      </c>
      <c r="AP155" s="60">
        <v>0</v>
      </c>
      <c r="AQ155" s="60">
        <v>0</v>
      </c>
      <c r="AR155" s="60">
        <v>0</v>
      </c>
      <c r="AS155" s="60">
        <v>0</v>
      </c>
      <c r="AT155" s="60">
        <v>0</v>
      </c>
      <c r="AU155" s="60">
        <v>0</v>
      </c>
      <c r="AV155" s="60">
        <v>0</v>
      </c>
      <c r="AW155" s="60">
        <v>0</v>
      </c>
      <c r="AX155" s="60">
        <v>0</v>
      </c>
      <c r="AY155" s="60">
        <v>0</v>
      </c>
      <c r="AZ155" s="60">
        <v>3</v>
      </c>
      <c r="BA155" s="60">
        <v>0</v>
      </c>
      <c r="BB155" s="60">
        <v>2</v>
      </c>
      <c r="BC155" s="60">
        <v>2</v>
      </c>
      <c r="BD155" s="60">
        <v>1</v>
      </c>
      <c r="BE155" s="60">
        <v>2</v>
      </c>
      <c r="BF155" s="60">
        <v>1</v>
      </c>
      <c r="BG155" s="187">
        <v>0</v>
      </c>
      <c r="BH155" s="187">
        <v>0</v>
      </c>
      <c r="BI155" s="187">
        <v>0</v>
      </c>
      <c r="BJ155" s="187">
        <v>0</v>
      </c>
      <c r="BK155" s="187">
        <v>2</v>
      </c>
      <c r="BL155" s="187">
        <v>0</v>
      </c>
      <c r="BM155" s="187">
        <v>0</v>
      </c>
    </row>
    <row r="156" spans="2:65" ht="14.1" customHeight="1" x14ac:dyDescent="0.2">
      <c r="B156" s="58" t="s">
        <v>1310</v>
      </c>
      <c r="C156" s="59" t="s">
        <v>383</v>
      </c>
      <c r="D156" s="59" t="s">
        <v>384</v>
      </c>
      <c r="E156" s="63" t="s">
        <v>713</v>
      </c>
      <c r="F156" s="63"/>
      <c r="G156" s="59"/>
      <c r="H156" s="59" t="s">
        <v>714</v>
      </c>
      <c r="I156" s="59" t="s">
        <v>1294</v>
      </c>
      <c r="J156" s="158" t="b">
        <v>0</v>
      </c>
      <c r="K156" s="133" t="s">
        <v>1311</v>
      </c>
      <c r="L156" s="59" t="s">
        <v>1312</v>
      </c>
      <c r="M156" s="58"/>
      <c r="N156" s="63" t="s">
        <v>1313</v>
      </c>
      <c r="O156" s="63" t="s">
        <v>1314</v>
      </c>
      <c r="P156" s="63" t="s">
        <v>720</v>
      </c>
      <c r="Q156" s="63">
        <v>2554</v>
      </c>
      <c r="R156" s="62" t="s">
        <v>1315</v>
      </c>
      <c r="S156" s="218" t="s">
        <v>1316</v>
      </c>
      <c r="T156" s="132" t="s">
        <v>1317</v>
      </c>
      <c r="U156" s="166" t="s">
        <v>397</v>
      </c>
      <c r="V156" s="219" t="s">
        <v>398</v>
      </c>
      <c r="W156" s="219" t="s">
        <v>494</v>
      </c>
      <c r="X156" s="219" t="s">
        <v>495</v>
      </c>
      <c r="Y156" s="132" t="s">
        <v>333</v>
      </c>
      <c r="Z156" s="166"/>
      <c r="AA156" s="166">
        <v>0</v>
      </c>
      <c r="AB156" s="166">
        <v>0</v>
      </c>
      <c r="AC156" s="166">
        <v>0</v>
      </c>
      <c r="AD156" s="166">
        <v>1</v>
      </c>
      <c r="AE156" s="213">
        <v>42359</v>
      </c>
      <c r="AF156" s="64">
        <v>1483</v>
      </c>
      <c r="AG156" s="64" t="s">
        <v>401</v>
      </c>
      <c r="AH156" s="64">
        <v>0</v>
      </c>
      <c r="AI156" s="180" t="s">
        <v>334</v>
      </c>
      <c r="AJ156" s="60">
        <v>0</v>
      </c>
      <c r="AK156" s="60">
        <v>0</v>
      </c>
      <c r="AL156" s="60">
        <v>1</v>
      </c>
      <c r="AM156" s="60">
        <v>0</v>
      </c>
      <c r="AN156" s="60">
        <v>0</v>
      </c>
      <c r="AO156" s="60">
        <v>0</v>
      </c>
      <c r="AP156" s="60">
        <v>0</v>
      </c>
      <c r="AQ156" s="60">
        <v>0</v>
      </c>
      <c r="AR156" s="60">
        <v>0</v>
      </c>
      <c r="AS156" s="60">
        <v>0</v>
      </c>
      <c r="AT156" s="60">
        <v>0</v>
      </c>
      <c r="AU156" s="60">
        <v>0</v>
      </c>
      <c r="AV156" s="60">
        <v>1</v>
      </c>
      <c r="AW156" s="60">
        <v>0</v>
      </c>
      <c r="AX156" s="60">
        <v>1</v>
      </c>
      <c r="AY156" s="60">
        <v>0</v>
      </c>
      <c r="AZ156" s="60">
        <v>8</v>
      </c>
      <c r="BA156" s="60">
        <v>5</v>
      </c>
      <c r="BB156" s="60">
        <v>10</v>
      </c>
      <c r="BC156" s="60">
        <v>7</v>
      </c>
      <c r="BD156" s="60">
        <v>7</v>
      </c>
      <c r="BE156" s="60">
        <v>5</v>
      </c>
      <c r="BF156" s="60">
        <v>6</v>
      </c>
      <c r="BG156" s="187">
        <v>0</v>
      </c>
      <c r="BH156" s="187">
        <v>0</v>
      </c>
      <c r="BI156" s="187">
        <v>0.1</v>
      </c>
      <c r="BJ156" s="187">
        <v>0</v>
      </c>
      <c r="BK156" s="187">
        <v>0</v>
      </c>
      <c r="BL156" s="187">
        <v>0</v>
      </c>
      <c r="BM156" s="187">
        <v>0</v>
      </c>
    </row>
    <row r="157" spans="2:65" ht="14.1" customHeight="1" x14ac:dyDescent="0.2">
      <c r="B157" s="58" t="s">
        <v>1318</v>
      </c>
      <c r="C157" s="59" t="s">
        <v>383</v>
      </c>
      <c r="D157" s="59" t="s">
        <v>384</v>
      </c>
      <c r="E157" s="63" t="s">
        <v>713</v>
      </c>
      <c r="F157" s="63"/>
      <c r="G157" s="59"/>
      <c r="H157" s="59" t="s">
        <v>714</v>
      </c>
      <c r="I157" s="59" t="s">
        <v>1294</v>
      </c>
      <c r="J157" s="158" t="b">
        <v>0</v>
      </c>
      <c r="K157" s="133" t="s">
        <v>1319</v>
      </c>
      <c r="L157" s="59" t="s">
        <v>1320</v>
      </c>
      <c r="M157" s="58"/>
      <c r="N157" s="63" t="s">
        <v>1321</v>
      </c>
      <c r="O157" s="63" t="s">
        <v>1322</v>
      </c>
      <c r="P157" s="63" t="s">
        <v>720</v>
      </c>
      <c r="Q157" s="63">
        <v>1757</v>
      </c>
      <c r="R157" s="62" t="s">
        <v>1323</v>
      </c>
      <c r="S157" s="218" t="s">
        <v>1324</v>
      </c>
      <c r="T157" s="132" t="s">
        <v>1325</v>
      </c>
      <c r="U157" s="166" t="s">
        <v>397</v>
      </c>
      <c r="V157" s="219" t="s">
        <v>398</v>
      </c>
      <c r="W157" s="219" t="s">
        <v>494</v>
      </c>
      <c r="X157" s="219" t="s">
        <v>495</v>
      </c>
      <c r="Y157" s="132" t="s">
        <v>333</v>
      </c>
      <c r="Z157" s="166"/>
      <c r="AA157" s="166">
        <v>0</v>
      </c>
      <c r="AB157" s="166">
        <v>0</v>
      </c>
      <c r="AC157" s="166">
        <v>0</v>
      </c>
      <c r="AD157" s="166">
        <v>1</v>
      </c>
      <c r="AE157" s="213">
        <v>42563</v>
      </c>
      <c r="AF157" s="64">
        <v>1279</v>
      </c>
      <c r="AG157" s="64" t="s">
        <v>401</v>
      </c>
      <c r="AH157" s="64">
        <v>1</v>
      </c>
      <c r="AI157" s="180" t="s">
        <v>334</v>
      </c>
      <c r="AJ157" s="60">
        <v>0</v>
      </c>
      <c r="AK157" s="60">
        <v>0</v>
      </c>
      <c r="AL157" s="60">
        <v>0</v>
      </c>
      <c r="AM157" s="60">
        <v>0</v>
      </c>
      <c r="AN157" s="60">
        <v>0</v>
      </c>
      <c r="AO157" s="60">
        <v>0</v>
      </c>
      <c r="AP157" s="60">
        <v>0</v>
      </c>
      <c r="AQ157" s="60">
        <v>0</v>
      </c>
      <c r="AR157" s="60">
        <v>0</v>
      </c>
      <c r="AS157" s="60">
        <v>0</v>
      </c>
      <c r="AT157" s="60">
        <v>0</v>
      </c>
      <c r="AU157" s="60">
        <v>0</v>
      </c>
      <c r="AV157" s="60">
        <v>0</v>
      </c>
      <c r="AW157" s="60">
        <v>0</v>
      </c>
      <c r="AX157" s="60">
        <v>0</v>
      </c>
      <c r="AY157" s="60">
        <v>0</v>
      </c>
      <c r="AZ157" s="60">
        <v>1</v>
      </c>
      <c r="BA157" s="60">
        <v>2</v>
      </c>
      <c r="BB157" s="60">
        <v>2</v>
      </c>
      <c r="BC157" s="60">
        <v>1</v>
      </c>
      <c r="BD157" s="60">
        <v>0</v>
      </c>
      <c r="BE157" s="60">
        <v>2</v>
      </c>
      <c r="BF157" s="60">
        <v>0</v>
      </c>
      <c r="BG157" s="187">
        <v>0</v>
      </c>
      <c r="BH157" s="187">
        <v>0</v>
      </c>
      <c r="BI157" s="187">
        <v>0</v>
      </c>
      <c r="BJ157" s="187">
        <v>0</v>
      </c>
      <c r="BK157" s="187">
        <v>0</v>
      </c>
      <c r="BL157" s="187">
        <v>0</v>
      </c>
      <c r="BM157" s="187">
        <v>0</v>
      </c>
    </row>
    <row r="158" spans="2:65" ht="14.1" customHeight="1" x14ac:dyDescent="0.2">
      <c r="B158" s="58" t="s">
        <v>1326</v>
      </c>
      <c r="C158" s="59" t="s">
        <v>383</v>
      </c>
      <c r="D158" s="59" t="s">
        <v>384</v>
      </c>
      <c r="E158" s="63" t="s">
        <v>713</v>
      </c>
      <c r="F158" s="63"/>
      <c r="G158" s="59"/>
      <c r="H158" s="59" t="s">
        <v>714</v>
      </c>
      <c r="I158" s="59" t="s">
        <v>1294</v>
      </c>
      <c r="J158" s="158" t="b">
        <v>0</v>
      </c>
      <c r="K158" s="133" t="s">
        <v>1327</v>
      </c>
      <c r="L158" s="59" t="s">
        <v>1328</v>
      </c>
      <c r="M158" s="58"/>
      <c r="N158" s="63" t="s">
        <v>1329</v>
      </c>
      <c r="O158" s="63" t="s">
        <v>1306</v>
      </c>
      <c r="P158" s="63" t="s">
        <v>720</v>
      </c>
      <c r="Q158" s="63">
        <v>2746</v>
      </c>
      <c r="R158" s="62" t="s">
        <v>1330</v>
      </c>
      <c r="S158" s="218" t="s">
        <v>1331</v>
      </c>
      <c r="T158" s="132" t="s">
        <v>1332</v>
      </c>
      <c r="U158" s="166" t="s">
        <v>397</v>
      </c>
      <c r="V158" s="219" t="s">
        <v>398</v>
      </c>
      <c r="W158" s="219" t="s">
        <v>494</v>
      </c>
      <c r="X158" s="219" t="s">
        <v>495</v>
      </c>
      <c r="Y158" s="132" t="s">
        <v>333</v>
      </c>
      <c r="Z158" s="166"/>
      <c r="AA158" s="166">
        <v>0</v>
      </c>
      <c r="AB158" s="166">
        <v>0</v>
      </c>
      <c r="AC158" s="166">
        <v>0</v>
      </c>
      <c r="AD158" s="166">
        <v>1</v>
      </c>
      <c r="AE158" s="213">
        <v>43188</v>
      </c>
      <c r="AF158" s="64">
        <v>654</v>
      </c>
      <c r="AG158" s="64" t="s">
        <v>401</v>
      </c>
      <c r="AH158" s="64">
        <v>1</v>
      </c>
      <c r="AI158" s="180" t="s">
        <v>334</v>
      </c>
      <c r="AJ158" s="60">
        <v>1</v>
      </c>
      <c r="AK158" s="60">
        <v>0</v>
      </c>
      <c r="AL158" s="60">
        <v>0</v>
      </c>
      <c r="AM158" s="60">
        <v>0</v>
      </c>
      <c r="AN158" s="60">
        <v>0</v>
      </c>
      <c r="AO158" s="60">
        <v>0</v>
      </c>
      <c r="AP158" s="60">
        <v>1</v>
      </c>
      <c r="AQ158" s="60">
        <v>0</v>
      </c>
      <c r="AR158" s="60">
        <v>0</v>
      </c>
      <c r="AS158" s="60">
        <v>0</v>
      </c>
      <c r="AT158" s="60">
        <v>0</v>
      </c>
      <c r="AU158" s="60">
        <v>0</v>
      </c>
      <c r="AV158" s="60">
        <v>1</v>
      </c>
      <c r="AW158" s="60">
        <v>0</v>
      </c>
      <c r="AX158" s="60">
        <v>0</v>
      </c>
      <c r="AY158" s="60">
        <v>1</v>
      </c>
      <c r="AZ158" s="60">
        <v>17</v>
      </c>
      <c r="BA158" s="60">
        <v>16</v>
      </c>
      <c r="BB158" s="60">
        <v>18</v>
      </c>
      <c r="BC158" s="60">
        <v>13</v>
      </c>
      <c r="BD158" s="60">
        <v>15</v>
      </c>
      <c r="BE158" s="60">
        <v>18</v>
      </c>
      <c r="BF158" s="60">
        <v>16</v>
      </c>
      <c r="BG158" s="187">
        <v>5.882352941176E-2</v>
      </c>
      <c r="BH158" s="187">
        <v>0</v>
      </c>
      <c r="BI158" s="187">
        <v>0</v>
      </c>
      <c r="BJ158" s="187">
        <v>0</v>
      </c>
      <c r="BK158" s="187">
        <v>0</v>
      </c>
      <c r="BL158" s="187">
        <v>0</v>
      </c>
      <c r="BM158" s="187">
        <v>6.25E-2</v>
      </c>
    </row>
    <row r="159" spans="2:65" ht="14.1" customHeight="1" x14ac:dyDescent="0.2">
      <c r="B159" s="58" t="s">
        <v>1333</v>
      </c>
      <c r="C159" s="59" t="s">
        <v>383</v>
      </c>
      <c r="D159" s="59" t="s">
        <v>384</v>
      </c>
      <c r="E159" s="63" t="s">
        <v>1334</v>
      </c>
      <c r="F159" s="63" t="s">
        <v>403</v>
      </c>
      <c r="G159" s="59" t="s">
        <v>386</v>
      </c>
      <c r="H159" s="59" t="s">
        <v>810</v>
      </c>
      <c r="I159" s="59" t="s">
        <v>1335</v>
      </c>
      <c r="J159" s="158" t="b">
        <v>0</v>
      </c>
      <c r="K159" s="133" t="s">
        <v>1336</v>
      </c>
      <c r="L159" s="59" t="s">
        <v>449</v>
      </c>
      <c r="M159" s="58"/>
      <c r="N159" s="63" t="s">
        <v>1337</v>
      </c>
      <c r="O159" s="63" t="s">
        <v>1338</v>
      </c>
      <c r="P159" s="63" t="s">
        <v>815</v>
      </c>
      <c r="Q159" s="63">
        <v>8701</v>
      </c>
      <c r="R159" s="62" t="s">
        <v>1339</v>
      </c>
      <c r="S159" s="218" t="s">
        <v>453</v>
      </c>
      <c r="T159" s="132" t="s">
        <v>454</v>
      </c>
      <c r="U159" s="166" t="s">
        <v>397</v>
      </c>
      <c r="V159" s="219" t="s">
        <v>398</v>
      </c>
      <c r="W159" s="219" t="s">
        <v>445</v>
      </c>
      <c r="X159" s="219" t="s">
        <v>446</v>
      </c>
      <c r="Y159" s="132" t="s">
        <v>336</v>
      </c>
      <c r="Z159" s="166" t="s">
        <v>410</v>
      </c>
      <c r="AA159" s="166">
        <v>1</v>
      </c>
      <c r="AB159" s="166">
        <v>1</v>
      </c>
      <c r="AC159" s="166">
        <v>0</v>
      </c>
      <c r="AD159" s="166">
        <v>0</v>
      </c>
      <c r="AE159" s="213">
        <v>39770</v>
      </c>
      <c r="AF159" s="64">
        <v>4072</v>
      </c>
      <c r="AG159" s="64" t="s">
        <v>401</v>
      </c>
      <c r="AH159" s="64">
        <v>1</v>
      </c>
      <c r="AI159" s="180" t="s">
        <v>258</v>
      </c>
      <c r="AJ159" s="60">
        <v>2</v>
      </c>
      <c r="AK159" s="60">
        <v>1</v>
      </c>
      <c r="AL159" s="60">
        <v>5</v>
      </c>
      <c r="AM159" s="60">
        <v>8</v>
      </c>
      <c r="AN159" s="60">
        <v>2</v>
      </c>
      <c r="AO159" s="60">
        <v>5</v>
      </c>
      <c r="AP159" s="60">
        <v>7</v>
      </c>
      <c r="AQ159" s="60">
        <v>2</v>
      </c>
      <c r="AR159" s="60">
        <v>1</v>
      </c>
      <c r="AS159" s="60">
        <v>0</v>
      </c>
      <c r="AT159" s="60">
        <v>1</v>
      </c>
      <c r="AU159" s="60">
        <v>0</v>
      </c>
      <c r="AV159" s="60">
        <v>1</v>
      </c>
      <c r="AW159" s="60">
        <v>1</v>
      </c>
      <c r="AX159" s="60">
        <v>1</v>
      </c>
      <c r="AY159" s="60">
        <v>0</v>
      </c>
      <c r="AZ159" s="60">
        <v>45</v>
      </c>
      <c r="BA159" s="60">
        <v>40</v>
      </c>
      <c r="BB159" s="60">
        <v>35</v>
      </c>
      <c r="BC159" s="60">
        <v>36</v>
      </c>
      <c r="BD159" s="60">
        <v>35</v>
      </c>
      <c r="BE159" s="60">
        <v>58</v>
      </c>
      <c r="BF159" s="60">
        <v>49</v>
      </c>
      <c r="BG159" s="187">
        <v>4.4444444444439998E-2</v>
      </c>
      <c r="BH159" s="187">
        <v>2.5000000000000001E-2</v>
      </c>
      <c r="BI159" s="187">
        <v>0.14285714285713999</v>
      </c>
      <c r="BJ159" s="187">
        <v>0.22222222222221999</v>
      </c>
      <c r="BK159" s="187">
        <v>5.7142857142850001E-2</v>
      </c>
      <c r="BL159" s="187">
        <v>8.6206896551719994E-2</v>
      </c>
      <c r="BM159" s="187">
        <v>0.14285714285713999</v>
      </c>
    </row>
    <row r="160" spans="2:65" ht="14.1" customHeight="1" x14ac:dyDescent="0.2">
      <c r="B160" s="58" t="s">
        <v>1340</v>
      </c>
      <c r="C160" s="59" t="s">
        <v>383</v>
      </c>
      <c r="D160" s="59" t="s">
        <v>384</v>
      </c>
      <c r="E160" s="63" t="s">
        <v>1334</v>
      </c>
      <c r="F160" s="63"/>
      <c r="G160" s="59" t="s">
        <v>386</v>
      </c>
      <c r="H160" s="59" t="s">
        <v>810</v>
      </c>
      <c r="I160" s="59" t="s">
        <v>1335</v>
      </c>
      <c r="J160" s="158" t="b">
        <v>0</v>
      </c>
      <c r="K160" s="133" t="s">
        <v>1341</v>
      </c>
      <c r="L160" s="59" t="s">
        <v>1342</v>
      </c>
      <c r="M160" s="58"/>
      <c r="N160" s="63" t="s">
        <v>1343</v>
      </c>
      <c r="O160" s="63" t="s">
        <v>1344</v>
      </c>
      <c r="P160" s="63" t="s">
        <v>815</v>
      </c>
      <c r="Q160" s="63">
        <v>8901</v>
      </c>
      <c r="R160" s="62" t="s">
        <v>1345</v>
      </c>
      <c r="S160" s="218" t="s">
        <v>1346</v>
      </c>
      <c r="T160" s="132" t="s">
        <v>1347</v>
      </c>
      <c r="U160" s="166" t="s">
        <v>397</v>
      </c>
      <c r="V160" s="219" t="s">
        <v>398</v>
      </c>
      <c r="W160" s="219" t="s">
        <v>445</v>
      </c>
      <c r="X160" s="219" t="s">
        <v>446</v>
      </c>
      <c r="Y160" s="132" t="s">
        <v>333</v>
      </c>
      <c r="Z160" s="166"/>
      <c r="AA160" s="166">
        <v>0</v>
      </c>
      <c r="AB160" s="166">
        <v>0</v>
      </c>
      <c r="AC160" s="166">
        <v>0</v>
      </c>
      <c r="AD160" s="166">
        <v>0</v>
      </c>
      <c r="AE160" s="213">
        <v>40231</v>
      </c>
      <c r="AF160" s="64">
        <v>3611</v>
      </c>
      <c r="AG160" s="64" t="s">
        <v>401</v>
      </c>
      <c r="AH160" s="64">
        <v>1</v>
      </c>
      <c r="AI160" s="180" t="s">
        <v>258</v>
      </c>
      <c r="AJ160" s="60">
        <v>0</v>
      </c>
      <c r="AK160" s="60">
        <v>2</v>
      </c>
      <c r="AL160" s="60">
        <v>0</v>
      </c>
      <c r="AM160" s="60">
        <v>1</v>
      </c>
      <c r="AN160" s="60">
        <v>0</v>
      </c>
      <c r="AO160" s="60">
        <v>0</v>
      </c>
      <c r="AP160" s="60">
        <v>0</v>
      </c>
      <c r="AQ160" s="60">
        <v>1</v>
      </c>
      <c r="AR160" s="60">
        <v>0</v>
      </c>
      <c r="AS160" s="60">
        <v>0</v>
      </c>
      <c r="AT160" s="60">
        <v>0</v>
      </c>
      <c r="AU160" s="60">
        <v>0</v>
      </c>
      <c r="AV160" s="60">
        <v>0</v>
      </c>
      <c r="AW160" s="60">
        <v>0</v>
      </c>
      <c r="AX160" s="60">
        <v>0</v>
      </c>
      <c r="AY160" s="60">
        <v>0</v>
      </c>
      <c r="AZ160" s="60">
        <v>6</v>
      </c>
      <c r="BA160" s="60">
        <v>6</v>
      </c>
      <c r="BB160" s="60">
        <v>9</v>
      </c>
      <c r="BC160" s="60">
        <v>1</v>
      </c>
      <c r="BD160" s="60">
        <v>10</v>
      </c>
      <c r="BE160" s="60">
        <v>6</v>
      </c>
      <c r="BF160" s="60">
        <v>11</v>
      </c>
      <c r="BG160" s="187">
        <v>0</v>
      </c>
      <c r="BH160" s="187">
        <v>0.33333333333332998</v>
      </c>
      <c r="BI160" s="187">
        <v>0</v>
      </c>
      <c r="BJ160" s="187">
        <v>1</v>
      </c>
      <c r="BK160" s="187">
        <v>0</v>
      </c>
      <c r="BL160" s="187">
        <v>0</v>
      </c>
      <c r="BM160" s="187">
        <v>0</v>
      </c>
    </row>
    <row r="161" spans="2:65" ht="14.1" customHeight="1" x14ac:dyDescent="0.2">
      <c r="B161" s="58" t="s">
        <v>1348</v>
      </c>
      <c r="C161" s="59" t="s">
        <v>383</v>
      </c>
      <c r="D161" s="59" t="s">
        <v>384</v>
      </c>
      <c r="E161" s="63" t="s">
        <v>1334</v>
      </c>
      <c r="F161" s="63"/>
      <c r="G161" s="59" t="s">
        <v>386</v>
      </c>
      <c r="H161" s="59" t="s">
        <v>810</v>
      </c>
      <c r="I161" s="59" t="s">
        <v>1335</v>
      </c>
      <c r="J161" s="158" t="b">
        <v>0</v>
      </c>
      <c r="K161" s="133" t="s">
        <v>1349</v>
      </c>
      <c r="L161" s="59" t="s">
        <v>1350</v>
      </c>
      <c r="M161" s="58"/>
      <c r="N161" s="63" t="s">
        <v>1351</v>
      </c>
      <c r="O161" s="63" t="s">
        <v>1352</v>
      </c>
      <c r="P161" s="63" t="s">
        <v>815</v>
      </c>
      <c r="Q161" s="63">
        <v>8753</v>
      </c>
      <c r="R161" s="62" t="s">
        <v>1353</v>
      </c>
      <c r="S161" s="218" t="s">
        <v>1354</v>
      </c>
      <c r="T161" s="132" t="s">
        <v>1355</v>
      </c>
      <c r="U161" s="166" t="s">
        <v>397</v>
      </c>
      <c r="V161" s="219" t="s">
        <v>398</v>
      </c>
      <c r="W161" s="219" t="s">
        <v>445</v>
      </c>
      <c r="X161" s="219" t="s">
        <v>446</v>
      </c>
      <c r="Y161" s="132" t="s">
        <v>335</v>
      </c>
      <c r="Z161" s="166"/>
      <c r="AA161" s="166">
        <v>1</v>
      </c>
      <c r="AB161" s="166">
        <v>1</v>
      </c>
      <c r="AC161" s="166">
        <v>0</v>
      </c>
      <c r="AD161" s="166">
        <v>1</v>
      </c>
      <c r="AE161" s="213">
        <v>42599</v>
      </c>
      <c r="AF161" s="64">
        <v>1243</v>
      </c>
      <c r="AG161" s="64" t="s">
        <v>401</v>
      </c>
      <c r="AH161" s="64">
        <v>1</v>
      </c>
      <c r="AI161" s="180" t="s">
        <v>258</v>
      </c>
      <c r="AJ161" s="60">
        <v>0</v>
      </c>
      <c r="AK161" s="60">
        <v>3</v>
      </c>
      <c r="AL161" s="60">
        <v>0</v>
      </c>
      <c r="AM161" s="60">
        <v>1</v>
      </c>
      <c r="AN161" s="60">
        <v>0</v>
      </c>
      <c r="AO161" s="60">
        <v>1</v>
      </c>
      <c r="AP161" s="60">
        <v>0</v>
      </c>
      <c r="AQ161" s="60">
        <v>1</v>
      </c>
      <c r="AR161" s="60">
        <v>0</v>
      </c>
      <c r="AS161" s="60">
        <v>0</v>
      </c>
      <c r="AT161" s="60">
        <v>1</v>
      </c>
      <c r="AU161" s="60">
        <v>1</v>
      </c>
      <c r="AV161" s="60">
        <v>2</v>
      </c>
      <c r="AW161" s="60">
        <v>1</v>
      </c>
      <c r="AX161" s="60">
        <v>0</v>
      </c>
      <c r="AY161" s="60">
        <v>0</v>
      </c>
      <c r="AZ161" s="60">
        <v>6</v>
      </c>
      <c r="BA161" s="60">
        <v>9</v>
      </c>
      <c r="BB161" s="60">
        <v>7</v>
      </c>
      <c r="BC161" s="60">
        <v>8</v>
      </c>
      <c r="BD161" s="60">
        <v>8</v>
      </c>
      <c r="BE161" s="60">
        <v>11</v>
      </c>
      <c r="BF161" s="60">
        <v>4</v>
      </c>
      <c r="BG161" s="187">
        <v>0</v>
      </c>
      <c r="BH161" s="187">
        <v>0.33333333333332998</v>
      </c>
      <c r="BI161" s="187">
        <v>0</v>
      </c>
      <c r="BJ161" s="187">
        <v>0.125</v>
      </c>
      <c r="BK161" s="187">
        <v>0</v>
      </c>
      <c r="BL161" s="187">
        <v>9.0909090909089996E-2</v>
      </c>
      <c r="BM161" s="187">
        <v>0</v>
      </c>
    </row>
    <row r="162" spans="2:65" ht="14.1" customHeight="1" x14ac:dyDescent="0.2">
      <c r="B162" s="58" t="s">
        <v>1356</v>
      </c>
      <c r="C162" s="59" t="s">
        <v>383</v>
      </c>
      <c r="D162" s="59" t="s">
        <v>384</v>
      </c>
      <c r="E162" s="63" t="s">
        <v>809</v>
      </c>
      <c r="F162" s="63"/>
      <c r="G162" s="59" t="s">
        <v>386</v>
      </c>
      <c r="H162" s="59" t="s">
        <v>810</v>
      </c>
      <c r="I162" s="59" t="s">
        <v>1335</v>
      </c>
      <c r="J162" s="158" t="b">
        <v>0</v>
      </c>
      <c r="K162" s="133" t="s">
        <v>1357</v>
      </c>
      <c r="L162" s="59" t="s">
        <v>742</v>
      </c>
      <c r="M162" s="58">
        <v>10</v>
      </c>
      <c r="N162" s="63" t="s">
        <v>1358</v>
      </c>
      <c r="O162" s="63" t="s">
        <v>1359</v>
      </c>
      <c r="P162" s="63" t="s">
        <v>815</v>
      </c>
      <c r="Q162" s="63">
        <v>7901</v>
      </c>
      <c r="R162" s="62" t="s">
        <v>1360</v>
      </c>
      <c r="S162" s="218" t="s">
        <v>746</v>
      </c>
      <c r="T162" s="132" t="s">
        <v>747</v>
      </c>
      <c r="U162" s="166" t="s">
        <v>397</v>
      </c>
      <c r="V162" s="219" t="s">
        <v>398</v>
      </c>
      <c r="W162" s="219" t="s">
        <v>445</v>
      </c>
      <c r="X162" s="219" t="s">
        <v>446</v>
      </c>
      <c r="Y162" s="132" t="s">
        <v>336</v>
      </c>
      <c r="Z162" s="166"/>
      <c r="AA162" s="166">
        <v>1</v>
      </c>
      <c r="AB162" s="166">
        <v>1</v>
      </c>
      <c r="AC162" s="166">
        <v>0</v>
      </c>
      <c r="AD162" s="166">
        <v>1</v>
      </c>
      <c r="AE162" s="213">
        <v>42644</v>
      </c>
      <c r="AF162" s="64">
        <v>1198</v>
      </c>
      <c r="AG162" s="64" t="s">
        <v>401</v>
      </c>
      <c r="AH162" s="64">
        <v>1</v>
      </c>
      <c r="AI162" s="180" t="s">
        <v>334</v>
      </c>
      <c r="AJ162" s="60">
        <v>0</v>
      </c>
      <c r="AK162" s="60">
        <v>1</v>
      </c>
      <c r="AL162" s="60">
        <v>0</v>
      </c>
      <c r="AM162" s="60">
        <v>1</v>
      </c>
      <c r="AN162" s="60">
        <v>0</v>
      </c>
      <c r="AO162" s="60">
        <v>1</v>
      </c>
      <c r="AP162" s="60">
        <v>0</v>
      </c>
      <c r="AQ162" s="60">
        <v>0</v>
      </c>
      <c r="AR162" s="60">
        <v>0</v>
      </c>
      <c r="AS162" s="60">
        <v>0</v>
      </c>
      <c r="AT162" s="60">
        <v>0</v>
      </c>
      <c r="AU162" s="60">
        <v>0</v>
      </c>
      <c r="AV162" s="60">
        <v>1</v>
      </c>
      <c r="AW162" s="60">
        <v>0</v>
      </c>
      <c r="AX162" s="60">
        <v>0</v>
      </c>
      <c r="AY162" s="60">
        <v>0</v>
      </c>
      <c r="AZ162" s="60">
        <v>2</v>
      </c>
      <c r="BA162" s="60">
        <v>10</v>
      </c>
      <c r="BB162" s="60">
        <v>4</v>
      </c>
      <c r="BC162" s="60">
        <v>8</v>
      </c>
      <c r="BD162" s="60">
        <v>5</v>
      </c>
      <c r="BE162" s="60">
        <v>10</v>
      </c>
      <c r="BF162" s="60">
        <v>14</v>
      </c>
      <c r="BG162" s="187">
        <v>0</v>
      </c>
      <c r="BH162" s="187">
        <v>0.1</v>
      </c>
      <c r="BI162" s="187">
        <v>0</v>
      </c>
      <c r="BJ162" s="187">
        <v>0.125</v>
      </c>
      <c r="BK162" s="187">
        <v>0</v>
      </c>
      <c r="BL162" s="187">
        <v>0.1</v>
      </c>
      <c r="BM162" s="187">
        <v>0</v>
      </c>
    </row>
    <row r="163" spans="2:65" ht="14.1" customHeight="1" x14ac:dyDescent="0.2">
      <c r="B163" s="58" t="s">
        <v>1361</v>
      </c>
      <c r="C163" s="59" t="s">
        <v>383</v>
      </c>
      <c r="D163" s="59" t="s">
        <v>384</v>
      </c>
      <c r="E163" s="63" t="s">
        <v>1334</v>
      </c>
      <c r="F163" s="63"/>
      <c r="G163" s="59" t="s">
        <v>386</v>
      </c>
      <c r="H163" s="59" t="s">
        <v>810</v>
      </c>
      <c r="I163" s="59" t="s">
        <v>1335</v>
      </c>
      <c r="J163" s="158" t="b">
        <v>0</v>
      </c>
      <c r="K163" s="133" t="s">
        <v>1362</v>
      </c>
      <c r="L163" s="59" t="s">
        <v>742</v>
      </c>
      <c r="M163" s="58"/>
      <c r="N163" s="63" t="s">
        <v>1363</v>
      </c>
      <c r="O163" s="63" t="s">
        <v>1364</v>
      </c>
      <c r="P163" s="63" t="s">
        <v>815</v>
      </c>
      <c r="Q163" s="63">
        <v>8723</v>
      </c>
      <c r="R163" s="62" t="s">
        <v>1365</v>
      </c>
      <c r="S163" s="218" t="s">
        <v>746</v>
      </c>
      <c r="T163" s="132" t="s">
        <v>747</v>
      </c>
      <c r="U163" s="166" t="s">
        <v>397</v>
      </c>
      <c r="V163" s="219" t="s">
        <v>398</v>
      </c>
      <c r="W163" s="219" t="s">
        <v>445</v>
      </c>
      <c r="X163" s="219" t="s">
        <v>446</v>
      </c>
      <c r="Y163" s="132" t="s">
        <v>336</v>
      </c>
      <c r="Z163" s="166" t="s">
        <v>410</v>
      </c>
      <c r="AA163" s="166">
        <v>1</v>
      </c>
      <c r="AB163" s="166">
        <v>1</v>
      </c>
      <c r="AC163" s="166">
        <v>0</v>
      </c>
      <c r="AD163" s="166">
        <v>1</v>
      </c>
      <c r="AE163" s="213">
        <v>42749</v>
      </c>
      <c r="AF163" s="64">
        <v>1093</v>
      </c>
      <c r="AG163" s="64" t="s">
        <v>401</v>
      </c>
      <c r="AH163" s="64">
        <v>1</v>
      </c>
      <c r="AI163" s="180" t="s">
        <v>334</v>
      </c>
      <c r="AJ163" s="60">
        <v>1</v>
      </c>
      <c r="AK163" s="60">
        <v>0</v>
      </c>
      <c r="AL163" s="60">
        <v>0</v>
      </c>
      <c r="AM163" s="60">
        <v>0</v>
      </c>
      <c r="AN163" s="60">
        <v>1</v>
      </c>
      <c r="AO163" s="60">
        <v>0</v>
      </c>
      <c r="AP163" s="60">
        <v>0</v>
      </c>
      <c r="AQ163" s="60">
        <v>0</v>
      </c>
      <c r="AR163" s="60">
        <v>1</v>
      </c>
      <c r="AS163" s="60">
        <v>3</v>
      </c>
      <c r="AT163" s="60">
        <v>2</v>
      </c>
      <c r="AU163" s="60">
        <v>1</v>
      </c>
      <c r="AV163" s="60">
        <v>2</v>
      </c>
      <c r="AW163" s="60">
        <v>1</v>
      </c>
      <c r="AX163" s="60">
        <v>0</v>
      </c>
      <c r="AY163" s="60">
        <v>2</v>
      </c>
      <c r="AZ163" s="60">
        <v>4</v>
      </c>
      <c r="BA163" s="60">
        <v>14</v>
      </c>
      <c r="BB163" s="60">
        <v>9</v>
      </c>
      <c r="BC163" s="60">
        <v>5</v>
      </c>
      <c r="BD163" s="60">
        <v>14</v>
      </c>
      <c r="BE163" s="60">
        <v>10</v>
      </c>
      <c r="BF163" s="60">
        <v>7</v>
      </c>
      <c r="BG163" s="187">
        <v>0.25</v>
      </c>
      <c r="BH163" s="187">
        <v>0</v>
      </c>
      <c r="BI163" s="187">
        <v>0</v>
      </c>
      <c r="BJ163" s="187">
        <v>0</v>
      </c>
      <c r="BK163" s="187">
        <v>7.1428571428569995E-2</v>
      </c>
      <c r="BL163" s="187">
        <v>0</v>
      </c>
      <c r="BM163" s="187">
        <v>0</v>
      </c>
    </row>
    <row r="164" spans="2:65" ht="14.1" customHeight="1" x14ac:dyDescent="0.2">
      <c r="B164" s="58" t="s">
        <v>1366</v>
      </c>
      <c r="C164" s="59" t="s">
        <v>383</v>
      </c>
      <c r="D164" s="59" t="s">
        <v>384</v>
      </c>
      <c r="E164" s="63" t="s">
        <v>1334</v>
      </c>
      <c r="F164" s="63"/>
      <c r="G164" s="59" t="s">
        <v>386</v>
      </c>
      <c r="H164" s="59" t="s">
        <v>810</v>
      </c>
      <c r="I164" s="59" t="s">
        <v>1335</v>
      </c>
      <c r="J164" s="158" t="b">
        <v>0</v>
      </c>
      <c r="K164" s="133" t="s">
        <v>1367</v>
      </c>
      <c r="L164" s="59" t="s">
        <v>742</v>
      </c>
      <c r="M164" s="58"/>
      <c r="N164" s="63" t="s">
        <v>1368</v>
      </c>
      <c r="O164" s="63" t="s">
        <v>1369</v>
      </c>
      <c r="P164" s="63" t="s">
        <v>815</v>
      </c>
      <c r="Q164" s="63">
        <v>7753</v>
      </c>
      <c r="R164" s="62" t="s">
        <v>1370</v>
      </c>
      <c r="S164" s="218" t="s">
        <v>746</v>
      </c>
      <c r="T164" s="132" t="s">
        <v>747</v>
      </c>
      <c r="U164" s="166" t="s">
        <v>397</v>
      </c>
      <c r="V164" s="219" t="s">
        <v>398</v>
      </c>
      <c r="W164" s="219" t="s">
        <v>445</v>
      </c>
      <c r="X164" s="219" t="s">
        <v>446</v>
      </c>
      <c r="Y164" s="132" t="s">
        <v>336</v>
      </c>
      <c r="Z164" s="166" t="s">
        <v>401</v>
      </c>
      <c r="AA164" s="166">
        <v>1</v>
      </c>
      <c r="AB164" s="166">
        <v>1</v>
      </c>
      <c r="AC164" s="166">
        <v>0</v>
      </c>
      <c r="AD164" s="166">
        <v>1</v>
      </c>
      <c r="AE164" s="213">
        <v>42822</v>
      </c>
      <c r="AF164" s="64">
        <v>1020</v>
      </c>
      <c r="AG164" s="64" t="s">
        <v>401</v>
      </c>
      <c r="AH164" s="64">
        <v>0</v>
      </c>
      <c r="AI164" s="180" t="s">
        <v>258</v>
      </c>
      <c r="AJ164" s="60">
        <v>0</v>
      </c>
      <c r="AK164" s="60">
        <v>3</v>
      </c>
      <c r="AL164" s="60">
        <v>3</v>
      </c>
      <c r="AM164" s="60">
        <v>1</v>
      </c>
      <c r="AN164" s="60">
        <v>0</v>
      </c>
      <c r="AO164" s="60">
        <v>2</v>
      </c>
      <c r="AP164" s="60">
        <v>1</v>
      </c>
      <c r="AQ164" s="60">
        <v>3</v>
      </c>
      <c r="AR164" s="60">
        <v>0</v>
      </c>
      <c r="AS164" s="60">
        <v>2</v>
      </c>
      <c r="AT164" s="60">
        <v>2</v>
      </c>
      <c r="AU164" s="60">
        <v>1</v>
      </c>
      <c r="AV164" s="60">
        <v>0</v>
      </c>
      <c r="AW164" s="60">
        <v>2</v>
      </c>
      <c r="AX164" s="60">
        <v>3</v>
      </c>
      <c r="AY164" s="60">
        <v>2</v>
      </c>
      <c r="AZ164" s="60">
        <v>6</v>
      </c>
      <c r="BA164" s="60">
        <v>26</v>
      </c>
      <c r="BB164" s="60">
        <v>23</v>
      </c>
      <c r="BC164" s="60">
        <v>18</v>
      </c>
      <c r="BD164" s="60">
        <v>21</v>
      </c>
      <c r="BE164" s="60">
        <v>15</v>
      </c>
      <c r="BF164" s="60">
        <v>14</v>
      </c>
      <c r="BG164" s="187">
        <v>0</v>
      </c>
      <c r="BH164" s="187">
        <v>0.11538461538461001</v>
      </c>
      <c r="BI164" s="187">
        <v>0.13043478260868999</v>
      </c>
      <c r="BJ164" s="187">
        <v>5.5555555555550001E-2</v>
      </c>
      <c r="BK164" s="187">
        <v>0</v>
      </c>
      <c r="BL164" s="187">
        <v>0.13333333333333</v>
      </c>
      <c r="BM164" s="187">
        <v>7.1428571428569995E-2</v>
      </c>
    </row>
    <row r="165" spans="2:65" ht="14.1" customHeight="1" x14ac:dyDescent="0.2">
      <c r="B165" s="58" t="s">
        <v>1371</v>
      </c>
      <c r="C165" s="59" t="s">
        <v>383</v>
      </c>
      <c r="D165" s="59" t="s">
        <v>384</v>
      </c>
      <c r="E165" s="63" t="s">
        <v>1334</v>
      </c>
      <c r="F165" s="63"/>
      <c r="G165" s="59" t="s">
        <v>386</v>
      </c>
      <c r="H165" s="59" t="s">
        <v>810</v>
      </c>
      <c r="I165" s="59" t="s">
        <v>1335</v>
      </c>
      <c r="J165" s="158" t="b">
        <v>0</v>
      </c>
      <c r="K165" s="133" t="s">
        <v>1372</v>
      </c>
      <c r="L165" s="59" t="s">
        <v>1373</v>
      </c>
      <c r="M165" s="58"/>
      <c r="N165" s="63" t="s">
        <v>1374</v>
      </c>
      <c r="O165" s="63" t="s">
        <v>1375</v>
      </c>
      <c r="P165" s="63" t="s">
        <v>815</v>
      </c>
      <c r="Q165" s="63">
        <v>7095</v>
      </c>
      <c r="R165" s="62" t="s">
        <v>1376</v>
      </c>
      <c r="S165" s="218" t="s">
        <v>831</v>
      </c>
      <c r="T165" s="132" t="s">
        <v>832</v>
      </c>
      <c r="U165" s="166" t="s">
        <v>397</v>
      </c>
      <c r="V165" s="219" t="s">
        <v>398</v>
      </c>
      <c r="W165" s="219" t="s">
        <v>445</v>
      </c>
      <c r="X165" s="219" t="s">
        <v>446</v>
      </c>
      <c r="Y165" s="132" t="s">
        <v>336</v>
      </c>
      <c r="Z165" s="166"/>
      <c r="AA165" s="166">
        <v>1</v>
      </c>
      <c r="AB165" s="166">
        <v>1</v>
      </c>
      <c r="AC165" s="166">
        <v>0</v>
      </c>
      <c r="AD165" s="166">
        <v>1</v>
      </c>
      <c r="AE165" s="213">
        <v>42650</v>
      </c>
      <c r="AF165" s="64">
        <v>1192</v>
      </c>
      <c r="AG165" s="64" t="s">
        <v>401</v>
      </c>
      <c r="AH165" s="64">
        <v>2</v>
      </c>
      <c r="AI165" s="180" t="s">
        <v>258</v>
      </c>
      <c r="AJ165" s="60">
        <v>4</v>
      </c>
      <c r="AK165" s="60">
        <v>1</v>
      </c>
      <c r="AL165" s="60">
        <v>1</v>
      </c>
      <c r="AM165" s="60">
        <v>1</v>
      </c>
      <c r="AN165" s="60">
        <v>0</v>
      </c>
      <c r="AO165" s="60">
        <v>2</v>
      </c>
      <c r="AP165" s="60">
        <v>1</v>
      </c>
      <c r="AQ165" s="60">
        <v>1</v>
      </c>
      <c r="AR165" s="60">
        <v>0</v>
      </c>
      <c r="AS165" s="60">
        <v>1</v>
      </c>
      <c r="AT165" s="60">
        <v>2</v>
      </c>
      <c r="AU165" s="60">
        <v>0</v>
      </c>
      <c r="AV165" s="60">
        <v>0</v>
      </c>
      <c r="AW165" s="60">
        <v>2</v>
      </c>
      <c r="AX165" s="60">
        <v>0</v>
      </c>
      <c r="AY165" s="60">
        <v>0</v>
      </c>
      <c r="AZ165" s="60">
        <v>5</v>
      </c>
      <c r="BA165" s="60">
        <v>3</v>
      </c>
      <c r="BB165" s="60">
        <v>1</v>
      </c>
      <c r="BC165" s="60">
        <v>3</v>
      </c>
      <c r="BD165" s="60">
        <v>2</v>
      </c>
      <c r="BE165" s="60">
        <v>4</v>
      </c>
      <c r="BF165" s="60">
        <v>4</v>
      </c>
      <c r="BG165" s="187">
        <v>0.8</v>
      </c>
      <c r="BH165" s="187">
        <v>0.33333333333332998</v>
      </c>
      <c r="BI165" s="187">
        <v>1</v>
      </c>
      <c r="BJ165" s="187">
        <v>0.33333333333332998</v>
      </c>
      <c r="BK165" s="187">
        <v>0</v>
      </c>
      <c r="BL165" s="187">
        <v>0.5</v>
      </c>
      <c r="BM165" s="187">
        <v>0.25</v>
      </c>
    </row>
    <row r="166" spans="2:65" ht="14.1" customHeight="1" x14ac:dyDescent="0.2">
      <c r="B166" s="58" t="s">
        <v>1377</v>
      </c>
      <c r="C166" s="59" t="s">
        <v>383</v>
      </c>
      <c r="D166" s="59" t="s">
        <v>384</v>
      </c>
      <c r="E166" s="63" t="s">
        <v>1334</v>
      </c>
      <c r="F166" s="63"/>
      <c r="G166" s="59" t="s">
        <v>386</v>
      </c>
      <c r="H166" s="59" t="s">
        <v>810</v>
      </c>
      <c r="I166" s="59" t="s">
        <v>1335</v>
      </c>
      <c r="J166" s="158" t="b">
        <v>0</v>
      </c>
      <c r="K166" s="133" t="s">
        <v>1378</v>
      </c>
      <c r="L166" s="59" t="s">
        <v>742</v>
      </c>
      <c r="M166" s="58"/>
      <c r="N166" s="63" t="s">
        <v>1379</v>
      </c>
      <c r="O166" s="63" t="s">
        <v>1352</v>
      </c>
      <c r="P166" s="63" t="s">
        <v>815</v>
      </c>
      <c r="Q166" s="63">
        <v>8753</v>
      </c>
      <c r="R166" s="62" t="s">
        <v>1380</v>
      </c>
      <c r="S166" s="218" t="s">
        <v>746</v>
      </c>
      <c r="T166" s="132" t="s">
        <v>747</v>
      </c>
      <c r="U166" s="166" t="s">
        <v>397</v>
      </c>
      <c r="V166" s="219" t="s">
        <v>398</v>
      </c>
      <c r="W166" s="219" t="s">
        <v>1381</v>
      </c>
      <c r="X166" s="219" t="s">
        <v>446</v>
      </c>
      <c r="Y166" s="132" t="s">
        <v>336</v>
      </c>
      <c r="Z166" s="166" t="s">
        <v>401</v>
      </c>
      <c r="AA166" s="166">
        <v>1</v>
      </c>
      <c r="AB166" s="166">
        <v>1</v>
      </c>
      <c r="AC166" s="166">
        <v>0</v>
      </c>
      <c r="AD166" s="166">
        <v>1</v>
      </c>
      <c r="AE166" s="213">
        <v>43000</v>
      </c>
      <c r="AF166" s="64">
        <v>842</v>
      </c>
      <c r="AG166" s="64" t="s">
        <v>401</v>
      </c>
      <c r="AH166" s="64">
        <v>1</v>
      </c>
      <c r="AI166" s="180" t="s">
        <v>258</v>
      </c>
      <c r="AJ166" s="60">
        <v>0</v>
      </c>
      <c r="AK166" s="60">
        <v>1</v>
      </c>
      <c r="AL166" s="60">
        <v>1</v>
      </c>
      <c r="AM166" s="60">
        <v>0</v>
      </c>
      <c r="AN166" s="60">
        <v>0</v>
      </c>
      <c r="AO166" s="60">
        <v>0</v>
      </c>
      <c r="AP166" s="60">
        <v>2</v>
      </c>
      <c r="AQ166" s="60">
        <v>2</v>
      </c>
      <c r="AR166" s="60">
        <v>1</v>
      </c>
      <c r="AS166" s="60">
        <v>2</v>
      </c>
      <c r="AT166" s="60">
        <v>0</v>
      </c>
      <c r="AU166" s="60">
        <v>1</v>
      </c>
      <c r="AV166" s="60">
        <v>0</v>
      </c>
      <c r="AW166" s="60">
        <v>1</v>
      </c>
      <c r="AX166" s="60">
        <v>0</v>
      </c>
      <c r="AY166" s="60">
        <v>0</v>
      </c>
      <c r="AZ166" s="60">
        <v>1</v>
      </c>
      <c r="BA166" s="60">
        <v>3</v>
      </c>
      <c r="BB166" s="60">
        <v>5</v>
      </c>
      <c r="BC166" s="60">
        <v>1</v>
      </c>
      <c r="BD166" s="60">
        <v>3</v>
      </c>
      <c r="BE166" s="60">
        <v>1</v>
      </c>
      <c r="BF166" s="60">
        <v>1</v>
      </c>
      <c r="BG166" s="187">
        <v>0</v>
      </c>
      <c r="BH166" s="187">
        <v>0.33333333333332998</v>
      </c>
      <c r="BI166" s="187">
        <v>0.2</v>
      </c>
      <c r="BJ166" s="187">
        <v>0</v>
      </c>
      <c r="BK166" s="187">
        <v>0</v>
      </c>
      <c r="BL166" s="187">
        <v>0</v>
      </c>
      <c r="BM166" s="187">
        <v>2</v>
      </c>
    </row>
    <row r="167" spans="2:65" ht="14.1" customHeight="1" x14ac:dyDescent="0.2">
      <c r="B167" s="58" t="s">
        <v>1382</v>
      </c>
      <c r="C167" s="59" t="s">
        <v>383</v>
      </c>
      <c r="D167" s="59" t="s">
        <v>384</v>
      </c>
      <c r="E167" s="63" t="s">
        <v>809</v>
      </c>
      <c r="F167" s="63" t="s">
        <v>403</v>
      </c>
      <c r="G167" s="59" t="s">
        <v>386</v>
      </c>
      <c r="H167" s="59" t="s">
        <v>810</v>
      </c>
      <c r="I167" s="59" t="s">
        <v>1335</v>
      </c>
      <c r="J167" s="158" t="b">
        <v>0</v>
      </c>
      <c r="K167" s="133" t="s">
        <v>1383</v>
      </c>
      <c r="L167" s="59" t="s">
        <v>449</v>
      </c>
      <c r="M167" s="58"/>
      <c r="N167" s="63" t="s">
        <v>1384</v>
      </c>
      <c r="O167" s="63" t="s">
        <v>1385</v>
      </c>
      <c r="P167" s="63" t="s">
        <v>815</v>
      </c>
      <c r="Q167" s="63">
        <v>7083</v>
      </c>
      <c r="R167" s="62" t="s">
        <v>1386</v>
      </c>
      <c r="S167" s="218" t="s">
        <v>453</v>
      </c>
      <c r="T167" s="132" t="s">
        <v>454</v>
      </c>
      <c r="U167" s="166" t="s">
        <v>397</v>
      </c>
      <c r="V167" s="219" t="s">
        <v>398</v>
      </c>
      <c r="W167" s="219" t="s">
        <v>1292</v>
      </c>
      <c r="X167" s="219" t="s">
        <v>446</v>
      </c>
      <c r="Y167" s="132" t="s">
        <v>336</v>
      </c>
      <c r="Z167" s="166" t="s">
        <v>401</v>
      </c>
      <c r="AA167" s="166">
        <v>1</v>
      </c>
      <c r="AB167" s="166">
        <v>1</v>
      </c>
      <c r="AC167" s="166">
        <v>0</v>
      </c>
      <c r="AD167" s="166">
        <v>1</v>
      </c>
      <c r="AE167" s="213">
        <v>43159</v>
      </c>
      <c r="AF167" s="64">
        <v>683</v>
      </c>
      <c r="AG167" s="64" t="s">
        <v>401</v>
      </c>
      <c r="AH167" s="64">
        <v>1</v>
      </c>
      <c r="AI167" s="180" t="s">
        <v>258</v>
      </c>
      <c r="AJ167" s="60">
        <v>1</v>
      </c>
      <c r="AK167" s="60">
        <v>0</v>
      </c>
      <c r="AL167" s="60">
        <v>0</v>
      </c>
      <c r="AM167" s="60">
        <v>0</v>
      </c>
      <c r="AN167" s="60">
        <v>0</v>
      </c>
      <c r="AO167" s="60">
        <v>0</v>
      </c>
      <c r="AP167" s="60">
        <v>3</v>
      </c>
      <c r="AQ167" s="60">
        <v>3</v>
      </c>
      <c r="AR167" s="60">
        <v>0</v>
      </c>
      <c r="AS167" s="60">
        <v>0</v>
      </c>
      <c r="AT167" s="60">
        <v>0</v>
      </c>
      <c r="AU167" s="60">
        <v>0</v>
      </c>
      <c r="AV167" s="60">
        <v>0</v>
      </c>
      <c r="AW167" s="60">
        <v>0</v>
      </c>
      <c r="AX167" s="60">
        <v>0</v>
      </c>
      <c r="AY167" s="60">
        <v>0</v>
      </c>
      <c r="AZ167" s="60">
        <v>4</v>
      </c>
      <c r="BA167" s="60">
        <v>1</v>
      </c>
      <c r="BB167" s="60">
        <v>7</v>
      </c>
      <c r="BC167" s="60">
        <v>2</v>
      </c>
      <c r="BD167" s="60">
        <v>2</v>
      </c>
      <c r="BE167" s="60">
        <v>3</v>
      </c>
      <c r="BF167" s="60">
        <v>4</v>
      </c>
      <c r="BG167" s="187">
        <v>0.25</v>
      </c>
      <c r="BH167" s="187">
        <v>0</v>
      </c>
      <c r="BI167" s="187">
        <v>0</v>
      </c>
      <c r="BJ167" s="187">
        <v>0</v>
      </c>
      <c r="BK167" s="187">
        <v>0</v>
      </c>
      <c r="BL167" s="187">
        <v>0</v>
      </c>
      <c r="BM167" s="187">
        <v>0.75</v>
      </c>
    </row>
    <row r="168" spans="2:65" ht="14.1" customHeight="1" x14ac:dyDescent="0.2">
      <c r="B168" s="58" t="s">
        <v>1387</v>
      </c>
      <c r="C168" s="59" t="s">
        <v>383</v>
      </c>
      <c r="D168" s="59" t="s">
        <v>384</v>
      </c>
      <c r="E168" s="63" t="s">
        <v>1334</v>
      </c>
      <c r="F168" s="63"/>
      <c r="G168" s="59" t="s">
        <v>386</v>
      </c>
      <c r="H168" s="59" t="s">
        <v>810</v>
      </c>
      <c r="I168" s="59" t="s">
        <v>1335</v>
      </c>
      <c r="J168" s="158" t="b">
        <v>0</v>
      </c>
      <c r="K168" s="133" t="s">
        <v>1388</v>
      </c>
      <c r="L168" s="59" t="s">
        <v>742</v>
      </c>
      <c r="M168" s="58"/>
      <c r="N168" s="63" t="s">
        <v>1389</v>
      </c>
      <c r="O168" s="63" t="s">
        <v>1390</v>
      </c>
      <c r="P168" s="63" t="s">
        <v>815</v>
      </c>
      <c r="Q168" s="63">
        <v>7712</v>
      </c>
      <c r="R168" s="62" t="s">
        <v>1391</v>
      </c>
      <c r="S168" s="218" t="s">
        <v>746</v>
      </c>
      <c r="T168" s="132" t="s">
        <v>747</v>
      </c>
      <c r="U168" s="166" t="s">
        <v>397</v>
      </c>
      <c r="V168" s="219" t="s">
        <v>398</v>
      </c>
      <c r="W168" s="219" t="s">
        <v>1292</v>
      </c>
      <c r="X168" s="219" t="s">
        <v>446</v>
      </c>
      <c r="Y168" s="132" t="s">
        <v>336</v>
      </c>
      <c r="Z168" s="166" t="s">
        <v>401</v>
      </c>
      <c r="AA168" s="166">
        <v>1</v>
      </c>
      <c r="AB168" s="166">
        <v>1</v>
      </c>
      <c r="AC168" s="166">
        <v>0</v>
      </c>
      <c r="AD168" s="166">
        <v>1</v>
      </c>
      <c r="AE168" s="213">
        <v>43058</v>
      </c>
      <c r="AF168" s="64">
        <v>784</v>
      </c>
      <c r="AG168" s="64" t="s">
        <v>401</v>
      </c>
      <c r="AH168" s="64">
        <v>0</v>
      </c>
      <c r="AI168" s="180" t="s">
        <v>258</v>
      </c>
      <c r="AJ168" s="60">
        <v>3</v>
      </c>
      <c r="AK168" s="60">
        <v>5</v>
      </c>
      <c r="AL168" s="60">
        <v>1</v>
      </c>
      <c r="AM168" s="60">
        <v>3</v>
      </c>
      <c r="AN168" s="60">
        <v>0</v>
      </c>
      <c r="AO168" s="60">
        <v>4</v>
      </c>
      <c r="AP168" s="60">
        <v>9</v>
      </c>
      <c r="AQ168" s="60">
        <v>3</v>
      </c>
      <c r="AR168" s="60">
        <v>0</v>
      </c>
      <c r="AS168" s="60">
        <v>2</v>
      </c>
      <c r="AT168" s="60">
        <v>4</v>
      </c>
      <c r="AU168" s="60">
        <v>2</v>
      </c>
      <c r="AV168" s="60">
        <v>0</v>
      </c>
      <c r="AW168" s="60">
        <v>1</v>
      </c>
      <c r="AX168" s="60">
        <v>2</v>
      </c>
      <c r="AY168" s="60">
        <v>1</v>
      </c>
      <c r="AZ168" s="60">
        <v>26</v>
      </c>
      <c r="BA168" s="60">
        <v>33</v>
      </c>
      <c r="BB168" s="60">
        <v>22</v>
      </c>
      <c r="BC168" s="60">
        <v>21</v>
      </c>
      <c r="BD168" s="60">
        <v>16</v>
      </c>
      <c r="BE168" s="60">
        <v>32</v>
      </c>
      <c r="BF168" s="60">
        <v>34</v>
      </c>
      <c r="BG168" s="187">
        <v>0.11538461538461001</v>
      </c>
      <c r="BH168" s="187">
        <v>0.15151515151514999</v>
      </c>
      <c r="BI168" s="187">
        <v>4.5454545454540002E-2</v>
      </c>
      <c r="BJ168" s="187">
        <v>0.14285714285713999</v>
      </c>
      <c r="BK168" s="187">
        <v>0</v>
      </c>
      <c r="BL168" s="187">
        <v>0.125</v>
      </c>
      <c r="BM168" s="187">
        <v>0.26470588235294001</v>
      </c>
    </row>
    <row r="169" spans="2:65" ht="14.1" customHeight="1" x14ac:dyDescent="0.2">
      <c r="B169" s="58" t="s">
        <v>1392</v>
      </c>
      <c r="C169" s="59" t="s">
        <v>383</v>
      </c>
      <c r="D169" s="59" t="s">
        <v>384</v>
      </c>
      <c r="E169" s="63" t="s">
        <v>1334</v>
      </c>
      <c r="F169" s="63"/>
      <c r="G169" s="59" t="s">
        <v>386</v>
      </c>
      <c r="H169" s="59" t="s">
        <v>810</v>
      </c>
      <c r="I169" s="59" t="s">
        <v>1335</v>
      </c>
      <c r="J169" s="158" t="b">
        <v>0</v>
      </c>
      <c r="K169" s="133" t="s">
        <v>1393</v>
      </c>
      <c r="L169" s="59" t="s">
        <v>742</v>
      </c>
      <c r="M169" s="58"/>
      <c r="N169" s="63" t="s">
        <v>1394</v>
      </c>
      <c r="O169" s="63" t="s">
        <v>1395</v>
      </c>
      <c r="P169" s="63" t="s">
        <v>815</v>
      </c>
      <c r="Q169" s="63">
        <v>7728</v>
      </c>
      <c r="R169" s="62" t="s">
        <v>1396</v>
      </c>
      <c r="S169" s="218" t="s">
        <v>746</v>
      </c>
      <c r="T169" s="132" t="s">
        <v>747</v>
      </c>
      <c r="U169" s="166" t="s">
        <v>397</v>
      </c>
      <c r="V169" s="219" t="s">
        <v>398</v>
      </c>
      <c r="W169" s="219" t="s">
        <v>445</v>
      </c>
      <c r="X169" s="219" t="s">
        <v>446</v>
      </c>
      <c r="Y169" s="132" t="s">
        <v>336</v>
      </c>
      <c r="Z169" s="166" t="s">
        <v>401</v>
      </c>
      <c r="AA169" s="166">
        <v>1</v>
      </c>
      <c r="AB169" s="166">
        <v>1</v>
      </c>
      <c r="AC169" s="166">
        <v>0</v>
      </c>
      <c r="AD169" s="166">
        <v>1</v>
      </c>
      <c r="AE169" s="213">
        <v>43400</v>
      </c>
      <c r="AF169" s="64">
        <v>442</v>
      </c>
      <c r="AG169" s="64" t="s">
        <v>401</v>
      </c>
      <c r="AH169" s="64">
        <v>0</v>
      </c>
      <c r="AI169" s="180" t="s">
        <v>334</v>
      </c>
      <c r="AJ169" s="60">
        <v>2</v>
      </c>
      <c r="AK169" s="60">
        <v>0</v>
      </c>
      <c r="AL169" s="60">
        <v>2</v>
      </c>
      <c r="AM169" s="60">
        <v>0</v>
      </c>
      <c r="AN169" s="60">
        <v>0</v>
      </c>
      <c r="AO169" s="60">
        <v>2</v>
      </c>
      <c r="AP169" s="60">
        <v>0</v>
      </c>
      <c r="AQ169" s="60">
        <v>0</v>
      </c>
      <c r="AR169" s="60">
        <v>0</v>
      </c>
      <c r="AS169" s="60">
        <v>0</v>
      </c>
      <c r="AT169" s="60">
        <v>2</v>
      </c>
      <c r="AU169" s="60">
        <v>0</v>
      </c>
      <c r="AV169" s="60">
        <v>0</v>
      </c>
      <c r="AW169" s="60">
        <v>0</v>
      </c>
      <c r="AX169" s="60">
        <v>2</v>
      </c>
      <c r="AY169" s="60">
        <v>0</v>
      </c>
      <c r="AZ169" s="60">
        <v>6</v>
      </c>
      <c r="BA169" s="60">
        <v>5</v>
      </c>
      <c r="BB169" s="60">
        <v>7</v>
      </c>
      <c r="BC169" s="60">
        <v>4</v>
      </c>
      <c r="BD169" s="60">
        <v>1</v>
      </c>
      <c r="BE169" s="60">
        <v>13</v>
      </c>
      <c r="BF169" s="60">
        <v>4</v>
      </c>
      <c r="BG169" s="187">
        <v>0.33333333333332998</v>
      </c>
      <c r="BH169" s="187">
        <v>0</v>
      </c>
      <c r="BI169" s="187">
        <v>0.28571428571427998</v>
      </c>
      <c r="BJ169" s="187">
        <v>0</v>
      </c>
      <c r="BK169" s="187">
        <v>0</v>
      </c>
      <c r="BL169" s="187">
        <v>0.15384615384615</v>
      </c>
      <c r="BM169" s="187">
        <v>0</v>
      </c>
    </row>
    <row r="170" spans="2:65" ht="14.1" customHeight="1" x14ac:dyDescent="0.2">
      <c r="B170" s="58" t="s">
        <v>1397</v>
      </c>
      <c r="C170" s="59" t="s">
        <v>383</v>
      </c>
      <c r="D170" s="59" t="s">
        <v>384</v>
      </c>
      <c r="E170" s="63" t="s">
        <v>1334</v>
      </c>
      <c r="F170" s="63"/>
      <c r="G170" s="59" t="s">
        <v>386</v>
      </c>
      <c r="H170" s="59" t="s">
        <v>810</v>
      </c>
      <c r="I170" s="59" t="s">
        <v>1335</v>
      </c>
      <c r="J170" s="158" t="b">
        <v>0</v>
      </c>
      <c r="K170" s="133" t="s">
        <v>1398</v>
      </c>
      <c r="L170" s="59" t="s">
        <v>1399</v>
      </c>
      <c r="M170" s="58"/>
      <c r="N170" s="63" t="s">
        <v>1400</v>
      </c>
      <c r="O170" s="63" t="s">
        <v>1401</v>
      </c>
      <c r="P170" s="63" t="s">
        <v>815</v>
      </c>
      <c r="Q170" s="63">
        <v>8831</v>
      </c>
      <c r="R170" s="62" t="s">
        <v>1402</v>
      </c>
      <c r="S170" s="218" t="s">
        <v>1403</v>
      </c>
      <c r="T170" s="132" t="s">
        <v>1404</v>
      </c>
      <c r="U170" s="166" t="s">
        <v>397</v>
      </c>
      <c r="V170" s="219" t="s">
        <v>398</v>
      </c>
      <c r="W170" s="219" t="s">
        <v>445</v>
      </c>
      <c r="X170" s="219" t="s">
        <v>446</v>
      </c>
      <c r="Y170" s="132" t="s">
        <v>333</v>
      </c>
      <c r="Z170" s="166"/>
      <c r="AA170" s="166">
        <v>0</v>
      </c>
      <c r="AB170" s="166">
        <v>0</v>
      </c>
      <c r="AC170" s="166">
        <v>0</v>
      </c>
      <c r="AD170" s="166">
        <v>1</v>
      </c>
      <c r="AE170" s="213">
        <v>43513</v>
      </c>
      <c r="AF170" s="64">
        <v>329</v>
      </c>
      <c r="AG170" s="64" t="s">
        <v>401</v>
      </c>
      <c r="AH170" s="64">
        <v>0</v>
      </c>
      <c r="AI170" s="180" t="s">
        <v>334</v>
      </c>
      <c r="AJ170" s="60">
        <v>0</v>
      </c>
      <c r="AK170" s="60">
        <v>0</v>
      </c>
      <c r="AL170" s="60">
        <v>0</v>
      </c>
      <c r="AM170" s="60">
        <v>0</v>
      </c>
      <c r="AN170" s="60">
        <v>0</v>
      </c>
      <c r="AO170" s="60">
        <v>0</v>
      </c>
      <c r="AP170" s="60">
        <v>0</v>
      </c>
      <c r="AQ170" s="60">
        <v>0</v>
      </c>
      <c r="AR170" s="60">
        <v>0</v>
      </c>
      <c r="AS170" s="60">
        <v>0</v>
      </c>
      <c r="AT170" s="60">
        <v>0</v>
      </c>
      <c r="AU170" s="60">
        <v>0</v>
      </c>
      <c r="AV170" s="60">
        <v>0</v>
      </c>
      <c r="AW170" s="60">
        <v>0</v>
      </c>
      <c r="AX170" s="60">
        <v>0</v>
      </c>
      <c r="AY170" s="60">
        <v>0</v>
      </c>
      <c r="AZ170" s="60">
        <v>0</v>
      </c>
      <c r="BA170" s="60">
        <v>1</v>
      </c>
      <c r="BB170" s="60">
        <v>0</v>
      </c>
      <c r="BC170" s="60">
        <v>1</v>
      </c>
      <c r="BD170" s="60">
        <v>0</v>
      </c>
      <c r="BE170" s="60">
        <v>0</v>
      </c>
      <c r="BF170" s="60">
        <v>0</v>
      </c>
      <c r="BG170" s="187">
        <v>0</v>
      </c>
      <c r="BH170" s="187">
        <v>0</v>
      </c>
      <c r="BI170" s="187">
        <v>0</v>
      </c>
      <c r="BJ170" s="187">
        <v>0</v>
      </c>
      <c r="BK170" s="187">
        <v>0</v>
      </c>
      <c r="BL170" s="187">
        <v>0</v>
      </c>
      <c r="BM170" s="187">
        <v>0</v>
      </c>
    </row>
    <row r="171" spans="2:65" ht="14.1" customHeight="1" x14ac:dyDescent="0.2">
      <c r="B171" s="58" t="s">
        <v>1405</v>
      </c>
      <c r="C171" s="59" t="s">
        <v>383</v>
      </c>
      <c r="D171" s="59" t="s">
        <v>384</v>
      </c>
      <c r="E171" s="63" t="s">
        <v>1334</v>
      </c>
      <c r="F171" s="63"/>
      <c r="G171" s="59" t="s">
        <v>386</v>
      </c>
      <c r="H171" s="59" t="s">
        <v>810</v>
      </c>
      <c r="I171" s="59" t="s">
        <v>1335</v>
      </c>
      <c r="J171" s="158" t="b">
        <v>0</v>
      </c>
      <c r="K171" s="133" t="s">
        <v>1406</v>
      </c>
      <c r="L171" s="59" t="s">
        <v>1407</v>
      </c>
      <c r="M171" s="58"/>
      <c r="N171" s="63" t="s">
        <v>1408</v>
      </c>
      <c r="O171" s="63" t="s">
        <v>1401</v>
      </c>
      <c r="P171" s="63" t="s">
        <v>815</v>
      </c>
      <c r="Q171" s="63">
        <v>8831</v>
      </c>
      <c r="R171" s="62" t="s">
        <v>1409</v>
      </c>
      <c r="S171" s="218" t="s">
        <v>1410</v>
      </c>
      <c r="T171" s="132" t="s">
        <v>1411</v>
      </c>
      <c r="U171" s="166" t="s">
        <v>397</v>
      </c>
      <c r="V171" s="219" t="s">
        <v>398</v>
      </c>
      <c r="W171" s="219" t="s">
        <v>445</v>
      </c>
      <c r="X171" s="219" t="s">
        <v>446</v>
      </c>
      <c r="Y171" s="132" t="s">
        <v>333</v>
      </c>
      <c r="Z171" s="166"/>
      <c r="AA171" s="166">
        <v>0</v>
      </c>
      <c r="AB171" s="166">
        <v>0</v>
      </c>
      <c r="AC171" s="166">
        <v>0</v>
      </c>
      <c r="AD171" s="166">
        <v>1</v>
      </c>
      <c r="AE171" s="213">
        <v>43809</v>
      </c>
      <c r="AF171" s="64">
        <v>33</v>
      </c>
      <c r="AG171" s="64" t="s">
        <v>401</v>
      </c>
      <c r="AH171" s="64">
        <v>0</v>
      </c>
      <c r="AI171" s="180" t="s">
        <v>334</v>
      </c>
      <c r="AJ171" s="60">
        <v>0</v>
      </c>
      <c r="AK171" s="60">
        <v>0</v>
      </c>
      <c r="AL171" s="60">
        <v>0</v>
      </c>
      <c r="AM171" s="60">
        <v>0</v>
      </c>
      <c r="AN171" s="60">
        <v>0</v>
      </c>
      <c r="AO171" s="60">
        <v>0</v>
      </c>
      <c r="AP171" s="60">
        <v>0</v>
      </c>
      <c r="AQ171" s="60">
        <v>0</v>
      </c>
      <c r="AR171" s="60">
        <v>0</v>
      </c>
      <c r="AS171" s="60">
        <v>0</v>
      </c>
      <c r="AT171" s="60">
        <v>0</v>
      </c>
      <c r="AU171" s="60">
        <v>0</v>
      </c>
      <c r="AV171" s="60">
        <v>0</v>
      </c>
      <c r="AW171" s="60">
        <v>0</v>
      </c>
      <c r="AX171" s="60">
        <v>0</v>
      </c>
      <c r="AY171" s="60">
        <v>0</v>
      </c>
      <c r="AZ171" s="60">
        <v>0</v>
      </c>
      <c r="BA171" s="60">
        <v>0</v>
      </c>
      <c r="BB171" s="60">
        <v>0</v>
      </c>
      <c r="BC171" s="60">
        <v>1</v>
      </c>
      <c r="BD171" s="60">
        <v>2</v>
      </c>
      <c r="BE171" s="60">
        <v>0</v>
      </c>
      <c r="BF171" s="60">
        <v>0</v>
      </c>
      <c r="BG171" s="187">
        <v>0</v>
      </c>
      <c r="BH171" s="187">
        <v>0</v>
      </c>
      <c r="BI171" s="187">
        <v>0</v>
      </c>
      <c r="BJ171" s="187">
        <v>0</v>
      </c>
      <c r="BK171" s="187">
        <v>0</v>
      </c>
      <c r="BL171" s="187">
        <v>0</v>
      </c>
      <c r="BM171" s="187">
        <v>0</v>
      </c>
    </row>
    <row r="172" spans="2:65" ht="14.1" customHeight="1" x14ac:dyDescent="0.2">
      <c r="B172" s="58" t="s">
        <v>1412</v>
      </c>
      <c r="C172" s="59" t="s">
        <v>383</v>
      </c>
      <c r="D172" s="59" t="s">
        <v>1050</v>
      </c>
      <c r="E172" s="63" t="s">
        <v>1051</v>
      </c>
      <c r="F172" s="63" t="s">
        <v>403</v>
      </c>
      <c r="G172" s="59"/>
      <c r="H172" s="59" t="s">
        <v>1052</v>
      </c>
      <c r="I172" s="59" t="s">
        <v>1052</v>
      </c>
      <c r="J172" s="158" t="b">
        <v>0</v>
      </c>
      <c r="K172" s="133" t="s">
        <v>1413</v>
      </c>
      <c r="L172" s="59" t="s">
        <v>449</v>
      </c>
      <c r="M172" s="58"/>
      <c r="N172" s="63" t="s">
        <v>1414</v>
      </c>
      <c r="O172" s="63" t="s">
        <v>1415</v>
      </c>
      <c r="P172" s="63" t="s">
        <v>815</v>
      </c>
      <c r="Q172" s="63">
        <v>8401</v>
      </c>
      <c r="R172" s="62" t="s">
        <v>1416</v>
      </c>
      <c r="S172" s="218" t="s">
        <v>453</v>
      </c>
      <c r="T172" s="132" t="s">
        <v>454</v>
      </c>
      <c r="U172" s="166" t="s">
        <v>397</v>
      </c>
      <c r="V172" s="219" t="s">
        <v>398</v>
      </c>
      <c r="W172" s="219" t="s">
        <v>445</v>
      </c>
      <c r="X172" s="219" t="s">
        <v>446</v>
      </c>
      <c r="Y172" s="132" t="s">
        <v>336</v>
      </c>
      <c r="Z172" s="166" t="s">
        <v>401</v>
      </c>
      <c r="AA172" s="166">
        <v>1</v>
      </c>
      <c r="AB172" s="166">
        <v>1</v>
      </c>
      <c r="AC172" s="166">
        <v>0</v>
      </c>
      <c r="AD172" s="166">
        <v>1</v>
      </c>
      <c r="AE172" s="213">
        <v>43539</v>
      </c>
      <c r="AF172" s="64">
        <v>303</v>
      </c>
      <c r="AG172" s="64" t="s">
        <v>401</v>
      </c>
      <c r="AH172" s="64">
        <v>0</v>
      </c>
      <c r="AI172" s="180" t="s">
        <v>258</v>
      </c>
      <c r="AJ172" s="60">
        <v>6</v>
      </c>
      <c r="AK172" s="60">
        <v>9</v>
      </c>
      <c r="AL172" s="60">
        <v>12</v>
      </c>
      <c r="AM172" s="60">
        <v>0</v>
      </c>
      <c r="AN172" s="60">
        <v>11</v>
      </c>
      <c r="AO172" s="60">
        <v>8</v>
      </c>
      <c r="AP172" s="60">
        <v>0</v>
      </c>
      <c r="AQ172" s="60">
        <v>2</v>
      </c>
      <c r="AR172" s="60">
        <v>1</v>
      </c>
      <c r="AS172" s="60">
        <v>1</v>
      </c>
      <c r="AT172" s="60">
        <v>1</v>
      </c>
      <c r="AU172" s="60">
        <v>1</v>
      </c>
      <c r="AV172" s="60">
        <v>0</v>
      </c>
      <c r="AW172" s="60">
        <v>1</v>
      </c>
      <c r="AX172" s="60">
        <v>1</v>
      </c>
      <c r="AY172" s="60">
        <v>0</v>
      </c>
      <c r="AZ172" s="60">
        <v>10</v>
      </c>
      <c r="BA172" s="60">
        <v>29</v>
      </c>
      <c r="BB172" s="60">
        <v>21</v>
      </c>
      <c r="BC172" s="60">
        <v>8</v>
      </c>
      <c r="BD172" s="60">
        <v>13</v>
      </c>
      <c r="BE172" s="60">
        <v>20</v>
      </c>
      <c r="BF172" s="60">
        <v>11</v>
      </c>
      <c r="BG172" s="187">
        <v>0.6</v>
      </c>
      <c r="BH172" s="187">
        <v>0.31034482758620002</v>
      </c>
      <c r="BI172" s="187">
        <v>0.57142857142856995</v>
      </c>
      <c r="BJ172" s="187">
        <v>0</v>
      </c>
      <c r="BK172" s="187">
        <v>0.84615384615384004</v>
      </c>
      <c r="BL172" s="187">
        <v>0.4</v>
      </c>
      <c r="BM172" s="187">
        <v>0</v>
      </c>
    </row>
    <row r="173" spans="2:65" ht="14.1" customHeight="1" x14ac:dyDescent="0.2">
      <c r="B173" s="58" t="s">
        <v>1417</v>
      </c>
      <c r="C173" s="59" t="s">
        <v>383</v>
      </c>
      <c r="D173" s="59" t="s">
        <v>384</v>
      </c>
      <c r="E173" s="63" t="s">
        <v>385</v>
      </c>
      <c r="F173" s="63"/>
      <c r="G173" s="59" t="s">
        <v>386</v>
      </c>
      <c r="H173" s="59" t="s">
        <v>423</v>
      </c>
      <c r="I173" s="59" t="s">
        <v>1418</v>
      </c>
      <c r="J173" s="158" t="b">
        <v>0</v>
      </c>
      <c r="K173" s="133" t="s">
        <v>1419</v>
      </c>
      <c r="L173" s="59" t="s">
        <v>1420</v>
      </c>
      <c r="M173" s="58"/>
      <c r="N173" s="63" t="s">
        <v>1421</v>
      </c>
      <c r="O173" s="63" t="s">
        <v>441</v>
      </c>
      <c r="P173" s="63" t="s">
        <v>393</v>
      </c>
      <c r="Q173" s="63">
        <v>11236</v>
      </c>
      <c r="R173" s="62" t="s">
        <v>1422</v>
      </c>
      <c r="S173" s="218" t="s">
        <v>443</v>
      </c>
      <c r="T173" s="132" t="s">
        <v>444</v>
      </c>
      <c r="U173" s="166" t="s">
        <v>397</v>
      </c>
      <c r="V173" s="219" t="s">
        <v>398</v>
      </c>
      <c r="W173" s="219" t="s">
        <v>445</v>
      </c>
      <c r="X173" s="219" t="s">
        <v>446</v>
      </c>
      <c r="Y173" s="132" t="s">
        <v>333</v>
      </c>
      <c r="Z173" s="166"/>
      <c r="AA173" s="166">
        <v>0</v>
      </c>
      <c r="AB173" s="166">
        <v>1</v>
      </c>
      <c r="AC173" s="166">
        <v>0</v>
      </c>
      <c r="AD173" s="166">
        <v>0</v>
      </c>
      <c r="AE173" s="213">
        <v>38724</v>
      </c>
      <c r="AF173" s="64">
        <v>5118</v>
      </c>
      <c r="AG173" s="64" t="s">
        <v>401</v>
      </c>
      <c r="AH173" s="64">
        <v>2</v>
      </c>
      <c r="AI173" s="180" t="s">
        <v>334</v>
      </c>
      <c r="AJ173" s="60">
        <v>0</v>
      </c>
      <c r="AK173" s="60">
        <v>0</v>
      </c>
      <c r="AL173" s="60">
        <v>1</v>
      </c>
      <c r="AM173" s="60">
        <v>1</v>
      </c>
      <c r="AN173" s="60">
        <v>0</v>
      </c>
      <c r="AO173" s="60">
        <v>0</v>
      </c>
      <c r="AP173" s="60">
        <v>0</v>
      </c>
      <c r="AQ173" s="60">
        <v>0</v>
      </c>
      <c r="AR173" s="60">
        <v>0</v>
      </c>
      <c r="AS173" s="60">
        <v>0</v>
      </c>
      <c r="AT173" s="60">
        <v>0</v>
      </c>
      <c r="AU173" s="60">
        <v>1</v>
      </c>
      <c r="AV173" s="60">
        <v>0</v>
      </c>
      <c r="AW173" s="60">
        <v>0</v>
      </c>
      <c r="AX173" s="60">
        <v>0</v>
      </c>
      <c r="AY173" s="60">
        <v>0</v>
      </c>
      <c r="AZ173" s="60">
        <v>0</v>
      </c>
      <c r="BA173" s="60">
        <v>14</v>
      </c>
      <c r="BB173" s="60">
        <v>8</v>
      </c>
      <c r="BC173" s="60">
        <v>9</v>
      </c>
      <c r="BD173" s="60">
        <v>3</v>
      </c>
      <c r="BE173" s="60">
        <v>9</v>
      </c>
      <c r="BF173" s="60">
        <v>7</v>
      </c>
      <c r="BG173" s="187">
        <v>0</v>
      </c>
      <c r="BH173" s="187">
        <v>0</v>
      </c>
      <c r="BI173" s="187">
        <v>0.125</v>
      </c>
      <c r="BJ173" s="187">
        <v>0.11111111111110999</v>
      </c>
      <c r="BK173" s="187">
        <v>0</v>
      </c>
      <c r="BL173" s="187">
        <v>0</v>
      </c>
      <c r="BM173" s="187">
        <v>0</v>
      </c>
    </row>
    <row r="174" spans="2:65" ht="14.1" customHeight="1" x14ac:dyDescent="0.2">
      <c r="B174" s="58" t="s">
        <v>1423</v>
      </c>
      <c r="C174" s="59" t="s">
        <v>383</v>
      </c>
      <c r="D174" s="59" t="s">
        <v>384</v>
      </c>
      <c r="E174" s="63" t="s">
        <v>385</v>
      </c>
      <c r="F174" s="63" t="s">
        <v>403</v>
      </c>
      <c r="G174" s="59" t="s">
        <v>386</v>
      </c>
      <c r="H174" s="59" t="s">
        <v>423</v>
      </c>
      <c r="I174" s="59" t="s">
        <v>1418</v>
      </c>
      <c r="J174" s="158" t="b">
        <v>0</v>
      </c>
      <c r="K174" s="133" t="s">
        <v>1424</v>
      </c>
      <c r="L174" s="59" t="s">
        <v>449</v>
      </c>
      <c r="M174" s="58"/>
      <c r="N174" s="63" t="s">
        <v>1425</v>
      </c>
      <c r="O174" s="63" t="s">
        <v>441</v>
      </c>
      <c r="P174" s="63" t="s">
        <v>393</v>
      </c>
      <c r="Q174" s="63">
        <v>11236</v>
      </c>
      <c r="R174" s="62" t="s">
        <v>1426</v>
      </c>
      <c r="S174" s="218" t="s">
        <v>453</v>
      </c>
      <c r="T174" s="132" t="s">
        <v>454</v>
      </c>
      <c r="U174" s="166" t="s">
        <v>397</v>
      </c>
      <c r="V174" s="219" t="s">
        <v>398</v>
      </c>
      <c r="W174" s="219" t="s">
        <v>445</v>
      </c>
      <c r="X174" s="219" t="s">
        <v>446</v>
      </c>
      <c r="Y174" s="132" t="s">
        <v>336</v>
      </c>
      <c r="Z174" s="166" t="s">
        <v>401</v>
      </c>
      <c r="AA174" s="166">
        <v>1</v>
      </c>
      <c r="AB174" s="166">
        <v>1</v>
      </c>
      <c r="AC174" s="166">
        <v>1</v>
      </c>
      <c r="AD174" s="166">
        <v>0</v>
      </c>
      <c r="AE174" s="213">
        <v>43354</v>
      </c>
      <c r="AF174" s="64">
        <v>488</v>
      </c>
      <c r="AG174" s="64" t="s">
        <v>401</v>
      </c>
      <c r="AH174" s="64">
        <v>2</v>
      </c>
      <c r="AI174" s="180" t="s">
        <v>258</v>
      </c>
      <c r="AJ174" s="60">
        <v>5</v>
      </c>
      <c r="AK174" s="60">
        <v>1</v>
      </c>
      <c r="AL174" s="60">
        <v>6</v>
      </c>
      <c r="AM174" s="60">
        <v>0</v>
      </c>
      <c r="AN174" s="60">
        <v>1</v>
      </c>
      <c r="AO174" s="60">
        <v>6</v>
      </c>
      <c r="AP174" s="60">
        <v>7</v>
      </c>
      <c r="AQ174" s="60">
        <v>3</v>
      </c>
      <c r="AR174" s="60">
        <v>0</v>
      </c>
      <c r="AS174" s="60">
        <v>2</v>
      </c>
      <c r="AT174" s="60">
        <v>0</v>
      </c>
      <c r="AU174" s="60">
        <v>0</v>
      </c>
      <c r="AV174" s="60">
        <v>0</v>
      </c>
      <c r="AW174" s="60">
        <v>0</v>
      </c>
      <c r="AX174" s="60">
        <v>2</v>
      </c>
      <c r="AY174" s="60">
        <v>0</v>
      </c>
      <c r="AZ174" s="60">
        <v>6</v>
      </c>
      <c r="BA174" s="60">
        <v>4</v>
      </c>
      <c r="BB174" s="60">
        <v>9</v>
      </c>
      <c r="BC174" s="60">
        <v>3</v>
      </c>
      <c r="BD174" s="60">
        <v>4</v>
      </c>
      <c r="BE174" s="60">
        <v>7</v>
      </c>
      <c r="BF174" s="60">
        <v>9</v>
      </c>
      <c r="BG174" s="187">
        <v>0.83333333333333004</v>
      </c>
      <c r="BH174" s="187">
        <v>0.25</v>
      </c>
      <c r="BI174" s="187">
        <v>0.66666666666665997</v>
      </c>
      <c r="BJ174" s="187">
        <v>0</v>
      </c>
      <c r="BK174" s="187">
        <v>0.25</v>
      </c>
      <c r="BL174" s="187">
        <v>0.85714285714284999</v>
      </c>
      <c r="BM174" s="187">
        <v>0.77777777777777002</v>
      </c>
    </row>
    <row r="175" spans="2:65" ht="14.1" customHeight="1" x14ac:dyDescent="0.2">
      <c r="B175" s="58" t="s">
        <v>1427</v>
      </c>
      <c r="C175" s="59" t="s">
        <v>383</v>
      </c>
      <c r="D175" s="59" t="s">
        <v>384</v>
      </c>
      <c r="E175" s="63" t="s">
        <v>385</v>
      </c>
      <c r="F175" s="63"/>
      <c r="G175" s="59" t="s">
        <v>386</v>
      </c>
      <c r="H175" s="59" t="s">
        <v>423</v>
      </c>
      <c r="I175" s="59" t="s">
        <v>1418</v>
      </c>
      <c r="J175" s="158" t="b">
        <v>0</v>
      </c>
      <c r="K175" s="133" t="s">
        <v>1428</v>
      </c>
      <c r="L175" s="59" t="s">
        <v>1429</v>
      </c>
      <c r="M175" s="58"/>
      <c r="N175" s="63" t="s">
        <v>1430</v>
      </c>
      <c r="O175" s="63" t="s">
        <v>441</v>
      </c>
      <c r="P175" s="63" t="s">
        <v>393</v>
      </c>
      <c r="Q175" s="63">
        <v>11229</v>
      </c>
      <c r="R175" s="62" t="s">
        <v>1431</v>
      </c>
      <c r="S175" s="218" t="s">
        <v>1432</v>
      </c>
      <c r="T175" s="132" t="s">
        <v>1433</v>
      </c>
      <c r="U175" s="166" t="s">
        <v>397</v>
      </c>
      <c r="V175" s="219" t="s">
        <v>398</v>
      </c>
      <c r="W175" s="219" t="s">
        <v>445</v>
      </c>
      <c r="X175" s="219" t="s">
        <v>446</v>
      </c>
      <c r="Y175" s="132" t="s">
        <v>333</v>
      </c>
      <c r="Z175" s="166"/>
      <c r="AA175" s="166">
        <v>0</v>
      </c>
      <c r="AB175" s="166">
        <v>0</v>
      </c>
      <c r="AC175" s="166">
        <v>0</v>
      </c>
      <c r="AD175" s="166">
        <v>0</v>
      </c>
      <c r="AE175" s="213">
        <v>43360</v>
      </c>
      <c r="AF175" s="64">
        <v>482</v>
      </c>
      <c r="AG175" s="64" t="s">
        <v>401</v>
      </c>
      <c r="AH175" s="64">
        <v>1</v>
      </c>
      <c r="AI175" s="180" t="s">
        <v>334</v>
      </c>
      <c r="AJ175" s="60">
        <v>0</v>
      </c>
      <c r="AK175" s="60">
        <v>0</v>
      </c>
      <c r="AL175" s="60">
        <v>0</v>
      </c>
      <c r="AM175" s="60">
        <v>1</v>
      </c>
      <c r="AN175" s="60">
        <v>0</v>
      </c>
      <c r="AO175" s="60">
        <v>0</v>
      </c>
      <c r="AP175" s="60">
        <v>0</v>
      </c>
      <c r="AQ175" s="60">
        <v>0</v>
      </c>
      <c r="AR175" s="60">
        <v>0</v>
      </c>
      <c r="AS175" s="60">
        <v>0</v>
      </c>
      <c r="AT175" s="60">
        <v>0</v>
      </c>
      <c r="AU175" s="60">
        <v>0</v>
      </c>
      <c r="AV175" s="60">
        <v>0</v>
      </c>
      <c r="AW175" s="60">
        <v>0</v>
      </c>
      <c r="AX175" s="60">
        <v>0</v>
      </c>
      <c r="AY175" s="60">
        <v>0</v>
      </c>
      <c r="AZ175" s="60">
        <v>0</v>
      </c>
      <c r="BA175" s="60">
        <v>6</v>
      </c>
      <c r="BB175" s="60">
        <v>5</v>
      </c>
      <c r="BC175" s="60">
        <v>3</v>
      </c>
      <c r="BD175" s="60">
        <v>1</v>
      </c>
      <c r="BE175" s="60">
        <v>3</v>
      </c>
      <c r="BF175" s="60">
        <v>0</v>
      </c>
      <c r="BG175" s="187">
        <v>0</v>
      </c>
      <c r="BH175" s="187">
        <v>0</v>
      </c>
      <c r="BI175" s="187">
        <v>0</v>
      </c>
      <c r="BJ175" s="187">
        <v>0.33333333333332998</v>
      </c>
      <c r="BK175" s="187">
        <v>0</v>
      </c>
      <c r="BL175" s="187">
        <v>0</v>
      </c>
      <c r="BM175" s="187">
        <v>0</v>
      </c>
    </row>
    <row r="176" spans="2:65" ht="14.1" customHeight="1" x14ac:dyDescent="0.2">
      <c r="B176" s="58" t="s">
        <v>1434</v>
      </c>
      <c r="C176" s="59" t="s">
        <v>383</v>
      </c>
      <c r="D176" s="59" t="s">
        <v>384</v>
      </c>
      <c r="E176" s="63" t="s">
        <v>385</v>
      </c>
      <c r="F176" s="63" t="s">
        <v>403</v>
      </c>
      <c r="G176" s="59" t="s">
        <v>386</v>
      </c>
      <c r="H176" s="59" t="s">
        <v>423</v>
      </c>
      <c r="I176" s="59" t="s">
        <v>1418</v>
      </c>
      <c r="J176" s="158" t="b">
        <v>0</v>
      </c>
      <c r="K176" s="133" t="s">
        <v>1435</v>
      </c>
      <c r="L176" s="59" t="s">
        <v>449</v>
      </c>
      <c r="M176" s="58"/>
      <c r="N176" s="63" t="s">
        <v>1436</v>
      </c>
      <c r="O176" s="63" t="s">
        <v>441</v>
      </c>
      <c r="P176" s="63" t="s">
        <v>393</v>
      </c>
      <c r="Q176" s="63">
        <v>11212</v>
      </c>
      <c r="R176" s="62" t="s">
        <v>1437</v>
      </c>
      <c r="S176" s="218" t="s">
        <v>453</v>
      </c>
      <c r="T176" s="132" t="s">
        <v>454</v>
      </c>
      <c r="U176" s="166" t="s">
        <v>397</v>
      </c>
      <c r="V176" s="219" t="s">
        <v>398</v>
      </c>
      <c r="W176" s="219" t="s">
        <v>445</v>
      </c>
      <c r="X176" s="219" t="s">
        <v>446</v>
      </c>
      <c r="Y176" s="132" t="s">
        <v>336</v>
      </c>
      <c r="Z176" s="166" t="s">
        <v>401</v>
      </c>
      <c r="AA176" s="166">
        <v>1</v>
      </c>
      <c r="AB176" s="166">
        <v>1</v>
      </c>
      <c r="AC176" s="166">
        <v>1</v>
      </c>
      <c r="AD176" s="166">
        <v>0</v>
      </c>
      <c r="AE176" s="213">
        <v>43383</v>
      </c>
      <c r="AF176" s="64">
        <v>459</v>
      </c>
      <c r="AG176" s="64" t="s">
        <v>401</v>
      </c>
      <c r="AH176" s="64">
        <v>1</v>
      </c>
      <c r="AI176" s="180" t="s">
        <v>258</v>
      </c>
      <c r="AJ176" s="60">
        <v>9</v>
      </c>
      <c r="AK176" s="60">
        <v>10</v>
      </c>
      <c r="AL176" s="60">
        <v>13</v>
      </c>
      <c r="AM176" s="60">
        <v>9</v>
      </c>
      <c r="AN176" s="60">
        <v>13</v>
      </c>
      <c r="AO176" s="60">
        <v>7</v>
      </c>
      <c r="AP176" s="60">
        <v>24</v>
      </c>
      <c r="AQ176" s="60">
        <v>8</v>
      </c>
      <c r="AR176" s="60">
        <v>3</v>
      </c>
      <c r="AS176" s="60">
        <v>1</v>
      </c>
      <c r="AT176" s="60">
        <v>0</v>
      </c>
      <c r="AU176" s="60">
        <v>2</v>
      </c>
      <c r="AV176" s="60">
        <v>1</v>
      </c>
      <c r="AW176" s="60">
        <v>1</v>
      </c>
      <c r="AX176" s="60">
        <v>0</v>
      </c>
      <c r="AY176" s="60">
        <v>0</v>
      </c>
      <c r="AZ176" s="60">
        <v>25</v>
      </c>
      <c r="BA176" s="60">
        <v>31</v>
      </c>
      <c r="BB176" s="60">
        <v>25</v>
      </c>
      <c r="BC176" s="60">
        <v>25</v>
      </c>
      <c r="BD176" s="60">
        <v>30</v>
      </c>
      <c r="BE176" s="60">
        <v>25</v>
      </c>
      <c r="BF176" s="60">
        <v>40</v>
      </c>
      <c r="BG176" s="187">
        <v>0.36</v>
      </c>
      <c r="BH176" s="187">
        <v>0.32258064516128998</v>
      </c>
      <c r="BI176" s="187">
        <v>0.52</v>
      </c>
      <c r="BJ176" s="187">
        <v>0.36</v>
      </c>
      <c r="BK176" s="187">
        <v>0.43333333333333002</v>
      </c>
      <c r="BL176" s="187">
        <v>0.28000000000000003</v>
      </c>
      <c r="BM176" s="187">
        <v>0.6</v>
      </c>
    </row>
    <row r="177" spans="2:65" ht="14.1" customHeight="1" x14ac:dyDescent="0.2">
      <c r="B177" s="58" t="s">
        <v>1438</v>
      </c>
      <c r="C177" s="59" t="s">
        <v>383</v>
      </c>
      <c r="D177" s="59" t="s">
        <v>384</v>
      </c>
      <c r="E177" s="63" t="s">
        <v>385</v>
      </c>
      <c r="F177" s="63"/>
      <c r="G177" s="59" t="s">
        <v>386</v>
      </c>
      <c r="H177" s="59" t="s">
        <v>423</v>
      </c>
      <c r="I177" s="59" t="s">
        <v>1418</v>
      </c>
      <c r="J177" s="158" t="b">
        <v>0</v>
      </c>
      <c r="K177" s="133" t="s">
        <v>1439</v>
      </c>
      <c r="L177" s="59" t="s">
        <v>1440</v>
      </c>
      <c r="M177" s="58"/>
      <c r="N177" s="63" t="s">
        <v>1441</v>
      </c>
      <c r="O177" s="63" t="s">
        <v>441</v>
      </c>
      <c r="P177" s="63" t="s">
        <v>393</v>
      </c>
      <c r="Q177" s="63">
        <v>11230</v>
      </c>
      <c r="R177" s="62" t="s">
        <v>1442</v>
      </c>
      <c r="S177" s="218" t="s">
        <v>1443</v>
      </c>
      <c r="T177" s="132" t="s">
        <v>1444</v>
      </c>
      <c r="U177" s="166" t="s">
        <v>397</v>
      </c>
      <c r="V177" s="219" t="s">
        <v>398</v>
      </c>
      <c r="W177" s="219" t="s">
        <v>445</v>
      </c>
      <c r="X177" s="219" t="s">
        <v>446</v>
      </c>
      <c r="Y177" s="132" t="s">
        <v>333</v>
      </c>
      <c r="Z177" s="166"/>
      <c r="AA177" s="166">
        <v>0</v>
      </c>
      <c r="AB177" s="166">
        <v>0</v>
      </c>
      <c r="AC177" s="166">
        <v>0</v>
      </c>
      <c r="AD177" s="166">
        <v>0</v>
      </c>
      <c r="AE177" s="213">
        <v>43749</v>
      </c>
      <c r="AF177" s="64">
        <v>93</v>
      </c>
      <c r="AG177" s="64" t="s">
        <v>401</v>
      </c>
      <c r="AH177" s="64">
        <v>1</v>
      </c>
      <c r="AI177" s="180" t="s">
        <v>334</v>
      </c>
      <c r="AJ177" s="60">
        <v>0</v>
      </c>
      <c r="AK177" s="60">
        <v>0</v>
      </c>
      <c r="AL177" s="60">
        <v>0</v>
      </c>
      <c r="AM177" s="60">
        <v>0</v>
      </c>
      <c r="AN177" s="60">
        <v>0</v>
      </c>
      <c r="AO177" s="60">
        <v>0</v>
      </c>
      <c r="AP177" s="60">
        <v>0</v>
      </c>
      <c r="AQ177" s="60">
        <v>0</v>
      </c>
      <c r="AR177" s="60">
        <v>0</v>
      </c>
      <c r="AS177" s="60">
        <v>1</v>
      </c>
      <c r="AT177" s="60">
        <v>0</v>
      </c>
      <c r="AU177" s="60">
        <v>0</v>
      </c>
      <c r="AV177" s="60">
        <v>0</v>
      </c>
      <c r="AW177" s="60">
        <v>0</v>
      </c>
      <c r="AX177" s="60">
        <v>0</v>
      </c>
      <c r="AY177" s="60">
        <v>0</v>
      </c>
      <c r="AZ177" s="60">
        <v>0</v>
      </c>
      <c r="BA177" s="60">
        <v>0</v>
      </c>
      <c r="BB177" s="60">
        <v>0</v>
      </c>
      <c r="BC177" s="60">
        <v>0</v>
      </c>
      <c r="BD177" s="60">
        <v>1</v>
      </c>
      <c r="BE177" s="60">
        <v>1</v>
      </c>
      <c r="BF177" s="60">
        <v>0</v>
      </c>
      <c r="BG177" s="187">
        <v>0</v>
      </c>
      <c r="BH177" s="187">
        <v>0</v>
      </c>
      <c r="BI177" s="187">
        <v>0</v>
      </c>
      <c r="BJ177" s="187">
        <v>0</v>
      </c>
      <c r="BK177" s="187">
        <v>0</v>
      </c>
      <c r="BL177" s="187">
        <v>0</v>
      </c>
      <c r="BM177" s="187">
        <v>0</v>
      </c>
    </row>
    <row r="178" spans="2:65" ht="14.1" customHeight="1" x14ac:dyDescent="0.2">
      <c r="B178" s="58" t="s">
        <v>1445</v>
      </c>
      <c r="C178" s="59" t="s">
        <v>383</v>
      </c>
      <c r="D178" s="59" t="s">
        <v>384</v>
      </c>
      <c r="E178" s="63" t="s">
        <v>385</v>
      </c>
      <c r="F178" s="63" t="s">
        <v>403</v>
      </c>
      <c r="G178" s="59"/>
      <c r="H178" s="59" t="s">
        <v>567</v>
      </c>
      <c r="I178" s="59" t="s">
        <v>1446</v>
      </c>
      <c r="J178" s="158" t="b">
        <v>0</v>
      </c>
      <c r="K178" s="133" t="s">
        <v>1447</v>
      </c>
      <c r="L178" s="59" t="s">
        <v>570</v>
      </c>
      <c r="M178" s="58"/>
      <c r="N178" s="63" t="s">
        <v>1448</v>
      </c>
      <c r="O178" s="63" t="s">
        <v>572</v>
      </c>
      <c r="P178" s="63" t="s">
        <v>393</v>
      </c>
      <c r="Q178" s="63">
        <v>10459</v>
      </c>
      <c r="R178" s="62" t="s">
        <v>1449</v>
      </c>
      <c r="S178" s="218" t="s">
        <v>574</v>
      </c>
      <c r="T178" s="132" t="s">
        <v>575</v>
      </c>
      <c r="U178" s="166" t="s">
        <v>397</v>
      </c>
      <c r="V178" s="219" t="s">
        <v>398</v>
      </c>
      <c r="W178" s="219" t="s">
        <v>399</v>
      </c>
      <c r="X178" s="219" t="s">
        <v>400</v>
      </c>
      <c r="Y178" s="132" t="s">
        <v>336</v>
      </c>
      <c r="Z178" s="166"/>
      <c r="AA178" s="166">
        <v>1</v>
      </c>
      <c r="AB178" s="166">
        <v>1</v>
      </c>
      <c r="AC178" s="166">
        <v>0</v>
      </c>
      <c r="AD178" s="166">
        <v>0</v>
      </c>
      <c r="AE178" s="213">
        <v>38724</v>
      </c>
      <c r="AF178" s="64">
        <v>5118</v>
      </c>
      <c r="AG178" s="64" t="s">
        <v>401</v>
      </c>
      <c r="AH178" s="64">
        <v>0</v>
      </c>
      <c r="AI178" s="180" t="s">
        <v>258</v>
      </c>
      <c r="AJ178" s="60">
        <v>0</v>
      </c>
      <c r="AK178" s="60">
        <v>2</v>
      </c>
      <c r="AL178" s="60">
        <v>5</v>
      </c>
      <c r="AM178" s="60">
        <v>0</v>
      </c>
      <c r="AN178" s="60">
        <v>0</v>
      </c>
      <c r="AO178" s="60">
        <v>5</v>
      </c>
      <c r="AP178" s="60">
        <v>2</v>
      </c>
      <c r="AQ178" s="60">
        <v>2</v>
      </c>
      <c r="AR178" s="60">
        <v>4</v>
      </c>
      <c r="AS178" s="60">
        <v>1</v>
      </c>
      <c r="AT178" s="60">
        <v>1</v>
      </c>
      <c r="AU178" s="60">
        <v>2</v>
      </c>
      <c r="AV178" s="60">
        <v>2</v>
      </c>
      <c r="AW178" s="60">
        <v>1</v>
      </c>
      <c r="AX178" s="60">
        <v>0</v>
      </c>
      <c r="AY178" s="60">
        <v>4</v>
      </c>
      <c r="AZ178" s="60">
        <v>20</v>
      </c>
      <c r="BA178" s="60">
        <v>37</v>
      </c>
      <c r="BB178" s="60">
        <v>27</v>
      </c>
      <c r="BC178" s="60">
        <v>28</v>
      </c>
      <c r="BD178" s="60">
        <v>19</v>
      </c>
      <c r="BE178" s="60">
        <v>34</v>
      </c>
      <c r="BF178" s="60">
        <v>31</v>
      </c>
      <c r="BG178" s="187">
        <v>0</v>
      </c>
      <c r="BH178" s="187">
        <v>5.4054054054049998E-2</v>
      </c>
      <c r="BI178" s="187">
        <v>0.18518518518518001</v>
      </c>
      <c r="BJ178" s="187">
        <v>0</v>
      </c>
      <c r="BK178" s="187">
        <v>0</v>
      </c>
      <c r="BL178" s="187">
        <v>0.14705882352940999</v>
      </c>
      <c r="BM178" s="187">
        <v>6.451612903225E-2</v>
      </c>
    </row>
    <row r="179" spans="2:65" ht="14.1" customHeight="1" x14ac:dyDescent="0.2">
      <c r="B179" s="58" t="s">
        <v>1450</v>
      </c>
      <c r="C179" s="59" t="s">
        <v>383</v>
      </c>
      <c r="D179" s="59" t="s">
        <v>384</v>
      </c>
      <c r="E179" s="63" t="s">
        <v>385</v>
      </c>
      <c r="F179" s="63" t="s">
        <v>403</v>
      </c>
      <c r="G179" s="59"/>
      <c r="H179" s="59" t="s">
        <v>567</v>
      </c>
      <c r="I179" s="59" t="s">
        <v>1446</v>
      </c>
      <c r="J179" s="158" t="b">
        <v>0</v>
      </c>
      <c r="K179" s="133" t="s">
        <v>1451</v>
      </c>
      <c r="L179" s="59" t="s">
        <v>570</v>
      </c>
      <c r="M179" s="58"/>
      <c r="N179" s="63" t="s">
        <v>1452</v>
      </c>
      <c r="O179" s="63" t="s">
        <v>572</v>
      </c>
      <c r="P179" s="63" t="s">
        <v>393</v>
      </c>
      <c r="Q179" s="63">
        <v>10455</v>
      </c>
      <c r="R179" s="62" t="s">
        <v>1453</v>
      </c>
      <c r="S179" s="218" t="s">
        <v>574</v>
      </c>
      <c r="T179" s="132" t="s">
        <v>575</v>
      </c>
      <c r="U179" s="166" t="s">
        <v>397</v>
      </c>
      <c r="V179" s="219" t="s">
        <v>398</v>
      </c>
      <c r="W179" s="219" t="s">
        <v>399</v>
      </c>
      <c r="X179" s="219" t="s">
        <v>400</v>
      </c>
      <c r="Y179" s="132" t="s">
        <v>336</v>
      </c>
      <c r="Z179" s="166" t="s">
        <v>410</v>
      </c>
      <c r="AA179" s="166">
        <v>1</v>
      </c>
      <c r="AB179" s="166">
        <v>1</v>
      </c>
      <c r="AC179" s="166">
        <v>1</v>
      </c>
      <c r="AD179" s="166">
        <v>0</v>
      </c>
      <c r="AE179" s="213">
        <v>39349</v>
      </c>
      <c r="AF179" s="64">
        <v>4493</v>
      </c>
      <c r="AG179" s="64" t="s">
        <v>401</v>
      </c>
      <c r="AH179" s="64">
        <v>0</v>
      </c>
      <c r="AI179" s="180" t="s">
        <v>334</v>
      </c>
      <c r="AJ179" s="60">
        <v>0</v>
      </c>
      <c r="AK179" s="60">
        <v>7</v>
      </c>
      <c r="AL179" s="60">
        <v>3</v>
      </c>
      <c r="AM179" s="60">
        <v>4</v>
      </c>
      <c r="AN179" s="60">
        <v>5</v>
      </c>
      <c r="AO179" s="60">
        <v>3</v>
      </c>
      <c r="AP179" s="60">
        <v>3</v>
      </c>
      <c r="AQ179" s="60">
        <v>0</v>
      </c>
      <c r="AR179" s="60">
        <v>0</v>
      </c>
      <c r="AS179" s="60">
        <v>1</v>
      </c>
      <c r="AT179" s="60">
        <v>0</v>
      </c>
      <c r="AU179" s="60">
        <v>3</v>
      </c>
      <c r="AV179" s="60">
        <v>1</v>
      </c>
      <c r="AW179" s="60">
        <v>1</v>
      </c>
      <c r="AX179" s="60">
        <v>0</v>
      </c>
      <c r="AY179" s="60">
        <v>0</v>
      </c>
      <c r="AZ179" s="60">
        <v>0</v>
      </c>
      <c r="BA179" s="60">
        <v>26</v>
      </c>
      <c r="BB179" s="60">
        <v>25</v>
      </c>
      <c r="BC179" s="60">
        <v>15</v>
      </c>
      <c r="BD179" s="60">
        <v>17</v>
      </c>
      <c r="BE179" s="60">
        <v>17</v>
      </c>
      <c r="BF179" s="60">
        <v>16</v>
      </c>
      <c r="BG179" s="187">
        <v>0</v>
      </c>
      <c r="BH179" s="187">
        <v>0.26923076923076</v>
      </c>
      <c r="BI179" s="187">
        <v>0.12</v>
      </c>
      <c r="BJ179" s="187">
        <v>0.26666666666666</v>
      </c>
      <c r="BK179" s="187">
        <v>0.29411764705881999</v>
      </c>
      <c r="BL179" s="187">
        <v>0.17647058823528999</v>
      </c>
      <c r="BM179" s="187">
        <v>0.1875</v>
      </c>
    </row>
    <row r="180" spans="2:65" ht="14.1" customHeight="1" x14ac:dyDescent="0.2">
      <c r="B180" s="58" t="s">
        <v>1454</v>
      </c>
      <c r="C180" s="59" t="s">
        <v>383</v>
      </c>
      <c r="D180" s="59" t="s">
        <v>384</v>
      </c>
      <c r="E180" s="63" t="s">
        <v>385</v>
      </c>
      <c r="F180" s="63" t="s">
        <v>403</v>
      </c>
      <c r="G180" s="59"/>
      <c r="H180" s="59" t="s">
        <v>567</v>
      </c>
      <c r="I180" s="59" t="s">
        <v>1446</v>
      </c>
      <c r="J180" s="158" t="b">
        <v>0</v>
      </c>
      <c r="K180" s="133" t="s">
        <v>1455</v>
      </c>
      <c r="L180" s="59" t="s">
        <v>570</v>
      </c>
      <c r="M180" s="58"/>
      <c r="N180" s="63" t="s">
        <v>1456</v>
      </c>
      <c r="O180" s="63" t="s">
        <v>572</v>
      </c>
      <c r="P180" s="63" t="s">
        <v>393</v>
      </c>
      <c r="Q180" s="63">
        <v>10455</v>
      </c>
      <c r="R180" s="62" t="s">
        <v>1457</v>
      </c>
      <c r="S180" s="218" t="s">
        <v>574</v>
      </c>
      <c r="T180" s="132" t="s">
        <v>575</v>
      </c>
      <c r="U180" s="166" t="s">
        <v>397</v>
      </c>
      <c r="V180" s="219" t="s">
        <v>398</v>
      </c>
      <c r="W180" s="219" t="s">
        <v>399</v>
      </c>
      <c r="X180" s="219" t="s">
        <v>400</v>
      </c>
      <c r="Y180" s="132" t="s">
        <v>333</v>
      </c>
      <c r="Z180" s="166"/>
      <c r="AA180" s="166">
        <v>0</v>
      </c>
      <c r="AB180" s="166">
        <v>0</v>
      </c>
      <c r="AC180" s="166">
        <v>0</v>
      </c>
      <c r="AD180" s="166">
        <v>0</v>
      </c>
      <c r="AE180" s="213">
        <v>39349</v>
      </c>
      <c r="AF180" s="64">
        <v>4493</v>
      </c>
      <c r="AG180" s="64" t="s">
        <v>401</v>
      </c>
      <c r="AH180" s="64">
        <v>1</v>
      </c>
      <c r="AI180" s="180" t="s">
        <v>258</v>
      </c>
      <c r="AJ180" s="60">
        <v>0</v>
      </c>
      <c r="AK180" s="60">
        <v>0</v>
      </c>
      <c r="AL180" s="60">
        <v>1</v>
      </c>
      <c r="AM180" s="60">
        <v>0</v>
      </c>
      <c r="AN180" s="60">
        <v>1</v>
      </c>
      <c r="AO180" s="60">
        <v>0</v>
      </c>
      <c r="AP180" s="60">
        <v>1</v>
      </c>
      <c r="AQ180" s="60">
        <v>2</v>
      </c>
      <c r="AR180" s="60">
        <v>1</v>
      </c>
      <c r="AS180" s="60">
        <v>0</v>
      </c>
      <c r="AT180" s="60">
        <v>0</v>
      </c>
      <c r="AU180" s="60">
        <v>0</v>
      </c>
      <c r="AV180" s="60">
        <v>0</v>
      </c>
      <c r="AW180" s="60">
        <v>0</v>
      </c>
      <c r="AX180" s="60">
        <v>1</v>
      </c>
      <c r="AY180" s="60">
        <v>0</v>
      </c>
      <c r="AZ180" s="60">
        <v>15</v>
      </c>
      <c r="BA180" s="60">
        <v>19</v>
      </c>
      <c r="BB180" s="60">
        <v>15</v>
      </c>
      <c r="BC180" s="60">
        <v>19</v>
      </c>
      <c r="BD180" s="60">
        <v>18</v>
      </c>
      <c r="BE180" s="60">
        <v>19</v>
      </c>
      <c r="BF180" s="60">
        <v>19</v>
      </c>
      <c r="BG180" s="187">
        <v>0</v>
      </c>
      <c r="BH180" s="187">
        <v>0</v>
      </c>
      <c r="BI180" s="187">
        <v>6.6666666666660004E-2</v>
      </c>
      <c r="BJ180" s="187">
        <v>0</v>
      </c>
      <c r="BK180" s="187">
        <v>5.5555555555550001E-2</v>
      </c>
      <c r="BL180" s="187">
        <v>0</v>
      </c>
      <c r="BM180" s="187">
        <v>5.2631578947360001E-2</v>
      </c>
    </row>
    <row r="181" spans="2:65" ht="14.1" customHeight="1" x14ac:dyDescent="0.2">
      <c r="B181" s="58" t="s">
        <v>1458</v>
      </c>
      <c r="C181" s="59" t="s">
        <v>383</v>
      </c>
      <c r="D181" s="59" t="s">
        <v>384</v>
      </c>
      <c r="E181" s="63" t="s">
        <v>385</v>
      </c>
      <c r="F181" s="63" t="s">
        <v>403</v>
      </c>
      <c r="G181" s="59"/>
      <c r="H181" s="59" t="s">
        <v>567</v>
      </c>
      <c r="I181" s="59" t="s">
        <v>1446</v>
      </c>
      <c r="J181" s="158" t="b">
        <v>0</v>
      </c>
      <c r="K181" s="133" t="s">
        <v>1459</v>
      </c>
      <c r="L181" s="59" t="s">
        <v>570</v>
      </c>
      <c r="M181" s="58"/>
      <c r="N181" s="63" t="s">
        <v>1460</v>
      </c>
      <c r="O181" s="63" t="s">
        <v>572</v>
      </c>
      <c r="P181" s="63" t="s">
        <v>393</v>
      </c>
      <c r="Q181" s="63">
        <v>10456</v>
      </c>
      <c r="R181" s="62" t="s">
        <v>1461</v>
      </c>
      <c r="S181" s="218" t="s">
        <v>574</v>
      </c>
      <c r="T181" s="132" t="s">
        <v>575</v>
      </c>
      <c r="U181" s="166" t="s">
        <v>397</v>
      </c>
      <c r="V181" s="219" t="s">
        <v>398</v>
      </c>
      <c r="W181" s="219" t="s">
        <v>399</v>
      </c>
      <c r="X181" s="219" t="s">
        <v>400</v>
      </c>
      <c r="Y181" s="132" t="s">
        <v>336</v>
      </c>
      <c r="Z181" s="166" t="s">
        <v>410</v>
      </c>
      <c r="AA181" s="166">
        <v>1</v>
      </c>
      <c r="AB181" s="166">
        <v>1</v>
      </c>
      <c r="AC181" s="166">
        <v>1</v>
      </c>
      <c r="AD181" s="166">
        <v>0</v>
      </c>
      <c r="AE181" s="213">
        <v>40522</v>
      </c>
      <c r="AF181" s="64">
        <v>3320</v>
      </c>
      <c r="AG181" s="64" t="s">
        <v>401</v>
      </c>
      <c r="AH181" s="64">
        <v>1</v>
      </c>
      <c r="AI181" s="180" t="s">
        <v>334</v>
      </c>
      <c r="AJ181" s="60">
        <v>8</v>
      </c>
      <c r="AK181" s="60">
        <v>10</v>
      </c>
      <c r="AL181" s="60">
        <v>0</v>
      </c>
      <c r="AM181" s="60">
        <v>1</v>
      </c>
      <c r="AN181" s="60">
        <v>1</v>
      </c>
      <c r="AO181" s="60">
        <v>4</v>
      </c>
      <c r="AP181" s="60">
        <v>0</v>
      </c>
      <c r="AQ181" s="60">
        <v>0</v>
      </c>
      <c r="AR181" s="60">
        <v>2</v>
      </c>
      <c r="AS181" s="60">
        <v>0</v>
      </c>
      <c r="AT181" s="60">
        <v>0</v>
      </c>
      <c r="AU181" s="60">
        <v>0</v>
      </c>
      <c r="AV181" s="60">
        <v>1</v>
      </c>
      <c r="AW181" s="60">
        <v>1</v>
      </c>
      <c r="AX181" s="60">
        <v>2</v>
      </c>
      <c r="AY181" s="60">
        <v>0</v>
      </c>
      <c r="AZ181" s="60">
        <v>23</v>
      </c>
      <c r="BA181" s="60">
        <v>19</v>
      </c>
      <c r="BB181" s="60">
        <v>20</v>
      </c>
      <c r="BC181" s="60">
        <v>10</v>
      </c>
      <c r="BD181" s="60">
        <v>12</v>
      </c>
      <c r="BE181" s="60">
        <v>27</v>
      </c>
      <c r="BF181" s="60">
        <v>22</v>
      </c>
      <c r="BG181" s="187">
        <v>0.34782608695652001</v>
      </c>
      <c r="BH181" s="187">
        <v>0.52631578947367996</v>
      </c>
      <c r="BI181" s="187">
        <v>0</v>
      </c>
      <c r="BJ181" s="187">
        <v>0.1</v>
      </c>
      <c r="BK181" s="187">
        <v>8.3333333333329998E-2</v>
      </c>
      <c r="BL181" s="187">
        <v>0.14814814814814001</v>
      </c>
      <c r="BM181" s="187">
        <v>0</v>
      </c>
    </row>
    <row r="182" spans="2:65" ht="14.1" customHeight="1" x14ac:dyDescent="0.2">
      <c r="B182" s="58" t="s">
        <v>1462</v>
      </c>
      <c r="C182" s="59" t="s">
        <v>383</v>
      </c>
      <c r="D182" s="59" t="s">
        <v>384</v>
      </c>
      <c r="E182" s="63" t="s">
        <v>385</v>
      </c>
      <c r="F182" s="63" t="s">
        <v>403</v>
      </c>
      <c r="G182" s="59"/>
      <c r="H182" s="59" t="s">
        <v>567</v>
      </c>
      <c r="I182" s="59" t="s">
        <v>1446</v>
      </c>
      <c r="J182" s="158" t="b">
        <v>0</v>
      </c>
      <c r="K182" s="133" t="s">
        <v>1463</v>
      </c>
      <c r="L182" s="59" t="s">
        <v>570</v>
      </c>
      <c r="M182" s="58"/>
      <c r="N182" s="63" t="s">
        <v>1464</v>
      </c>
      <c r="O182" s="63" t="s">
        <v>572</v>
      </c>
      <c r="P182" s="63" t="s">
        <v>393</v>
      </c>
      <c r="Q182" s="63">
        <v>10451</v>
      </c>
      <c r="R182" s="62" t="s">
        <v>1465</v>
      </c>
      <c r="S182" s="218" t="s">
        <v>574</v>
      </c>
      <c r="T182" s="132" t="s">
        <v>575</v>
      </c>
      <c r="U182" s="166" t="s">
        <v>397</v>
      </c>
      <c r="V182" s="219" t="s">
        <v>398</v>
      </c>
      <c r="W182" s="219" t="s">
        <v>399</v>
      </c>
      <c r="X182" s="219" t="s">
        <v>400</v>
      </c>
      <c r="Y182" s="132" t="s">
        <v>336</v>
      </c>
      <c r="Z182" s="166" t="s">
        <v>410</v>
      </c>
      <c r="AA182" s="166">
        <v>1</v>
      </c>
      <c r="AB182" s="166">
        <v>1</v>
      </c>
      <c r="AC182" s="166">
        <v>1</v>
      </c>
      <c r="AD182" s="166">
        <v>0</v>
      </c>
      <c r="AE182" s="213">
        <v>40522</v>
      </c>
      <c r="AF182" s="64">
        <v>3320</v>
      </c>
      <c r="AG182" s="64" t="s">
        <v>401</v>
      </c>
      <c r="AH182" s="64">
        <v>0</v>
      </c>
      <c r="AI182" s="180" t="s">
        <v>258</v>
      </c>
      <c r="AJ182" s="60">
        <v>4</v>
      </c>
      <c r="AK182" s="60">
        <v>5</v>
      </c>
      <c r="AL182" s="60">
        <v>2</v>
      </c>
      <c r="AM182" s="60">
        <v>3</v>
      </c>
      <c r="AN182" s="60">
        <v>4</v>
      </c>
      <c r="AO182" s="60">
        <v>2</v>
      </c>
      <c r="AP182" s="60">
        <v>3</v>
      </c>
      <c r="AQ182" s="60">
        <v>4</v>
      </c>
      <c r="AR182" s="60">
        <v>2</v>
      </c>
      <c r="AS182" s="60">
        <v>0</v>
      </c>
      <c r="AT182" s="60">
        <v>0</v>
      </c>
      <c r="AU182" s="60">
        <v>1</v>
      </c>
      <c r="AV182" s="60">
        <v>0</v>
      </c>
      <c r="AW182" s="60">
        <v>2</v>
      </c>
      <c r="AX182" s="60">
        <v>2</v>
      </c>
      <c r="AY182" s="60">
        <v>0</v>
      </c>
      <c r="AZ182" s="60">
        <v>15</v>
      </c>
      <c r="BA182" s="60">
        <v>25</v>
      </c>
      <c r="BB182" s="60">
        <v>25</v>
      </c>
      <c r="BC182" s="60">
        <v>20</v>
      </c>
      <c r="BD182" s="60">
        <v>25</v>
      </c>
      <c r="BE182" s="60">
        <v>26</v>
      </c>
      <c r="BF182" s="60">
        <v>21</v>
      </c>
      <c r="BG182" s="187">
        <v>0.26666666666666</v>
      </c>
      <c r="BH182" s="187">
        <v>0.2</v>
      </c>
      <c r="BI182" s="187">
        <v>0.08</v>
      </c>
      <c r="BJ182" s="187">
        <v>0.15</v>
      </c>
      <c r="BK182" s="187">
        <v>0.16</v>
      </c>
      <c r="BL182" s="187">
        <v>7.6923076923070002E-2</v>
      </c>
      <c r="BM182" s="187">
        <v>0.14285714285713999</v>
      </c>
    </row>
    <row r="183" spans="2:65" ht="14.1" customHeight="1" x14ac:dyDescent="0.2">
      <c r="B183" s="58" t="s">
        <v>1466</v>
      </c>
      <c r="C183" s="59" t="s">
        <v>383</v>
      </c>
      <c r="D183" s="59" t="s">
        <v>384</v>
      </c>
      <c r="E183" s="63" t="s">
        <v>385</v>
      </c>
      <c r="F183" s="63" t="s">
        <v>403</v>
      </c>
      <c r="G183" s="59"/>
      <c r="H183" s="59" t="s">
        <v>567</v>
      </c>
      <c r="I183" s="59" t="s">
        <v>1446</v>
      </c>
      <c r="J183" s="158" t="b">
        <v>0</v>
      </c>
      <c r="K183" s="133" t="s">
        <v>1467</v>
      </c>
      <c r="L183" s="59" t="s">
        <v>570</v>
      </c>
      <c r="M183" s="58"/>
      <c r="N183" s="63" t="s">
        <v>1468</v>
      </c>
      <c r="O183" s="63" t="s">
        <v>572</v>
      </c>
      <c r="P183" s="63" t="s">
        <v>393</v>
      </c>
      <c r="Q183" s="63">
        <v>10451</v>
      </c>
      <c r="R183" s="62" t="s">
        <v>1469</v>
      </c>
      <c r="S183" s="218" t="s">
        <v>574</v>
      </c>
      <c r="T183" s="132" t="s">
        <v>575</v>
      </c>
      <c r="U183" s="166" t="s">
        <v>397</v>
      </c>
      <c r="V183" s="219" t="s">
        <v>398</v>
      </c>
      <c r="W183" s="219" t="s">
        <v>399</v>
      </c>
      <c r="X183" s="219" t="s">
        <v>400</v>
      </c>
      <c r="Y183" s="132" t="s">
        <v>336</v>
      </c>
      <c r="Z183" s="166" t="s">
        <v>410</v>
      </c>
      <c r="AA183" s="166">
        <v>1</v>
      </c>
      <c r="AB183" s="166">
        <v>1</v>
      </c>
      <c r="AC183" s="166">
        <v>1</v>
      </c>
      <c r="AD183" s="166">
        <v>0</v>
      </c>
      <c r="AE183" s="213">
        <v>40673</v>
      </c>
      <c r="AF183" s="64">
        <v>3169</v>
      </c>
      <c r="AG183" s="64" t="s">
        <v>401</v>
      </c>
      <c r="AH183" s="64">
        <v>1</v>
      </c>
      <c r="AI183" s="180" t="s">
        <v>258</v>
      </c>
      <c r="AJ183" s="60">
        <v>3</v>
      </c>
      <c r="AK183" s="60">
        <v>7</v>
      </c>
      <c r="AL183" s="60">
        <v>6</v>
      </c>
      <c r="AM183" s="60">
        <v>4</v>
      </c>
      <c r="AN183" s="60">
        <v>3</v>
      </c>
      <c r="AO183" s="60">
        <v>13</v>
      </c>
      <c r="AP183" s="60">
        <v>3</v>
      </c>
      <c r="AQ183" s="60">
        <v>9</v>
      </c>
      <c r="AR183" s="60">
        <v>1</v>
      </c>
      <c r="AS183" s="60">
        <v>2</v>
      </c>
      <c r="AT183" s="60">
        <v>5</v>
      </c>
      <c r="AU183" s="60">
        <v>1</v>
      </c>
      <c r="AV183" s="60">
        <v>1</v>
      </c>
      <c r="AW183" s="60">
        <v>2</v>
      </c>
      <c r="AX183" s="60">
        <v>0</v>
      </c>
      <c r="AY183" s="60">
        <v>1</v>
      </c>
      <c r="AZ183" s="60">
        <v>13</v>
      </c>
      <c r="BA183" s="60">
        <v>35</v>
      </c>
      <c r="BB183" s="60">
        <v>47</v>
      </c>
      <c r="BC183" s="60">
        <v>35</v>
      </c>
      <c r="BD183" s="60">
        <v>29</v>
      </c>
      <c r="BE183" s="60">
        <v>63</v>
      </c>
      <c r="BF183" s="60">
        <v>29</v>
      </c>
      <c r="BG183" s="187">
        <v>0.23076923076923</v>
      </c>
      <c r="BH183" s="187">
        <v>0.2</v>
      </c>
      <c r="BI183" s="187">
        <v>0.12765957446807999</v>
      </c>
      <c r="BJ183" s="187">
        <v>0.11428571428570999</v>
      </c>
      <c r="BK183" s="187">
        <v>0.10344827586206</v>
      </c>
      <c r="BL183" s="187">
        <v>0.20634920634920001</v>
      </c>
      <c r="BM183" s="187">
        <v>0.10344827586206</v>
      </c>
    </row>
    <row r="184" spans="2:65" ht="14.1" customHeight="1" x14ac:dyDescent="0.2">
      <c r="B184" s="58" t="s">
        <v>1470</v>
      </c>
      <c r="C184" s="59" t="s">
        <v>383</v>
      </c>
      <c r="D184" s="59" t="s">
        <v>384</v>
      </c>
      <c r="E184" s="63" t="s">
        <v>385</v>
      </c>
      <c r="F184" s="63" t="s">
        <v>403</v>
      </c>
      <c r="G184" s="59"/>
      <c r="H184" s="59" t="s">
        <v>567</v>
      </c>
      <c r="I184" s="59" t="s">
        <v>1446</v>
      </c>
      <c r="J184" s="158" t="b">
        <v>0</v>
      </c>
      <c r="K184" s="133" t="s">
        <v>1471</v>
      </c>
      <c r="L184" s="59" t="s">
        <v>570</v>
      </c>
      <c r="M184" s="58"/>
      <c r="N184" s="63" t="s">
        <v>1472</v>
      </c>
      <c r="O184" s="63" t="s">
        <v>572</v>
      </c>
      <c r="P184" s="63" t="s">
        <v>393</v>
      </c>
      <c r="Q184" s="63">
        <v>10456</v>
      </c>
      <c r="R184" s="62" t="s">
        <v>1473</v>
      </c>
      <c r="S184" s="218" t="s">
        <v>574</v>
      </c>
      <c r="T184" s="132" t="s">
        <v>575</v>
      </c>
      <c r="U184" s="166" t="s">
        <v>397</v>
      </c>
      <c r="V184" s="219" t="s">
        <v>398</v>
      </c>
      <c r="W184" s="219" t="s">
        <v>399</v>
      </c>
      <c r="X184" s="219" t="s">
        <v>400</v>
      </c>
      <c r="Y184" s="132" t="s">
        <v>336</v>
      </c>
      <c r="Z184" s="166" t="s">
        <v>410</v>
      </c>
      <c r="AA184" s="166">
        <v>1</v>
      </c>
      <c r="AB184" s="166">
        <v>1</v>
      </c>
      <c r="AC184" s="166">
        <v>0</v>
      </c>
      <c r="AD184" s="166">
        <v>0</v>
      </c>
      <c r="AE184" s="213">
        <v>40729</v>
      </c>
      <c r="AF184" s="64">
        <v>3113</v>
      </c>
      <c r="AG184" s="64" t="s">
        <v>401</v>
      </c>
      <c r="AH184" s="64">
        <v>1</v>
      </c>
      <c r="AI184" s="180" t="s">
        <v>258</v>
      </c>
      <c r="AJ184" s="60">
        <v>0</v>
      </c>
      <c r="AK184" s="60">
        <v>1</v>
      </c>
      <c r="AL184" s="60">
        <v>1</v>
      </c>
      <c r="AM184" s="60">
        <v>0</v>
      </c>
      <c r="AN184" s="60">
        <v>1</v>
      </c>
      <c r="AO184" s="60">
        <v>2</v>
      </c>
      <c r="AP184" s="60">
        <v>0</v>
      </c>
      <c r="AQ184" s="60">
        <v>1</v>
      </c>
      <c r="AR184" s="60">
        <v>1</v>
      </c>
      <c r="AS184" s="60">
        <v>0</v>
      </c>
      <c r="AT184" s="60">
        <v>1</v>
      </c>
      <c r="AU184" s="60">
        <v>0</v>
      </c>
      <c r="AV184" s="60">
        <v>1</v>
      </c>
      <c r="AW184" s="60">
        <v>1</v>
      </c>
      <c r="AX184" s="60">
        <v>1</v>
      </c>
      <c r="AY184" s="60">
        <v>1</v>
      </c>
      <c r="AZ184" s="60">
        <v>13</v>
      </c>
      <c r="BA184" s="60">
        <v>14</v>
      </c>
      <c r="BB184" s="60">
        <v>14</v>
      </c>
      <c r="BC184" s="60">
        <v>12</v>
      </c>
      <c r="BD184" s="60">
        <v>15</v>
      </c>
      <c r="BE184" s="60">
        <v>10</v>
      </c>
      <c r="BF184" s="60">
        <v>8</v>
      </c>
      <c r="BG184" s="187">
        <v>0</v>
      </c>
      <c r="BH184" s="187">
        <v>7.1428571428569995E-2</v>
      </c>
      <c r="BI184" s="187">
        <v>7.1428571428569995E-2</v>
      </c>
      <c r="BJ184" s="187">
        <v>0</v>
      </c>
      <c r="BK184" s="187">
        <v>6.6666666666660004E-2</v>
      </c>
      <c r="BL184" s="187">
        <v>0.2</v>
      </c>
      <c r="BM184" s="187">
        <v>0</v>
      </c>
    </row>
    <row r="185" spans="2:65" ht="14.1" customHeight="1" x14ac:dyDescent="0.2">
      <c r="B185" s="58" t="s">
        <v>1474</v>
      </c>
      <c r="C185" s="59" t="s">
        <v>383</v>
      </c>
      <c r="D185" s="59" t="s">
        <v>384</v>
      </c>
      <c r="E185" s="63" t="s">
        <v>385</v>
      </c>
      <c r="F185" s="63" t="s">
        <v>403</v>
      </c>
      <c r="G185" s="59"/>
      <c r="H185" s="59" t="s">
        <v>567</v>
      </c>
      <c r="I185" s="59" t="s">
        <v>1446</v>
      </c>
      <c r="J185" s="158" t="b">
        <v>0</v>
      </c>
      <c r="K185" s="133" t="s">
        <v>1475</v>
      </c>
      <c r="L185" s="59" t="s">
        <v>570</v>
      </c>
      <c r="M185" s="58"/>
      <c r="N185" s="63" t="s">
        <v>1476</v>
      </c>
      <c r="O185" s="63" t="s">
        <v>572</v>
      </c>
      <c r="P185" s="63" t="s">
        <v>393</v>
      </c>
      <c r="Q185" s="63">
        <v>10455</v>
      </c>
      <c r="R185" s="62" t="s">
        <v>1477</v>
      </c>
      <c r="S185" s="218" t="s">
        <v>574</v>
      </c>
      <c r="T185" s="132" t="s">
        <v>575</v>
      </c>
      <c r="U185" s="166" t="s">
        <v>397</v>
      </c>
      <c r="V185" s="219" t="s">
        <v>398</v>
      </c>
      <c r="W185" s="219" t="s">
        <v>399</v>
      </c>
      <c r="X185" s="219" t="s">
        <v>400</v>
      </c>
      <c r="Y185" s="132" t="s">
        <v>336</v>
      </c>
      <c r="Z185" s="166"/>
      <c r="AA185" s="166">
        <v>1</v>
      </c>
      <c r="AB185" s="166">
        <v>1</v>
      </c>
      <c r="AC185" s="166">
        <v>1</v>
      </c>
      <c r="AD185" s="166">
        <v>0</v>
      </c>
      <c r="AE185" s="213">
        <v>40757</v>
      </c>
      <c r="AF185" s="64">
        <v>3085</v>
      </c>
      <c r="AG185" s="64" t="s">
        <v>401</v>
      </c>
      <c r="AH185" s="64">
        <v>0</v>
      </c>
      <c r="AI185" s="180" t="s">
        <v>258</v>
      </c>
      <c r="AJ185" s="60">
        <v>1</v>
      </c>
      <c r="AK185" s="60">
        <v>0</v>
      </c>
      <c r="AL185" s="60">
        <v>1</v>
      </c>
      <c r="AM185" s="60">
        <v>1</v>
      </c>
      <c r="AN185" s="60">
        <v>1</v>
      </c>
      <c r="AO185" s="60">
        <v>1</v>
      </c>
      <c r="AP185" s="60">
        <v>1</v>
      </c>
      <c r="AQ185" s="60">
        <v>1</v>
      </c>
      <c r="AR185" s="60">
        <v>0</v>
      </c>
      <c r="AS185" s="60">
        <v>6</v>
      </c>
      <c r="AT185" s="60">
        <v>1</v>
      </c>
      <c r="AU185" s="60">
        <v>2</v>
      </c>
      <c r="AV185" s="60">
        <v>0</v>
      </c>
      <c r="AW185" s="60">
        <v>0</v>
      </c>
      <c r="AX185" s="60">
        <v>2</v>
      </c>
      <c r="AY185" s="60">
        <v>1</v>
      </c>
      <c r="AZ185" s="60">
        <v>22</v>
      </c>
      <c r="BA185" s="60">
        <v>18</v>
      </c>
      <c r="BB185" s="60">
        <v>12</v>
      </c>
      <c r="BC185" s="60">
        <v>19</v>
      </c>
      <c r="BD185" s="60">
        <v>21</v>
      </c>
      <c r="BE185" s="60">
        <v>19</v>
      </c>
      <c r="BF185" s="60">
        <v>17</v>
      </c>
      <c r="BG185" s="187">
        <v>4.5454545454540002E-2</v>
      </c>
      <c r="BH185" s="187">
        <v>0</v>
      </c>
      <c r="BI185" s="187">
        <v>8.3333333333329998E-2</v>
      </c>
      <c r="BJ185" s="187">
        <v>5.2631578947360001E-2</v>
      </c>
      <c r="BK185" s="187">
        <v>4.7619047619039997E-2</v>
      </c>
      <c r="BL185" s="187">
        <v>5.2631578947360001E-2</v>
      </c>
      <c r="BM185" s="187">
        <v>5.882352941176E-2</v>
      </c>
    </row>
    <row r="186" spans="2:65" ht="14.1" customHeight="1" x14ac:dyDescent="0.2">
      <c r="B186" s="58" t="s">
        <v>1478</v>
      </c>
      <c r="C186" s="59" t="s">
        <v>383</v>
      </c>
      <c r="D186" s="59" t="s">
        <v>384</v>
      </c>
      <c r="E186" s="63" t="s">
        <v>385</v>
      </c>
      <c r="F186" s="63" t="s">
        <v>403</v>
      </c>
      <c r="G186" s="59"/>
      <c r="H186" s="59" t="s">
        <v>567</v>
      </c>
      <c r="I186" s="59" t="s">
        <v>1446</v>
      </c>
      <c r="J186" s="158" t="b">
        <v>0</v>
      </c>
      <c r="K186" s="133" t="s">
        <v>1479</v>
      </c>
      <c r="L186" s="59" t="s">
        <v>570</v>
      </c>
      <c r="M186" s="58"/>
      <c r="N186" s="63" t="s">
        <v>1480</v>
      </c>
      <c r="O186" s="63" t="s">
        <v>572</v>
      </c>
      <c r="P186" s="63" t="s">
        <v>393</v>
      </c>
      <c r="Q186" s="63">
        <v>10452</v>
      </c>
      <c r="R186" s="62" t="s">
        <v>1481</v>
      </c>
      <c r="S186" s="218" t="s">
        <v>574</v>
      </c>
      <c r="T186" s="132" t="s">
        <v>575</v>
      </c>
      <c r="U186" s="166" t="s">
        <v>397</v>
      </c>
      <c r="V186" s="219" t="s">
        <v>398</v>
      </c>
      <c r="W186" s="219" t="s">
        <v>399</v>
      </c>
      <c r="X186" s="219" t="s">
        <v>400</v>
      </c>
      <c r="Y186" s="132" t="s">
        <v>336</v>
      </c>
      <c r="Z186" s="166"/>
      <c r="AA186" s="166">
        <v>1</v>
      </c>
      <c r="AB186" s="166">
        <v>1</v>
      </c>
      <c r="AC186" s="166">
        <v>1</v>
      </c>
      <c r="AD186" s="166">
        <v>0</v>
      </c>
      <c r="AE186" s="213">
        <v>40807</v>
      </c>
      <c r="AF186" s="64">
        <v>3035</v>
      </c>
      <c r="AG186" s="64" t="s">
        <v>401</v>
      </c>
      <c r="AH186" s="64">
        <v>0</v>
      </c>
      <c r="AI186" s="180" t="s">
        <v>334</v>
      </c>
      <c r="AJ186" s="60">
        <v>1</v>
      </c>
      <c r="AK186" s="60">
        <v>1</v>
      </c>
      <c r="AL186" s="60">
        <v>4</v>
      </c>
      <c r="AM186" s="60">
        <v>2</v>
      </c>
      <c r="AN186" s="60">
        <v>3</v>
      </c>
      <c r="AO186" s="60">
        <v>7</v>
      </c>
      <c r="AP186" s="60">
        <v>0</v>
      </c>
      <c r="AQ186" s="60">
        <v>0</v>
      </c>
      <c r="AR186" s="60">
        <v>0</v>
      </c>
      <c r="AS186" s="60">
        <v>0</v>
      </c>
      <c r="AT186" s="60">
        <v>0</v>
      </c>
      <c r="AU186" s="60">
        <v>1</v>
      </c>
      <c r="AV186" s="60">
        <v>0</v>
      </c>
      <c r="AW186" s="60">
        <v>0</v>
      </c>
      <c r="AX186" s="60">
        <v>1</v>
      </c>
      <c r="AY186" s="60">
        <v>1</v>
      </c>
      <c r="AZ186" s="60">
        <v>12</v>
      </c>
      <c r="BA186" s="60">
        <v>23</v>
      </c>
      <c r="BB186" s="60">
        <v>24</v>
      </c>
      <c r="BC186" s="60">
        <v>12</v>
      </c>
      <c r="BD186" s="60">
        <v>18</v>
      </c>
      <c r="BE186" s="60">
        <v>29</v>
      </c>
      <c r="BF186" s="60">
        <v>16</v>
      </c>
      <c r="BG186" s="187">
        <v>8.3333333333329998E-2</v>
      </c>
      <c r="BH186" s="187">
        <v>4.3478260869559998E-2</v>
      </c>
      <c r="BI186" s="187">
        <v>0.16666666666666</v>
      </c>
      <c r="BJ186" s="187">
        <v>0.16666666666666</v>
      </c>
      <c r="BK186" s="187">
        <v>0.16666666666666</v>
      </c>
      <c r="BL186" s="187">
        <v>0.24137931034481999</v>
      </c>
      <c r="BM186" s="187">
        <v>0</v>
      </c>
    </row>
    <row r="187" spans="2:65" ht="14.1" customHeight="1" x14ac:dyDescent="0.2">
      <c r="B187" s="58" t="s">
        <v>1482</v>
      </c>
      <c r="C187" s="59" t="s">
        <v>383</v>
      </c>
      <c r="D187" s="59" t="s">
        <v>384</v>
      </c>
      <c r="E187" s="63" t="s">
        <v>385</v>
      </c>
      <c r="F187" s="63" t="s">
        <v>403</v>
      </c>
      <c r="G187" s="59"/>
      <c r="H187" s="59" t="s">
        <v>567</v>
      </c>
      <c r="I187" s="59" t="s">
        <v>1446</v>
      </c>
      <c r="J187" s="158" t="b">
        <v>0</v>
      </c>
      <c r="K187" s="133" t="s">
        <v>1483</v>
      </c>
      <c r="L187" s="59" t="s">
        <v>570</v>
      </c>
      <c r="M187" s="58"/>
      <c r="N187" s="63" t="s">
        <v>1484</v>
      </c>
      <c r="O187" s="63" t="s">
        <v>572</v>
      </c>
      <c r="P187" s="63" t="s">
        <v>393</v>
      </c>
      <c r="Q187" s="63">
        <v>10451</v>
      </c>
      <c r="R187" s="62" t="s">
        <v>1485</v>
      </c>
      <c r="S187" s="218" t="s">
        <v>574</v>
      </c>
      <c r="T187" s="132" t="s">
        <v>575</v>
      </c>
      <c r="U187" s="166" t="s">
        <v>397</v>
      </c>
      <c r="V187" s="219" t="s">
        <v>398</v>
      </c>
      <c r="W187" s="219" t="s">
        <v>399</v>
      </c>
      <c r="X187" s="219" t="s">
        <v>400</v>
      </c>
      <c r="Y187" s="132" t="s">
        <v>333</v>
      </c>
      <c r="Z187" s="166"/>
      <c r="AA187" s="166">
        <v>0</v>
      </c>
      <c r="AB187" s="166">
        <v>0</v>
      </c>
      <c r="AC187" s="166">
        <v>0</v>
      </c>
      <c r="AD187" s="166">
        <v>0</v>
      </c>
      <c r="AE187" s="213">
        <v>41481</v>
      </c>
      <c r="AF187" s="64">
        <v>2361</v>
      </c>
      <c r="AG187" s="64" t="s">
        <v>401</v>
      </c>
      <c r="AH187" s="64">
        <v>1</v>
      </c>
      <c r="AI187" s="180" t="s">
        <v>334</v>
      </c>
      <c r="AJ187" s="60">
        <v>0</v>
      </c>
      <c r="AK187" s="60">
        <v>2</v>
      </c>
      <c r="AL187" s="60">
        <v>1</v>
      </c>
      <c r="AM187" s="60">
        <v>1</v>
      </c>
      <c r="AN187" s="60">
        <v>2</v>
      </c>
      <c r="AO187" s="60">
        <v>1</v>
      </c>
      <c r="AP187" s="60">
        <v>1</v>
      </c>
      <c r="AQ187" s="60">
        <v>0</v>
      </c>
      <c r="AR187" s="60">
        <v>0</v>
      </c>
      <c r="AS187" s="60">
        <v>0</v>
      </c>
      <c r="AT187" s="60">
        <v>0</v>
      </c>
      <c r="AU187" s="60">
        <v>0</v>
      </c>
      <c r="AV187" s="60">
        <v>1</v>
      </c>
      <c r="AW187" s="60">
        <v>2</v>
      </c>
      <c r="AX187" s="60">
        <v>0</v>
      </c>
      <c r="AY187" s="60">
        <v>0</v>
      </c>
      <c r="AZ187" s="60">
        <v>0</v>
      </c>
      <c r="BA187" s="60">
        <v>8</v>
      </c>
      <c r="BB187" s="60">
        <v>8</v>
      </c>
      <c r="BC187" s="60">
        <v>10</v>
      </c>
      <c r="BD187" s="60">
        <v>10</v>
      </c>
      <c r="BE187" s="60">
        <v>9</v>
      </c>
      <c r="BF187" s="60">
        <v>5</v>
      </c>
      <c r="BG187" s="187">
        <v>0</v>
      </c>
      <c r="BH187" s="187">
        <v>0.25</v>
      </c>
      <c r="BI187" s="187">
        <v>0.125</v>
      </c>
      <c r="BJ187" s="187">
        <v>0.1</v>
      </c>
      <c r="BK187" s="187">
        <v>0.2</v>
      </c>
      <c r="BL187" s="187">
        <v>0.11111111111110999</v>
      </c>
      <c r="BM187" s="187">
        <v>0.2</v>
      </c>
    </row>
    <row r="188" spans="2:65" ht="14.1" customHeight="1" x14ac:dyDescent="0.2">
      <c r="B188" s="58" t="s">
        <v>1486</v>
      </c>
      <c r="C188" s="59" t="s">
        <v>383</v>
      </c>
      <c r="D188" s="59" t="s">
        <v>384</v>
      </c>
      <c r="E188" s="63" t="s">
        <v>385</v>
      </c>
      <c r="F188" s="63" t="s">
        <v>403</v>
      </c>
      <c r="G188" s="59"/>
      <c r="H188" s="59" t="s">
        <v>567</v>
      </c>
      <c r="I188" s="59" t="s">
        <v>1446</v>
      </c>
      <c r="J188" s="158" t="b">
        <v>0</v>
      </c>
      <c r="K188" s="133" t="s">
        <v>1487</v>
      </c>
      <c r="L188" s="59" t="s">
        <v>570</v>
      </c>
      <c r="M188" s="58"/>
      <c r="N188" s="63" t="s">
        <v>1488</v>
      </c>
      <c r="O188" s="63" t="s">
        <v>572</v>
      </c>
      <c r="P188" s="63" t="s">
        <v>393</v>
      </c>
      <c r="Q188" s="63">
        <v>10456</v>
      </c>
      <c r="R188" s="62" t="s">
        <v>1489</v>
      </c>
      <c r="S188" s="218" t="s">
        <v>574</v>
      </c>
      <c r="T188" s="132" t="s">
        <v>575</v>
      </c>
      <c r="U188" s="166" t="s">
        <v>397</v>
      </c>
      <c r="V188" s="219" t="s">
        <v>398</v>
      </c>
      <c r="W188" s="219" t="s">
        <v>399</v>
      </c>
      <c r="X188" s="219" t="s">
        <v>400</v>
      </c>
      <c r="Y188" s="132" t="s">
        <v>333</v>
      </c>
      <c r="Z188" s="166"/>
      <c r="AA188" s="166">
        <v>0</v>
      </c>
      <c r="AB188" s="166">
        <v>0</v>
      </c>
      <c r="AC188" s="166">
        <v>0</v>
      </c>
      <c r="AD188" s="166">
        <v>0</v>
      </c>
      <c r="AE188" s="213">
        <v>41989</v>
      </c>
      <c r="AF188" s="64">
        <v>1853</v>
      </c>
      <c r="AG188" s="64" t="s">
        <v>401</v>
      </c>
      <c r="AH188" s="64">
        <v>1</v>
      </c>
      <c r="AI188" s="180" t="s">
        <v>258</v>
      </c>
      <c r="AJ188" s="60">
        <v>0</v>
      </c>
      <c r="AK188" s="60">
        <v>1</v>
      </c>
      <c r="AL188" s="60">
        <v>0</v>
      </c>
      <c r="AM188" s="60">
        <v>0</v>
      </c>
      <c r="AN188" s="60">
        <v>0</v>
      </c>
      <c r="AO188" s="60">
        <v>1</v>
      </c>
      <c r="AP188" s="60">
        <v>3</v>
      </c>
      <c r="AQ188" s="60">
        <v>2</v>
      </c>
      <c r="AR188" s="60">
        <v>0</v>
      </c>
      <c r="AS188" s="60">
        <v>0</v>
      </c>
      <c r="AT188" s="60">
        <v>0</v>
      </c>
      <c r="AU188" s="60">
        <v>2</v>
      </c>
      <c r="AV188" s="60">
        <v>1</v>
      </c>
      <c r="AW188" s="60">
        <v>0</v>
      </c>
      <c r="AX188" s="60">
        <v>0</v>
      </c>
      <c r="AY188" s="60">
        <v>0</v>
      </c>
      <c r="AZ188" s="60">
        <v>6</v>
      </c>
      <c r="BA188" s="60">
        <v>10</v>
      </c>
      <c r="BB188" s="60">
        <v>7</v>
      </c>
      <c r="BC188" s="60">
        <v>3</v>
      </c>
      <c r="BD188" s="60">
        <v>8</v>
      </c>
      <c r="BE188" s="60">
        <v>7</v>
      </c>
      <c r="BF188" s="60">
        <v>11</v>
      </c>
      <c r="BG188" s="187">
        <v>0</v>
      </c>
      <c r="BH188" s="187">
        <v>0.1</v>
      </c>
      <c r="BI188" s="187">
        <v>0</v>
      </c>
      <c r="BJ188" s="187">
        <v>0</v>
      </c>
      <c r="BK188" s="187">
        <v>0</v>
      </c>
      <c r="BL188" s="187">
        <v>0.14285714285713999</v>
      </c>
      <c r="BM188" s="187">
        <v>0.27272727272726999</v>
      </c>
    </row>
    <row r="189" spans="2:65" ht="14.1" customHeight="1" x14ac:dyDescent="0.2">
      <c r="B189" s="58" t="s">
        <v>1490</v>
      </c>
      <c r="C189" s="59" t="s">
        <v>383</v>
      </c>
      <c r="D189" s="59" t="s">
        <v>384</v>
      </c>
      <c r="E189" s="63" t="s">
        <v>385</v>
      </c>
      <c r="F189" s="63" t="s">
        <v>403</v>
      </c>
      <c r="G189" s="59"/>
      <c r="H189" s="59" t="s">
        <v>567</v>
      </c>
      <c r="I189" s="59" t="s">
        <v>1446</v>
      </c>
      <c r="J189" s="158" t="b">
        <v>0</v>
      </c>
      <c r="K189" s="133" t="s">
        <v>1491</v>
      </c>
      <c r="L189" s="59" t="s">
        <v>449</v>
      </c>
      <c r="M189" s="58"/>
      <c r="N189" s="63" t="s">
        <v>1492</v>
      </c>
      <c r="O189" s="63" t="s">
        <v>615</v>
      </c>
      <c r="P189" s="63" t="s">
        <v>393</v>
      </c>
      <c r="Q189" s="63">
        <v>10473</v>
      </c>
      <c r="R189" s="62" t="s">
        <v>1493</v>
      </c>
      <c r="S189" s="218" t="s">
        <v>453</v>
      </c>
      <c r="T189" s="132" t="s">
        <v>454</v>
      </c>
      <c r="U189" s="166" t="s">
        <v>397</v>
      </c>
      <c r="V189" s="219" t="s">
        <v>398</v>
      </c>
      <c r="W189" s="219" t="s">
        <v>399</v>
      </c>
      <c r="X189" s="219" t="s">
        <v>400</v>
      </c>
      <c r="Y189" s="132" t="s">
        <v>336</v>
      </c>
      <c r="Z189" s="166" t="s">
        <v>410</v>
      </c>
      <c r="AA189" s="166">
        <v>1</v>
      </c>
      <c r="AB189" s="166">
        <v>1</v>
      </c>
      <c r="AC189" s="166">
        <v>1</v>
      </c>
      <c r="AD189" s="166">
        <v>0</v>
      </c>
      <c r="AE189" s="213">
        <v>42686</v>
      </c>
      <c r="AF189" s="64">
        <v>1156</v>
      </c>
      <c r="AG189" s="64" t="s">
        <v>401</v>
      </c>
      <c r="AH189" s="64">
        <v>1</v>
      </c>
      <c r="AI189" s="180" t="s">
        <v>258</v>
      </c>
      <c r="AJ189" s="60">
        <v>4</v>
      </c>
      <c r="AK189" s="60">
        <v>6</v>
      </c>
      <c r="AL189" s="60">
        <v>0</v>
      </c>
      <c r="AM189" s="60">
        <v>2</v>
      </c>
      <c r="AN189" s="60">
        <v>2</v>
      </c>
      <c r="AO189" s="60">
        <v>7</v>
      </c>
      <c r="AP189" s="60">
        <v>0</v>
      </c>
      <c r="AQ189" s="60">
        <v>3</v>
      </c>
      <c r="AR189" s="60">
        <v>0</v>
      </c>
      <c r="AS189" s="60">
        <v>0</v>
      </c>
      <c r="AT189" s="60">
        <v>0</v>
      </c>
      <c r="AU189" s="60">
        <v>0</v>
      </c>
      <c r="AV189" s="60">
        <v>0</v>
      </c>
      <c r="AW189" s="60">
        <v>0</v>
      </c>
      <c r="AX189" s="60">
        <v>0</v>
      </c>
      <c r="AY189" s="60">
        <v>0</v>
      </c>
      <c r="AZ189" s="60">
        <v>17</v>
      </c>
      <c r="BA189" s="60">
        <v>22</v>
      </c>
      <c r="BB189" s="60">
        <v>12</v>
      </c>
      <c r="BC189" s="60">
        <v>15</v>
      </c>
      <c r="BD189" s="60">
        <v>22</v>
      </c>
      <c r="BE189" s="60">
        <v>21</v>
      </c>
      <c r="BF189" s="60">
        <v>15</v>
      </c>
      <c r="BG189" s="187">
        <v>0.23529411764704999</v>
      </c>
      <c r="BH189" s="187">
        <v>0.27272727272726999</v>
      </c>
      <c r="BI189" s="187">
        <v>0</v>
      </c>
      <c r="BJ189" s="187">
        <v>0.13333333333333</v>
      </c>
      <c r="BK189" s="187">
        <v>9.0909090909089996E-2</v>
      </c>
      <c r="BL189" s="187">
        <v>0.33333333333332998</v>
      </c>
      <c r="BM189" s="187">
        <v>0</v>
      </c>
    </row>
    <row r="190" spans="2:65" ht="14.1" customHeight="1" x14ac:dyDescent="0.2">
      <c r="B190" s="58" t="s">
        <v>1494</v>
      </c>
      <c r="C190" s="59" t="s">
        <v>383</v>
      </c>
      <c r="D190" s="59" t="s">
        <v>384</v>
      </c>
      <c r="E190" s="63" t="s">
        <v>385</v>
      </c>
      <c r="F190" s="63" t="s">
        <v>403</v>
      </c>
      <c r="G190" s="59"/>
      <c r="H190" s="59" t="s">
        <v>567</v>
      </c>
      <c r="I190" s="59" t="s">
        <v>1446</v>
      </c>
      <c r="J190" s="158" t="b">
        <v>0</v>
      </c>
      <c r="K190" s="133" t="s">
        <v>1495</v>
      </c>
      <c r="L190" s="59" t="s">
        <v>449</v>
      </c>
      <c r="M190" s="58"/>
      <c r="N190" s="63" t="s">
        <v>1496</v>
      </c>
      <c r="O190" s="63" t="s">
        <v>572</v>
      </c>
      <c r="P190" s="63" t="s">
        <v>393</v>
      </c>
      <c r="Q190" s="63">
        <v>10459</v>
      </c>
      <c r="R190" s="62" t="s">
        <v>1497</v>
      </c>
      <c r="S190" s="218" t="s">
        <v>453</v>
      </c>
      <c r="T190" s="132" t="s">
        <v>454</v>
      </c>
      <c r="U190" s="166" t="s">
        <v>397</v>
      </c>
      <c r="V190" s="219" t="s">
        <v>398</v>
      </c>
      <c r="W190" s="219" t="s">
        <v>399</v>
      </c>
      <c r="X190" s="219" t="s">
        <v>400</v>
      </c>
      <c r="Y190" s="132" t="s">
        <v>336</v>
      </c>
      <c r="Z190" s="166" t="s">
        <v>401</v>
      </c>
      <c r="AA190" s="166">
        <v>1</v>
      </c>
      <c r="AB190" s="166">
        <v>1</v>
      </c>
      <c r="AC190" s="166">
        <v>1</v>
      </c>
      <c r="AD190" s="166">
        <v>0</v>
      </c>
      <c r="AE190" s="213">
        <v>43125</v>
      </c>
      <c r="AF190" s="64">
        <v>717</v>
      </c>
      <c r="AG190" s="64" t="s">
        <v>401</v>
      </c>
      <c r="AH190" s="64">
        <v>0</v>
      </c>
      <c r="AI190" s="180" t="s">
        <v>258</v>
      </c>
      <c r="AJ190" s="60">
        <v>11</v>
      </c>
      <c r="AK190" s="60">
        <v>5</v>
      </c>
      <c r="AL190" s="60">
        <v>9</v>
      </c>
      <c r="AM190" s="60">
        <v>11</v>
      </c>
      <c r="AN190" s="60">
        <v>15</v>
      </c>
      <c r="AO190" s="60">
        <v>9</v>
      </c>
      <c r="AP190" s="60">
        <v>16</v>
      </c>
      <c r="AQ190" s="60">
        <v>9</v>
      </c>
      <c r="AR190" s="60">
        <v>1</v>
      </c>
      <c r="AS190" s="60">
        <v>0</v>
      </c>
      <c r="AT190" s="60">
        <v>0</v>
      </c>
      <c r="AU190" s="60">
        <v>1</v>
      </c>
      <c r="AV190" s="60">
        <v>0</v>
      </c>
      <c r="AW190" s="60">
        <v>1</v>
      </c>
      <c r="AX190" s="60">
        <v>0</v>
      </c>
      <c r="AY190" s="60">
        <v>3</v>
      </c>
      <c r="AZ190" s="60">
        <v>26</v>
      </c>
      <c r="BA190" s="60">
        <v>36</v>
      </c>
      <c r="BB190" s="60">
        <v>27</v>
      </c>
      <c r="BC190" s="60">
        <v>19</v>
      </c>
      <c r="BD190" s="60">
        <v>21</v>
      </c>
      <c r="BE190" s="60">
        <v>25</v>
      </c>
      <c r="BF190" s="60">
        <v>31</v>
      </c>
      <c r="BG190" s="187">
        <v>0.42307692307692002</v>
      </c>
      <c r="BH190" s="187">
        <v>0.13888888888888001</v>
      </c>
      <c r="BI190" s="187">
        <v>0.33333333333332998</v>
      </c>
      <c r="BJ190" s="187">
        <v>0.57894736842104999</v>
      </c>
      <c r="BK190" s="187">
        <v>0.71428571428570997</v>
      </c>
      <c r="BL190" s="187">
        <v>0.36</v>
      </c>
      <c r="BM190" s="187">
        <v>0.51612903225805995</v>
      </c>
    </row>
    <row r="191" spans="2:65" ht="14.1" customHeight="1" x14ac:dyDescent="0.2">
      <c r="B191" s="58" t="s">
        <v>1498</v>
      </c>
      <c r="C191" s="59" t="s">
        <v>383</v>
      </c>
      <c r="D191" s="59" t="s">
        <v>384</v>
      </c>
      <c r="E191" s="63" t="s">
        <v>385</v>
      </c>
      <c r="F191" s="63" t="s">
        <v>403</v>
      </c>
      <c r="G191" s="59"/>
      <c r="H191" s="59" t="s">
        <v>567</v>
      </c>
      <c r="I191" s="59" t="s">
        <v>1446</v>
      </c>
      <c r="J191" s="158" t="b">
        <v>0</v>
      </c>
      <c r="K191" s="133" t="s">
        <v>1499</v>
      </c>
      <c r="L191" s="59" t="s">
        <v>570</v>
      </c>
      <c r="M191" s="58"/>
      <c r="N191" s="63" t="s">
        <v>1500</v>
      </c>
      <c r="O191" s="63" t="s">
        <v>572</v>
      </c>
      <c r="P191" s="63" t="s">
        <v>393</v>
      </c>
      <c r="Q191" s="63">
        <v>10455</v>
      </c>
      <c r="R191" s="62" t="s">
        <v>1501</v>
      </c>
      <c r="S191" s="218" t="s">
        <v>574</v>
      </c>
      <c r="T191" s="132" t="s">
        <v>575</v>
      </c>
      <c r="U191" s="166" t="s">
        <v>397</v>
      </c>
      <c r="V191" s="219" t="s">
        <v>398</v>
      </c>
      <c r="W191" s="219" t="s">
        <v>399</v>
      </c>
      <c r="X191" s="219" t="s">
        <v>400</v>
      </c>
      <c r="Y191" s="132" t="s">
        <v>336</v>
      </c>
      <c r="Z191" s="166" t="s">
        <v>401</v>
      </c>
      <c r="AA191" s="166">
        <v>1</v>
      </c>
      <c r="AB191" s="166">
        <v>1</v>
      </c>
      <c r="AC191" s="166">
        <v>0</v>
      </c>
      <c r="AD191" s="166">
        <v>0</v>
      </c>
      <c r="AE191" s="213">
        <v>43339</v>
      </c>
      <c r="AF191" s="64">
        <v>503</v>
      </c>
      <c r="AG191" s="64" t="s">
        <v>401</v>
      </c>
      <c r="AH191" s="64">
        <v>0</v>
      </c>
      <c r="AI191" s="180" t="s">
        <v>258</v>
      </c>
      <c r="AJ191" s="60">
        <v>11</v>
      </c>
      <c r="AK191" s="60">
        <v>3</v>
      </c>
      <c r="AL191" s="60">
        <v>3</v>
      </c>
      <c r="AM191" s="60">
        <v>7</v>
      </c>
      <c r="AN191" s="60">
        <v>6</v>
      </c>
      <c r="AO191" s="60">
        <v>8</v>
      </c>
      <c r="AP191" s="60">
        <v>1</v>
      </c>
      <c r="AQ191" s="60">
        <v>8</v>
      </c>
      <c r="AR191" s="60">
        <v>0</v>
      </c>
      <c r="AS191" s="60">
        <v>0</v>
      </c>
      <c r="AT191" s="60">
        <v>0</v>
      </c>
      <c r="AU191" s="60">
        <v>1</v>
      </c>
      <c r="AV191" s="60">
        <v>1</v>
      </c>
      <c r="AW191" s="60">
        <v>1</v>
      </c>
      <c r="AX191" s="60">
        <v>0</v>
      </c>
      <c r="AY191" s="60">
        <v>0</v>
      </c>
      <c r="AZ191" s="60">
        <v>11</v>
      </c>
      <c r="BA191" s="60">
        <v>21</v>
      </c>
      <c r="BB191" s="60">
        <v>8</v>
      </c>
      <c r="BC191" s="60">
        <v>10</v>
      </c>
      <c r="BD191" s="60">
        <v>37</v>
      </c>
      <c r="BE191" s="60">
        <v>25</v>
      </c>
      <c r="BF191" s="60">
        <v>16</v>
      </c>
      <c r="BG191" s="187">
        <v>1</v>
      </c>
      <c r="BH191" s="187">
        <v>0.14285714285713999</v>
      </c>
      <c r="BI191" s="187">
        <v>0.375</v>
      </c>
      <c r="BJ191" s="187">
        <v>0.7</v>
      </c>
      <c r="BK191" s="187">
        <v>0.16216216216216001</v>
      </c>
      <c r="BL191" s="187">
        <v>0.32</v>
      </c>
      <c r="BM191" s="187">
        <v>6.25E-2</v>
      </c>
    </row>
    <row r="192" spans="2:65" ht="14.1" customHeight="1" x14ac:dyDescent="0.2">
      <c r="B192" s="58" t="s">
        <v>1502</v>
      </c>
      <c r="C192" s="59" t="s">
        <v>383</v>
      </c>
      <c r="D192" s="59" t="s">
        <v>384</v>
      </c>
      <c r="E192" s="63" t="s">
        <v>385</v>
      </c>
      <c r="F192" s="63" t="s">
        <v>403</v>
      </c>
      <c r="G192" s="59"/>
      <c r="H192" s="59" t="s">
        <v>567</v>
      </c>
      <c r="I192" s="59" t="s">
        <v>1446</v>
      </c>
      <c r="J192" s="158" t="b">
        <v>0</v>
      </c>
      <c r="K192" s="133" t="s">
        <v>1503</v>
      </c>
      <c r="L192" s="59" t="s">
        <v>417</v>
      </c>
      <c r="M192" s="58"/>
      <c r="N192" s="63" t="s">
        <v>1504</v>
      </c>
      <c r="O192" s="63" t="s">
        <v>572</v>
      </c>
      <c r="P192" s="63" t="s">
        <v>393</v>
      </c>
      <c r="Q192" s="63">
        <v>10452</v>
      </c>
      <c r="R192" s="62" t="s">
        <v>1505</v>
      </c>
      <c r="S192" s="218" t="s">
        <v>420</v>
      </c>
      <c r="T192" s="132" t="s">
        <v>421</v>
      </c>
      <c r="U192" s="166" t="s">
        <v>397</v>
      </c>
      <c r="V192" s="219" t="s">
        <v>398</v>
      </c>
      <c r="W192" s="219" t="s">
        <v>399</v>
      </c>
      <c r="X192" s="219" t="s">
        <v>400</v>
      </c>
      <c r="Y192" s="132" t="s">
        <v>336</v>
      </c>
      <c r="Z192" s="166" t="s">
        <v>401</v>
      </c>
      <c r="AA192" s="166">
        <v>1</v>
      </c>
      <c r="AB192" s="166">
        <v>1</v>
      </c>
      <c r="AC192" s="166">
        <v>0</v>
      </c>
      <c r="AD192" s="166">
        <v>0</v>
      </c>
      <c r="AE192" s="213">
        <v>43789</v>
      </c>
      <c r="AF192" s="64">
        <v>53</v>
      </c>
      <c r="AG192" s="64" t="s">
        <v>401</v>
      </c>
      <c r="AH192" s="64">
        <v>0</v>
      </c>
      <c r="AI192" s="180" t="s">
        <v>258</v>
      </c>
      <c r="AJ192" s="60">
        <v>0</v>
      </c>
      <c r="AK192" s="60">
        <v>3</v>
      </c>
      <c r="AL192" s="60">
        <v>2</v>
      </c>
      <c r="AM192" s="60">
        <v>2</v>
      </c>
      <c r="AN192" s="60">
        <v>2</v>
      </c>
      <c r="AO192" s="60">
        <v>1</v>
      </c>
      <c r="AP192" s="60">
        <v>1</v>
      </c>
      <c r="AQ192" s="60">
        <v>4</v>
      </c>
      <c r="AR192" s="60">
        <v>0</v>
      </c>
      <c r="AS192" s="60">
        <v>1</v>
      </c>
      <c r="AT192" s="60">
        <v>0</v>
      </c>
      <c r="AU192" s="60">
        <v>0</v>
      </c>
      <c r="AV192" s="60">
        <v>0</v>
      </c>
      <c r="AW192" s="60">
        <v>0</v>
      </c>
      <c r="AX192" s="60">
        <v>0</v>
      </c>
      <c r="AY192" s="60">
        <v>0</v>
      </c>
      <c r="AZ192" s="60">
        <v>7</v>
      </c>
      <c r="BA192" s="60">
        <v>6</v>
      </c>
      <c r="BB192" s="60">
        <v>9</v>
      </c>
      <c r="BC192" s="60">
        <v>2</v>
      </c>
      <c r="BD192" s="60">
        <v>3</v>
      </c>
      <c r="BE192" s="60">
        <v>7</v>
      </c>
      <c r="BF192" s="60">
        <v>9</v>
      </c>
      <c r="BG192" s="187">
        <v>0</v>
      </c>
      <c r="BH192" s="187">
        <v>0.5</v>
      </c>
      <c r="BI192" s="187">
        <v>0.22222222222221999</v>
      </c>
      <c r="BJ192" s="187">
        <v>1</v>
      </c>
      <c r="BK192" s="187">
        <v>0.66666666666665997</v>
      </c>
      <c r="BL192" s="187">
        <v>0.14285714285713999</v>
      </c>
      <c r="BM192" s="187">
        <v>0.11111111111110999</v>
      </c>
    </row>
    <row r="193" spans="2:65" ht="14.1" customHeight="1" x14ac:dyDescent="0.2">
      <c r="B193" s="58" t="s">
        <v>1506</v>
      </c>
      <c r="C193" s="59" t="s">
        <v>383</v>
      </c>
      <c r="D193" s="59" t="s">
        <v>384</v>
      </c>
      <c r="E193" s="63" t="s">
        <v>385</v>
      </c>
      <c r="F193" s="63" t="s">
        <v>403</v>
      </c>
      <c r="G193" s="59"/>
      <c r="H193" s="59" t="s">
        <v>567</v>
      </c>
      <c r="I193" s="59" t="s">
        <v>1446</v>
      </c>
      <c r="J193" s="158" t="b">
        <v>0</v>
      </c>
      <c r="K193" s="133" t="s">
        <v>1507</v>
      </c>
      <c r="L193" s="59" t="s">
        <v>570</v>
      </c>
      <c r="M193" s="58"/>
      <c r="N193" s="63" t="s">
        <v>1508</v>
      </c>
      <c r="O193" s="63" t="s">
        <v>572</v>
      </c>
      <c r="P193" s="63" t="s">
        <v>393</v>
      </c>
      <c r="Q193" s="63">
        <v>10451</v>
      </c>
      <c r="R193" s="62" t="s">
        <v>1509</v>
      </c>
      <c r="S193" s="218" t="s">
        <v>574</v>
      </c>
      <c r="T193" s="132" t="s">
        <v>575</v>
      </c>
      <c r="U193" s="166" t="s">
        <v>397</v>
      </c>
      <c r="V193" s="219" t="s">
        <v>398</v>
      </c>
      <c r="W193" s="219" t="s">
        <v>399</v>
      </c>
      <c r="X193" s="219" t="s">
        <v>400</v>
      </c>
      <c r="Y193" s="132" t="s">
        <v>336</v>
      </c>
      <c r="Z193" s="166" t="s">
        <v>401</v>
      </c>
      <c r="AA193" s="166">
        <v>1</v>
      </c>
      <c r="AB193" s="166">
        <v>1</v>
      </c>
      <c r="AC193" s="166">
        <v>0</v>
      </c>
      <c r="AD193" s="166">
        <v>0</v>
      </c>
      <c r="AE193" s="213">
        <v>43794</v>
      </c>
      <c r="AF193" s="64">
        <v>48</v>
      </c>
      <c r="AG193" s="64" t="s">
        <v>401</v>
      </c>
      <c r="AH193" s="64">
        <v>1</v>
      </c>
      <c r="AI193" s="180" t="s">
        <v>258</v>
      </c>
      <c r="AJ193" s="60">
        <v>9</v>
      </c>
      <c r="AK193" s="60">
        <v>1</v>
      </c>
      <c r="AL193" s="60">
        <v>2</v>
      </c>
      <c r="AM193" s="60">
        <v>1</v>
      </c>
      <c r="AN193" s="60">
        <v>2</v>
      </c>
      <c r="AO193" s="60">
        <v>4</v>
      </c>
      <c r="AP193" s="60">
        <v>4</v>
      </c>
      <c r="AQ193" s="60">
        <v>4</v>
      </c>
      <c r="AR193" s="60">
        <v>0</v>
      </c>
      <c r="AS193" s="60">
        <v>1</v>
      </c>
      <c r="AT193" s="60">
        <v>1</v>
      </c>
      <c r="AU193" s="60">
        <v>1</v>
      </c>
      <c r="AV193" s="60">
        <v>1</v>
      </c>
      <c r="AW193" s="60">
        <v>2</v>
      </c>
      <c r="AX193" s="60">
        <v>0</v>
      </c>
      <c r="AY193" s="60">
        <v>1</v>
      </c>
      <c r="AZ193" s="60">
        <v>17</v>
      </c>
      <c r="BA193" s="60">
        <v>9</v>
      </c>
      <c r="BB193" s="60">
        <v>11</v>
      </c>
      <c r="BC193" s="60">
        <v>6</v>
      </c>
      <c r="BD193" s="60">
        <v>22</v>
      </c>
      <c r="BE193" s="60">
        <v>11</v>
      </c>
      <c r="BF193" s="60">
        <v>15</v>
      </c>
      <c r="BG193" s="187">
        <v>0.52941176470588003</v>
      </c>
      <c r="BH193" s="187">
        <v>0.11111111111110999</v>
      </c>
      <c r="BI193" s="187">
        <v>0.18181818181817999</v>
      </c>
      <c r="BJ193" s="187">
        <v>0.16666666666666</v>
      </c>
      <c r="BK193" s="187">
        <v>9.0909090909089996E-2</v>
      </c>
      <c r="BL193" s="187">
        <v>0.36363636363635998</v>
      </c>
      <c r="BM193" s="187">
        <v>0.26666666666666</v>
      </c>
    </row>
    <row r="194" spans="2:65" ht="14.1" customHeight="1" x14ac:dyDescent="0.2">
      <c r="B194" s="58" t="s">
        <v>1510</v>
      </c>
      <c r="C194" s="59" t="s">
        <v>383</v>
      </c>
      <c r="D194" s="59" t="s">
        <v>384</v>
      </c>
      <c r="E194" s="63" t="s">
        <v>385</v>
      </c>
      <c r="F194" s="63" t="s">
        <v>403</v>
      </c>
      <c r="G194" s="59"/>
      <c r="H194" s="59" t="s">
        <v>567</v>
      </c>
      <c r="I194" s="59" t="s">
        <v>1511</v>
      </c>
      <c r="J194" s="158" t="b">
        <v>0</v>
      </c>
      <c r="K194" s="133" t="s">
        <v>1512</v>
      </c>
      <c r="L194" s="59" t="s">
        <v>405</v>
      </c>
      <c r="M194" s="58"/>
      <c r="N194" s="63" t="s">
        <v>1513</v>
      </c>
      <c r="O194" s="63" t="s">
        <v>1110</v>
      </c>
      <c r="P194" s="63" t="s">
        <v>393</v>
      </c>
      <c r="Q194" s="63">
        <v>10027</v>
      </c>
      <c r="R194" s="62" t="s">
        <v>1514</v>
      </c>
      <c r="S194" s="218" t="s">
        <v>408</v>
      </c>
      <c r="T194" s="132" t="s">
        <v>409</v>
      </c>
      <c r="U194" s="166" t="s">
        <v>397</v>
      </c>
      <c r="V194" s="219" t="s">
        <v>398</v>
      </c>
      <c r="W194" s="219" t="s">
        <v>399</v>
      </c>
      <c r="X194" s="219" t="s">
        <v>400</v>
      </c>
      <c r="Y194" s="132" t="s">
        <v>336</v>
      </c>
      <c r="Z194" s="166" t="s">
        <v>410</v>
      </c>
      <c r="AA194" s="166">
        <v>1</v>
      </c>
      <c r="AB194" s="166">
        <v>1</v>
      </c>
      <c r="AC194" s="166">
        <v>1</v>
      </c>
      <c r="AD194" s="166">
        <v>0</v>
      </c>
      <c r="AE194" s="213">
        <v>39253</v>
      </c>
      <c r="AF194" s="64">
        <v>4589</v>
      </c>
      <c r="AG194" s="64" t="s">
        <v>401</v>
      </c>
      <c r="AH194" s="64">
        <v>1</v>
      </c>
      <c r="AI194" s="180" t="s">
        <v>258</v>
      </c>
      <c r="AJ194" s="60">
        <v>8</v>
      </c>
      <c r="AK194" s="60">
        <v>12</v>
      </c>
      <c r="AL194" s="60">
        <v>10</v>
      </c>
      <c r="AM194" s="60">
        <v>7</v>
      </c>
      <c r="AN194" s="60">
        <v>16</v>
      </c>
      <c r="AO194" s="60">
        <v>31</v>
      </c>
      <c r="AP194" s="60">
        <v>11</v>
      </c>
      <c r="AQ194" s="60">
        <v>7</v>
      </c>
      <c r="AR194" s="60">
        <v>4</v>
      </c>
      <c r="AS194" s="60">
        <v>8</v>
      </c>
      <c r="AT194" s="60">
        <v>3</v>
      </c>
      <c r="AU194" s="60">
        <v>5</v>
      </c>
      <c r="AV194" s="60">
        <v>6</v>
      </c>
      <c r="AW194" s="60">
        <v>8</v>
      </c>
      <c r="AX194" s="60">
        <v>6</v>
      </c>
      <c r="AY194" s="60">
        <v>2</v>
      </c>
      <c r="AZ194" s="60">
        <v>23</v>
      </c>
      <c r="BA194" s="60">
        <v>55</v>
      </c>
      <c r="BB194" s="60">
        <v>43</v>
      </c>
      <c r="BC194" s="60">
        <v>41</v>
      </c>
      <c r="BD194" s="60">
        <v>33</v>
      </c>
      <c r="BE194" s="60">
        <v>66</v>
      </c>
      <c r="BF194" s="60">
        <v>29</v>
      </c>
      <c r="BG194" s="187">
        <v>0.34782608695652001</v>
      </c>
      <c r="BH194" s="187">
        <v>0.21818181818181001</v>
      </c>
      <c r="BI194" s="187">
        <v>0.23255813953488</v>
      </c>
      <c r="BJ194" s="187">
        <v>0.17073170731706999</v>
      </c>
      <c r="BK194" s="187">
        <v>0.48484848484847998</v>
      </c>
      <c r="BL194" s="187">
        <v>0.46969696969696001</v>
      </c>
      <c r="BM194" s="187">
        <v>0.37931034482758003</v>
      </c>
    </row>
    <row r="195" spans="2:65" ht="14.1" customHeight="1" x14ac:dyDescent="0.2">
      <c r="B195" s="58" t="s">
        <v>1515</v>
      </c>
      <c r="C195" s="59" t="s">
        <v>383</v>
      </c>
      <c r="D195" s="59" t="s">
        <v>384</v>
      </c>
      <c r="E195" s="63" t="s">
        <v>385</v>
      </c>
      <c r="F195" s="63" t="s">
        <v>403</v>
      </c>
      <c r="G195" s="59"/>
      <c r="H195" s="59" t="s">
        <v>567</v>
      </c>
      <c r="I195" s="59" t="s">
        <v>1511</v>
      </c>
      <c r="J195" s="158" t="b">
        <v>0</v>
      </c>
      <c r="K195" s="133" t="s">
        <v>1516</v>
      </c>
      <c r="L195" s="59" t="s">
        <v>570</v>
      </c>
      <c r="M195" s="58"/>
      <c r="N195" s="63" t="s">
        <v>1517</v>
      </c>
      <c r="O195" s="63" t="s">
        <v>1110</v>
      </c>
      <c r="P195" s="63" t="s">
        <v>393</v>
      </c>
      <c r="Q195" s="63">
        <v>10029</v>
      </c>
      <c r="R195" s="62" t="s">
        <v>1518</v>
      </c>
      <c r="S195" s="218" t="s">
        <v>574</v>
      </c>
      <c r="T195" s="132" t="s">
        <v>575</v>
      </c>
      <c r="U195" s="166" t="s">
        <v>397</v>
      </c>
      <c r="V195" s="219" t="s">
        <v>398</v>
      </c>
      <c r="W195" s="219" t="s">
        <v>399</v>
      </c>
      <c r="X195" s="219" t="s">
        <v>400</v>
      </c>
      <c r="Y195" s="132" t="s">
        <v>333</v>
      </c>
      <c r="Z195" s="166"/>
      <c r="AA195" s="166">
        <v>0</v>
      </c>
      <c r="AB195" s="166">
        <v>0</v>
      </c>
      <c r="AC195" s="166">
        <v>0</v>
      </c>
      <c r="AD195" s="166">
        <v>0</v>
      </c>
      <c r="AE195" s="213">
        <v>38724</v>
      </c>
      <c r="AF195" s="64">
        <v>5118</v>
      </c>
      <c r="AG195" s="64" t="s">
        <v>401</v>
      </c>
      <c r="AH195" s="64">
        <v>2</v>
      </c>
      <c r="AI195" s="180" t="s">
        <v>334</v>
      </c>
      <c r="AJ195" s="60">
        <v>2</v>
      </c>
      <c r="AK195" s="60">
        <v>0</v>
      </c>
      <c r="AL195" s="60">
        <v>0</v>
      </c>
      <c r="AM195" s="60">
        <v>0</v>
      </c>
      <c r="AN195" s="60">
        <v>1</v>
      </c>
      <c r="AO195" s="60">
        <v>1</v>
      </c>
      <c r="AP195" s="60">
        <v>1</v>
      </c>
      <c r="AQ195" s="60">
        <v>0</v>
      </c>
      <c r="AR195" s="60">
        <v>1</v>
      </c>
      <c r="AS195" s="60">
        <v>0</v>
      </c>
      <c r="AT195" s="60">
        <v>0</v>
      </c>
      <c r="AU195" s="60">
        <v>0</v>
      </c>
      <c r="AV195" s="60">
        <v>1</v>
      </c>
      <c r="AW195" s="60">
        <v>2</v>
      </c>
      <c r="AX195" s="60">
        <v>0</v>
      </c>
      <c r="AY195" s="60">
        <v>0</v>
      </c>
      <c r="AZ195" s="60">
        <v>14</v>
      </c>
      <c r="BA195" s="60">
        <v>3</v>
      </c>
      <c r="BB195" s="60">
        <v>10</v>
      </c>
      <c r="BC195" s="60">
        <v>6</v>
      </c>
      <c r="BD195" s="60">
        <v>11</v>
      </c>
      <c r="BE195" s="60">
        <v>9</v>
      </c>
      <c r="BF195" s="60">
        <v>11</v>
      </c>
      <c r="BG195" s="187">
        <v>0.14285714285713999</v>
      </c>
      <c r="BH195" s="187">
        <v>0</v>
      </c>
      <c r="BI195" s="187">
        <v>0</v>
      </c>
      <c r="BJ195" s="187">
        <v>0</v>
      </c>
      <c r="BK195" s="187">
        <v>9.0909090909089996E-2</v>
      </c>
      <c r="BL195" s="187">
        <v>0.11111111111110999</v>
      </c>
      <c r="BM195" s="187">
        <v>9.0909090909089996E-2</v>
      </c>
    </row>
    <row r="196" spans="2:65" ht="14.1" customHeight="1" x14ac:dyDescent="0.2">
      <c r="B196" s="58" t="s">
        <v>1519</v>
      </c>
      <c r="C196" s="59" t="s">
        <v>383</v>
      </c>
      <c r="D196" s="59" t="s">
        <v>384</v>
      </c>
      <c r="E196" s="63" t="s">
        <v>385</v>
      </c>
      <c r="F196" s="63" t="s">
        <v>403</v>
      </c>
      <c r="G196" s="59"/>
      <c r="H196" s="59" t="s">
        <v>567</v>
      </c>
      <c r="I196" s="59" t="s">
        <v>1511</v>
      </c>
      <c r="J196" s="158" t="b">
        <v>0</v>
      </c>
      <c r="K196" s="133" t="s">
        <v>1520</v>
      </c>
      <c r="L196" s="59" t="s">
        <v>570</v>
      </c>
      <c r="M196" s="58"/>
      <c r="N196" s="63" t="s">
        <v>1521</v>
      </c>
      <c r="O196" s="63" t="s">
        <v>1110</v>
      </c>
      <c r="P196" s="63" t="s">
        <v>393</v>
      </c>
      <c r="Q196" s="63">
        <v>10029</v>
      </c>
      <c r="R196" s="62" t="s">
        <v>1522</v>
      </c>
      <c r="S196" s="218" t="s">
        <v>574</v>
      </c>
      <c r="T196" s="132" t="s">
        <v>575</v>
      </c>
      <c r="U196" s="166" t="s">
        <v>397</v>
      </c>
      <c r="V196" s="219" t="s">
        <v>398</v>
      </c>
      <c r="W196" s="219" t="s">
        <v>399</v>
      </c>
      <c r="X196" s="219" t="s">
        <v>400</v>
      </c>
      <c r="Y196" s="132" t="s">
        <v>336</v>
      </c>
      <c r="Z196" s="166" t="s">
        <v>410</v>
      </c>
      <c r="AA196" s="166">
        <v>1</v>
      </c>
      <c r="AB196" s="166">
        <v>1</v>
      </c>
      <c r="AC196" s="166">
        <v>1</v>
      </c>
      <c r="AD196" s="166">
        <v>0</v>
      </c>
      <c r="AE196" s="213">
        <v>40385</v>
      </c>
      <c r="AF196" s="64">
        <v>3457</v>
      </c>
      <c r="AG196" s="64" t="s">
        <v>401</v>
      </c>
      <c r="AH196" s="64">
        <v>0</v>
      </c>
      <c r="AI196" s="180" t="s">
        <v>258</v>
      </c>
      <c r="AJ196" s="60">
        <v>4</v>
      </c>
      <c r="AK196" s="60">
        <v>2</v>
      </c>
      <c r="AL196" s="60">
        <v>1</v>
      </c>
      <c r="AM196" s="60">
        <v>2</v>
      </c>
      <c r="AN196" s="60">
        <v>0</v>
      </c>
      <c r="AO196" s="60">
        <v>3</v>
      </c>
      <c r="AP196" s="60">
        <v>2</v>
      </c>
      <c r="AQ196" s="60">
        <v>1</v>
      </c>
      <c r="AR196" s="60">
        <v>1</v>
      </c>
      <c r="AS196" s="60">
        <v>2</v>
      </c>
      <c r="AT196" s="60">
        <v>0</v>
      </c>
      <c r="AU196" s="60">
        <v>0</v>
      </c>
      <c r="AV196" s="60">
        <v>0</v>
      </c>
      <c r="AW196" s="60">
        <v>0</v>
      </c>
      <c r="AX196" s="60">
        <v>0</v>
      </c>
      <c r="AY196" s="60">
        <v>0</v>
      </c>
      <c r="AZ196" s="60">
        <v>8</v>
      </c>
      <c r="BA196" s="60">
        <v>6</v>
      </c>
      <c r="BB196" s="60">
        <v>13</v>
      </c>
      <c r="BC196" s="60">
        <v>9</v>
      </c>
      <c r="BD196" s="60">
        <v>13</v>
      </c>
      <c r="BE196" s="60">
        <v>13</v>
      </c>
      <c r="BF196" s="60">
        <v>10</v>
      </c>
      <c r="BG196" s="187">
        <v>0.5</v>
      </c>
      <c r="BH196" s="187">
        <v>0.33333333333332998</v>
      </c>
      <c r="BI196" s="187">
        <v>7.6923076923070002E-2</v>
      </c>
      <c r="BJ196" s="187">
        <v>0.22222222222221999</v>
      </c>
      <c r="BK196" s="187">
        <v>0</v>
      </c>
      <c r="BL196" s="187">
        <v>0.23076923076923</v>
      </c>
      <c r="BM196" s="187">
        <v>0.2</v>
      </c>
    </row>
    <row r="197" spans="2:65" ht="14.1" customHeight="1" x14ac:dyDescent="0.2">
      <c r="B197" s="58" t="s">
        <v>1523</v>
      </c>
      <c r="C197" s="59" t="s">
        <v>383</v>
      </c>
      <c r="D197" s="59" t="s">
        <v>384</v>
      </c>
      <c r="E197" s="63" t="s">
        <v>385</v>
      </c>
      <c r="F197" s="63" t="s">
        <v>403</v>
      </c>
      <c r="G197" s="59"/>
      <c r="H197" s="59" t="s">
        <v>567</v>
      </c>
      <c r="I197" s="59" t="s">
        <v>1511</v>
      </c>
      <c r="J197" s="158" t="b">
        <v>0</v>
      </c>
      <c r="K197" s="133" t="s">
        <v>1524</v>
      </c>
      <c r="L197" s="59" t="s">
        <v>417</v>
      </c>
      <c r="M197" s="58"/>
      <c r="N197" s="63" t="s">
        <v>1525</v>
      </c>
      <c r="O197" s="63" t="s">
        <v>1110</v>
      </c>
      <c r="P197" s="63" t="s">
        <v>393</v>
      </c>
      <c r="Q197" s="63">
        <v>10027</v>
      </c>
      <c r="R197" s="62" t="s">
        <v>1526</v>
      </c>
      <c r="S197" s="218" t="s">
        <v>420</v>
      </c>
      <c r="T197" s="132" t="s">
        <v>421</v>
      </c>
      <c r="U197" s="166" t="s">
        <v>397</v>
      </c>
      <c r="V197" s="219" t="s">
        <v>398</v>
      </c>
      <c r="W197" s="219" t="s">
        <v>399</v>
      </c>
      <c r="X197" s="219" t="s">
        <v>400</v>
      </c>
      <c r="Y197" s="132" t="s">
        <v>336</v>
      </c>
      <c r="Z197" s="166" t="s">
        <v>410</v>
      </c>
      <c r="AA197" s="166">
        <v>1</v>
      </c>
      <c r="AB197" s="166">
        <v>1</v>
      </c>
      <c r="AC197" s="166">
        <v>1</v>
      </c>
      <c r="AD197" s="166">
        <v>0</v>
      </c>
      <c r="AE197" s="213">
        <v>41464</v>
      </c>
      <c r="AF197" s="64">
        <v>2378</v>
      </c>
      <c r="AG197" s="64" t="s">
        <v>401</v>
      </c>
      <c r="AH197" s="64">
        <v>1</v>
      </c>
      <c r="AI197" s="180" t="s">
        <v>258</v>
      </c>
      <c r="AJ197" s="60">
        <v>1</v>
      </c>
      <c r="AK197" s="60">
        <v>2</v>
      </c>
      <c r="AL197" s="60">
        <v>7</v>
      </c>
      <c r="AM197" s="60">
        <v>2</v>
      </c>
      <c r="AN197" s="60">
        <v>3</v>
      </c>
      <c r="AO197" s="60">
        <v>3</v>
      </c>
      <c r="AP197" s="60">
        <v>1</v>
      </c>
      <c r="AQ197" s="60">
        <v>4</v>
      </c>
      <c r="AR197" s="60">
        <v>1</v>
      </c>
      <c r="AS197" s="60">
        <v>2</v>
      </c>
      <c r="AT197" s="60">
        <v>1</v>
      </c>
      <c r="AU197" s="60">
        <v>0</v>
      </c>
      <c r="AV197" s="60">
        <v>0</v>
      </c>
      <c r="AW197" s="60">
        <v>1</v>
      </c>
      <c r="AX197" s="60">
        <v>2</v>
      </c>
      <c r="AY197" s="60">
        <v>0</v>
      </c>
      <c r="AZ197" s="60">
        <v>30</v>
      </c>
      <c r="BA197" s="60">
        <v>19</v>
      </c>
      <c r="BB197" s="60">
        <v>25</v>
      </c>
      <c r="BC197" s="60">
        <v>18</v>
      </c>
      <c r="BD197" s="60">
        <v>28</v>
      </c>
      <c r="BE197" s="60">
        <v>20</v>
      </c>
      <c r="BF197" s="60">
        <v>19</v>
      </c>
      <c r="BG197" s="187">
        <v>3.3333333333330002E-2</v>
      </c>
      <c r="BH197" s="187">
        <v>0.10526315789472999</v>
      </c>
      <c r="BI197" s="187">
        <v>0.28000000000000003</v>
      </c>
      <c r="BJ197" s="187">
        <v>0.11111111111110999</v>
      </c>
      <c r="BK197" s="187">
        <v>0.10714285714285</v>
      </c>
      <c r="BL197" s="187">
        <v>0.15</v>
      </c>
      <c r="BM197" s="187">
        <v>5.2631578947360001E-2</v>
      </c>
    </row>
    <row r="198" spans="2:65" ht="14.1" customHeight="1" x14ac:dyDescent="0.2">
      <c r="B198" s="58" t="s">
        <v>1527</v>
      </c>
      <c r="C198" s="59" t="s">
        <v>383</v>
      </c>
      <c r="D198" s="59" t="s">
        <v>384</v>
      </c>
      <c r="E198" s="63" t="s">
        <v>385</v>
      </c>
      <c r="F198" s="63" t="s">
        <v>403</v>
      </c>
      <c r="G198" s="59"/>
      <c r="H198" s="59" t="s">
        <v>567</v>
      </c>
      <c r="I198" s="59" t="s">
        <v>1511</v>
      </c>
      <c r="J198" s="158" t="b">
        <v>0</v>
      </c>
      <c r="K198" s="133" t="s">
        <v>1528</v>
      </c>
      <c r="L198" s="59" t="s">
        <v>405</v>
      </c>
      <c r="M198" s="58"/>
      <c r="N198" s="63" t="s">
        <v>1529</v>
      </c>
      <c r="O198" s="63" t="s">
        <v>1110</v>
      </c>
      <c r="P198" s="63" t="s">
        <v>393</v>
      </c>
      <c r="Q198" s="63">
        <v>10035</v>
      </c>
      <c r="R198" s="62" t="s">
        <v>1530</v>
      </c>
      <c r="S198" s="218" t="s">
        <v>408</v>
      </c>
      <c r="T198" s="132" t="s">
        <v>409</v>
      </c>
      <c r="U198" s="166" t="s">
        <v>397</v>
      </c>
      <c r="V198" s="219" t="s">
        <v>398</v>
      </c>
      <c r="W198" s="219" t="s">
        <v>399</v>
      </c>
      <c r="X198" s="219" t="s">
        <v>400</v>
      </c>
      <c r="Y198" s="132" t="s">
        <v>336</v>
      </c>
      <c r="Z198" s="166"/>
      <c r="AA198" s="166">
        <v>1</v>
      </c>
      <c r="AB198" s="166">
        <v>1</v>
      </c>
      <c r="AC198" s="166">
        <v>1</v>
      </c>
      <c r="AD198" s="166">
        <v>0</v>
      </c>
      <c r="AE198" s="213">
        <v>41558</v>
      </c>
      <c r="AF198" s="64">
        <v>2284</v>
      </c>
      <c r="AG198" s="64" t="s">
        <v>401</v>
      </c>
      <c r="AH198" s="64">
        <v>1</v>
      </c>
      <c r="AI198" s="180" t="s">
        <v>258</v>
      </c>
      <c r="AJ198" s="60">
        <v>0</v>
      </c>
      <c r="AK198" s="60">
        <v>5</v>
      </c>
      <c r="AL198" s="60">
        <v>0</v>
      </c>
      <c r="AM198" s="60">
        <v>1</v>
      </c>
      <c r="AN198" s="60">
        <v>0</v>
      </c>
      <c r="AO198" s="60">
        <v>2</v>
      </c>
      <c r="AP198" s="60">
        <v>1</v>
      </c>
      <c r="AQ198" s="60">
        <v>1</v>
      </c>
      <c r="AR198" s="60">
        <v>0</v>
      </c>
      <c r="AS198" s="60">
        <v>0</v>
      </c>
      <c r="AT198" s="60">
        <v>0</v>
      </c>
      <c r="AU198" s="60">
        <v>0</v>
      </c>
      <c r="AV198" s="60">
        <v>0</v>
      </c>
      <c r="AW198" s="60">
        <v>0</v>
      </c>
      <c r="AX198" s="60">
        <v>0</v>
      </c>
      <c r="AY198" s="60">
        <v>0</v>
      </c>
      <c r="AZ198" s="60">
        <v>0</v>
      </c>
      <c r="BA198" s="60">
        <v>13</v>
      </c>
      <c r="BB198" s="60">
        <v>0</v>
      </c>
      <c r="BC198" s="60">
        <v>16</v>
      </c>
      <c r="BD198" s="60">
        <v>8</v>
      </c>
      <c r="BE198" s="60">
        <v>8</v>
      </c>
      <c r="BF198" s="60">
        <v>7</v>
      </c>
      <c r="BG198" s="187">
        <v>0</v>
      </c>
      <c r="BH198" s="187">
        <v>0.38461538461537997</v>
      </c>
      <c r="BI198" s="187">
        <v>0</v>
      </c>
      <c r="BJ198" s="187">
        <v>6.25E-2</v>
      </c>
      <c r="BK198" s="187">
        <v>0</v>
      </c>
      <c r="BL198" s="187">
        <v>0.25</v>
      </c>
      <c r="BM198" s="187">
        <v>0.14285714285713999</v>
      </c>
    </row>
    <row r="199" spans="2:65" ht="14.1" customHeight="1" x14ac:dyDescent="0.2">
      <c r="B199" s="58" t="s">
        <v>1531</v>
      </c>
      <c r="C199" s="59" t="s">
        <v>383</v>
      </c>
      <c r="D199" s="59" t="s">
        <v>384</v>
      </c>
      <c r="E199" s="63" t="s">
        <v>385</v>
      </c>
      <c r="F199" s="63" t="s">
        <v>403</v>
      </c>
      <c r="G199" s="59"/>
      <c r="H199" s="59" t="s">
        <v>567</v>
      </c>
      <c r="I199" s="59" t="s">
        <v>1511</v>
      </c>
      <c r="J199" s="158" t="b">
        <v>0</v>
      </c>
      <c r="K199" s="133" t="s">
        <v>1532</v>
      </c>
      <c r="L199" s="59" t="s">
        <v>417</v>
      </c>
      <c r="M199" s="58"/>
      <c r="N199" s="63" t="s">
        <v>1533</v>
      </c>
      <c r="O199" s="63" t="s">
        <v>1110</v>
      </c>
      <c r="P199" s="63" t="s">
        <v>393</v>
      </c>
      <c r="Q199" s="63">
        <v>10035</v>
      </c>
      <c r="R199" s="62" t="s">
        <v>1534</v>
      </c>
      <c r="S199" s="218" t="s">
        <v>420</v>
      </c>
      <c r="T199" s="132" t="s">
        <v>421</v>
      </c>
      <c r="U199" s="166" t="s">
        <v>397</v>
      </c>
      <c r="V199" s="219" t="s">
        <v>398</v>
      </c>
      <c r="W199" s="219" t="s">
        <v>399</v>
      </c>
      <c r="X199" s="219" t="s">
        <v>400</v>
      </c>
      <c r="Y199" s="132" t="s">
        <v>333</v>
      </c>
      <c r="Z199" s="166"/>
      <c r="AA199" s="166">
        <v>0</v>
      </c>
      <c r="AB199" s="166">
        <v>0</v>
      </c>
      <c r="AC199" s="166">
        <v>0</v>
      </c>
      <c r="AD199" s="166">
        <v>0</v>
      </c>
      <c r="AE199" s="213">
        <v>41785</v>
      </c>
      <c r="AF199" s="64">
        <v>2057</v>
      </c>
      <c r="AG199" s="64" t="s">
        <v>401</v>
      </c>
      <c r="AH199" s="64">
        <v>2</v>
      </c>
      <c r="AI199" s="180" t="s">
        <v>334</v>
      </c>
      <c r="AJ199" s="60">
        <v>2</v>
      </c>
      <c r="AK199" s="60">
        <v>3</v>
      </c>
      <c r="AL199" s="60">
        <v>1</v>
      </c>
      <c r="AM199" s="60">
        <v>0</v>
      </c>
      <c r="AN199" s="60">
        <v>0</v>
      </c>
      <c r="AO199" s="60">
        <v>0</v>
      </c>
      <c r="AP199" s="60">
        <v>0</v>
      </c>
      <c r="AQ199" s="60">
        <v>0</v>
      </c>
      <c r="AR199" s="60">
        <v>1</v>
      </c>
      <c r="AS199" s="60">
        <v>0</v>
      </c>
      <c r="AT199" s="60">
        <v>0</v>
      </c>
      <c r="AU199" s="60">
        <v>1</v>
      </c>
      <c r="AV199" s="60">
        <v>0</v>
      </c>
      <c r="AW199" s="60">
        <v>0</v>
      </c>
      <c r="AX199" s="60">
        <v>1</v>
      </c>
      <c r="AY199" s="60">
        <v>0</v>
      </c>
      <c r="AZ199" s="60">
        <v>9</v>
      </c>
      <c r="BA199" s="60">
        <v>10</v>
      </c>
      <c r="BB199" s="60">
        <v>13</v>
      </c>
      <c r="BC199" s="60">
        <v>12</v>
      </c>
      <c r="BD199" s="60">
        <v>13</v>
      </c>
      <c r="BE199" s="60">
        <v>10</v>
      </c>
      <c r="BF199" s="60">
        <v>6</v>
      </c>
      <c r="BG199" s="187">
        <v>0.22222222222221999</v>
      </c>
      <c r="BH199" s="187">
        <v>0.3</v>
      </c>
      <c r="BI199" s="187">
        <v>7.6923076923070002E-2</v>
      </c>
      <c r="BJ199" s="187">
        <v>0</v>
      </c>
      <c r="BK199" s="187">
        <v>0</v>
      </c>
      <c r="BL199" s="187">
        <v>0</v>
      </c>
      <c r="BM199" s="187">
        <v>0</v>
      </c>
    </row>
    <row r="200" spans="2:65" ht="14.1" customHeight="1" x14ac:dyDescent="0.2">
      <c r="B200" s="58" t="s">
        <v>1535</v>
      </c>
      <c r="C200" s="59" t="s">
        <v>383</v>
      </c>
      <c r="D200" s="59" t="s">
        <v>384</v>
      </c>
      <c r="E200" s="63" t="s">
        <v>385</v>
      </c>
      <c r="F200" s="63" t="s">
        <v>403</v>
      </c>
      <c r="G200" s="59"/>
      <c r="H200" s="59" t="s">
        <v>567</v>
      </c>
      <c r="I200" s="59" t="s">
        <v>1511</v>
      </c>
      <c r="J200" s="158" t="b">
        <v>0</v>
      </c>
      <c r="K200" s="133" t="s">
        <v>1536</v>
      </c>
      <c r="L200" s="59" t="s">
        <v>449</v>
      </c>
      <c r="M200" s="58">
        <v>5</v>
      </c>
      <c r="N200" s="63" t="s">
        <v>1537</v>
      </c>
      <c r="O200" s="63" t="s">
        <v>1110</v>
      </c>
      <c r="P200" s="63" t="s">
        <v>393</v>
      </c>
      <c r="Q200" s="63">
        <v>10002</v>
      </c>
      <c r="R200" s="62" t="s">
        <v>1538</v>
      </c>
      <c r="S200" s="218" t="s">
        <v>453</v>
      </c>
      <c r="T200" s="132" t="s">
        <v>454</v>
      </c>
      <c r="U200" s="166" t="s">
        <v>397</v>
      </c>
      <c r="V200" s="219" t="s">
        <v>398</v>
      </c>
      <c r="W200" s="219" t="s">
        <v>399</v>
      </c>
      <c r="X200" s="219" t="s">
        <v>400</v>
      </c>
      <c r="Y200" s="132" t="s">
        <v>336</v>
      </c>
      <c r="Z200" s="166"/>
      <c r="AA200" s="166">
        <v>1</v>
      </c>
      <c r="AB200" s="166">
        <v>1</v>
      </c>
      <c r="AC200" s="166">
        <v>1</v>
      </c>
      <c r="AD200" s="166">
        <v>0</v>
      </c>
      <c r="AE200" s="213">
        <v>41964</v>
      </c>
      <c r="AF200" s="64">
        <v>1878</v>
      </c>
      <c r="AG200" s="64" t="s">
        <v>401</v>
      </c>
      <c r="AH200" s="64">
        <v>1</v>
      </c>
      <c r="AI200" s="180" t="s">
        <v>258</v>
      </c>
      <c r="AJ200" s="60">
        <v>1</v>
      </c>
      <c r="AK200" s="60">
        <v>6</v>
      </c>
      <c r="AL200" s="60">
        <v>9</v>
      </c>
      <c r="AM200" s="60">
        <v>7</v>
      </c>
      <c r="AN200" s="60">
        <v>4</v>
      </c>
      <c r="AO200" s="60">
        <v>5</v>
      </c>
      <c r="AP200" s="60">
        <v>6</v>
      </c>
      <c r="AQ200" s="60">
        <v>2</v>
      </c>
      <c r="AR200" s="60">
        <v>1</v>
      </c>
      <c r="AS200" s="60">
        <v>0</v>
      </c>
      <c r="AT200" s="60">
        <v>0</v>
      </c>
      <c r="AU200" s="60">
        <v>1</v>
      </c>
      <c r="AV200" s="60">
        <v>0</v>
      </c>
      <c r="AW200" s="60">
        <v>0</v>
      </c>
      <c r="AX200" s="60">
        <v>0</v>
      </c>
      <c r="AY200" s="60">
        <v>0</v>
      </c>
      <c r="AZ200" s="60">
        <v>9</v>
      </c>
      <c r="BA200" s="60">
        <v>28</v>
      </c>
      <c r="BB200" s="60">
        <v>21</v>
      </c>
      <c r="BC200" s="60">
        <v>32</v>
      </c>
      <c r="BD200" s="60">
        <v>16</v>
      </c>
      <c r="BE200" s="60">
        <v>17</v>
      </c>
      <c r="BF200" s="60">
        <v>24</v>
      </c>
      <c r="BG200" s="187">
        <v>0.11111111111110999</v>
      </c>
      <c r="BH200" s="187">
        <v>0.21428571428571</v>
      </c>
      <c r="BI200" s="187">
        <v>0.42857142857142</v>
      </c>
      <c r="BJ200" s="187">
        <v>0.21875</v>
      </c>
      <c r="BK200" s="187">
        <v>0.25</v>
      </c>
      <c r="BL200" s="187">
        <v>0.29411764705881999</v>
      </c>
      <c r="BM200" s="187">
        <v>0.25</v>
      </c>
    </row>
    <row r="201" spans="2:65" ht="14.1" customHeight="1" x14ac:dyDescent="0.2">
      <c r="B201" s="58" t="s">
        <v>1539</v>
      </c>
      <c r="C201" s="59" t="s">
        <v>383</v>
      </c>
      <c r="D201" s="59" t="s">
        <v>384</v>
      </c>
      <c r="E201" s="63" t="s">
        <v>385</v>
      </c>
      <c r="F201" s="63" t="s">
        <v>403</v>
      </c>
      <c r="G201" s="59"/>
      <c r="H201" s="59" t="s">
        <v>567</v>
      </c>
      <c r="I201" s="59" t="s">
        <v>1511</v>
      </c>
      <c r="J201" s="158" t="b">
        <v>0</v>
      </c>
      <c r="K201" s="133" t="s">
        <v>1540</v>
      </c>
      <c r="L201" s="59" t="s">
        <v>449</v>
      </c>
      <c r="M201" s="58">
        <v>6</v>
      </c>
      <c r="N201" s="63" t="s">
        <v>1541</v>
      </c>
      <c r="O201" s="63" t="s">
        <v>1110</v>
      </c>
      <c r="P201" s="63" t="s">
        <v>393</v>
      </c>
      <c r="Q201" s="63">
        <v>10029</v>
      </c>
      <c r="R201" s="62" t="s">
        <v>1542</v>
      </c>
      <c r="S201" s="218" t="s">
        <v>453</v>
      </c>
      <c r="T201" s="132" t="s">
        <v>454</v>
      </c>
      <c r="U201" s="166" t="s">
        <v>397</v>
      </c>
      <c r="V201" s="219" t="s">
        <v>398</v>
      </c>
      <c r="W201" s="219" t="s">
        <v>399</v>
      </c>
      <c r="X201" s="219" t="s">
        <v>400</v>
      </c>
      <c r="Y201" s="132" t="s">
        <v>336</v>
      </c>
      <c r="Z201" s="166" t="s">
        <v>410</v>
      </c>
      <c r="AA201" s="166">
        <v>1</v>
      </c>
      <c r="AB201" s="166">
        <v>1</v>
      </c>
      <c r="AC201" s="166">
        <v>1</v>
      </c>
      <c r="AD201" s="166">
        <v>0</v>
      </c>
      <c r="AE201" s="213">
        <v>42065</v>
      </c>
      <c r="AF201" s="64">
        <v>1777</v>
      </c>
      <c r="AG201" s="64" t="s">
        <v>401</v>
      </c>
      <c r="AH201" s="64">
        <v>1</v>
      </c>
      <c r="AI201" s="180" t="s">
        <v>334</v>
      </c>
      <c r="AJ201" s="60">
        <v>4</v>
      </c>
      <c r="AK201" s="60">
        <v>5</v>
      </c>
      <c r="AL201" s="60">
        <v>5</v>
      </c>
      <c r="AM201" s="60">
        <v>2</v>
      </c>
      <c r="AN201" s="60">
        <v>6</v>
      </c>
      <c r="AO201" s="60">
        <v>9</v>
      </c>
      <c r="AP201" s="60">
        <v>6</v>
      </c>
      <c r="AQ201" s="60">
        <v>0</v>
      </c>
      <c r="AR201" s="60">
        <v>0</v>
      </c>
      <c r="AS201" s="60">
        <v>0</v>
      </c>
      <c r="AT201" s="60">
        <v>0</v>
      </c>
      <c r="AU201" s="60">
        <v>0</v>
      </c>
      <c r="AV201" s="60">
        <v>0</v>
      </c>
      <c r="AW201" s="60">
        <v>0</v>
      </c>
      <c r="AX201" s="60">
        <v>2</v>
      </c>
      <c r="AY201" s="60">
        <v>0</v>
      </c>
      <c r="AZ201" s="60">
        <v>9</v>
      </c>
      <c r="BA201" s="60">
        <v>19</v>
      </c>
      <c r="BB201" s="60">
        <v>17</v>
      </c>
      <c r="BC201" s="60">
        <v>12</v>
      </c>
      <c r="BD201" s="60">
        <v>15</v>
      </c>
      <c r="BE201" s="60">
        <v>18</v>
      </c>
      <c r="BF201" s="60">
        <v>16</v>
      </c>
      <c r="BG201" s="187">
        <v>0.44444444444443998</v>
      </c>
      <c r="BH201" s="187">
        <v>0.26315789473683998</v>
      </c>
      <c r="BI201" s="187">
        <v>0.29411764705881999</v>
      </c>
      <c r="BJ201" s="187">
        <v>0.16666666666666</v>
      </c>
      <c r="BK201" s="187">
        <v>0.4</v>
      </c>
      <c r="BL201" s="187">
        <v>0.5</v>
      </c>
      <c r="BM201" s="187">
        <v>0.375</v>
      </c>
    </row>
    <row r="202" spans="2:65" ht="14.1" customHeight="1" x14ac:dyDescent="0.2">
      <c r="B202" s="58" t="s">
        <v>1543</v>
      </c>
      <c r="C202" s="59" t="s">
        <v>383</v>
      </c>
      <c r="D202" s="59" t="s">
        <v>384</v>
      </c>
      <c r="E202" s="63" t="s">
        <v>385</v>
      </c>
      <c r="F202" s="63" t="s">
        <v>403</v>
      </c>
      <c r="G202" s="59"/>
      <c r="H202" s="59" t="s">
        <v>567</v>
      </c>
      <c r="I202" s="59" t="s">
        <v>1511</v>
      </c>
      <c r="J202" s="158" t="b">
        <v>0</v>
      </c>
      <c r="K202" s="133" t="s">
        <v>1544</v>
      </c>
      <c r="L202" s="59" t="s">
        <v>449</v>
      </c>
      <c r="M202" s="58">
        <v>8</v>
      </c>
      <c r="N202" s="63" t="s">
        <v>1545</v>
      </c>
      <c r="O202" s="63" t="s">
        <v>1110</v>
      </c>
      <c r="P202" s="63" t="s">
        <v>393</v>
      </c>
      <c r="Q202" s="63">
        <v>10025</v>
      </c>
      <c r="R202" s="62" t="s">
        <v>1546</v>
      </c>
      <c r="S202" s="218" t="s">
        <v>453</v>
      </c>
      <c r="T202" s="132" t="s">
        <v>454</v>
      </c>
      <c r="U202" s="166" t="s">
        <v>397</v>
      </c>
      <c r="V202" s="219" t="s">
        <v>398</v>
      </c>
      <c r="W202" s="219" t="s">
        <v>399</v>
      </c>
      <c r="X202" s="219" t="s">
        <v>400</v>
      </c>
      <c r="Y202" s="132" t="s">
        <v>336</v>
      </c>
      <c r="Z202" s="166" t="s">
        <v>410</v>
      </c>
      <c r="AA202" s="166">
        <v>1</v>
      </c>
      <c r="AB202" s="166">
        <v>1</v>
      </c>
      <c r="AC202" s="166">
        <v>1</v>
      </c>
      <c r="AD202" s="166">
        <v>0</v>
      </c>
      <c r="AE202" s="213">
        <v>42135</v>
      </c>
      <c r="AF202" s="64">
        <v>1707</v>
      </c>
      <c r="AG202" s="64" t="s">
        <v>401</v>
      </c>
      <c r="AH202" s="64">
        <v>2</v>
      </c>
      <c r="AI202" s="180" t="s">
        <v>258</v>
      </c>
      <c r="AJ202" s="60">
        <v>4</v>
      </c>
      <c r="AK202" s="60">
        <v>9</v>
      </c>
      <c r="AL202" s="60">
        <v>4</v>
      </c>
      <c r="AM202" s="60">
        <v>6</v>
      </c>
      <c r="AN202" s="60">
        <v>1</v>
      </c>
      <c r="AO202" s="60">
        <v>6</v>
      </c>
      <c r="AP202" s="60">
        <v>1</v>
      </c>
      <c r="AQ202" s="60">
        <v>2</v>
      </c>
      <c r="AR202" s="60">
        <v>0</v>
      </c>
      <c r="AS202" s="60">
        <v>1</v>
      </c>
      <c r="AT202" s="60">
        <v>0</v>
      </c>
      <c r="AU202" s="60">
        <v>1</v>
      </c>
      <c r="AV202" s="60">
        <v>1</v>
      </c>
      <c r="AW202" s="60">
        <v>0</v>
      </c>
      <c r="AX202" s="60">
        <v>0</v>
      </c>
      <c r="AY202" s="60">
        <v>0</v>
      </c>
      <c r="AZ202" s="60">
        <v>12</v>
      </c>
      <c r="BA202" s="60">
        <v>26</v>
      </c>
      <c r="BB202" s="60">
        <v>13</v>
      </c>
      <c r="BC202" s="60">
        <v>15</v>
      </c>
      <c r="BD202" s="60">
        <v>16</v>
      </c>
      <c r="BE202" s="60">
        <v>25</v>
      </c>
      <c r="BF202" s="60">
        <v>11</v>
      </c>
      <c r="BG202" s="187">
        <v>0.33333333333332998</v>
      </c>
      <c r="BH202" s="187">
        <v>0.34615384615383998</v>
      </c>
      <c r="BI202" s="187">
        <v>0.30769230769229999</v>
      </c>
      <c r="BJ202" s="187">
        <v>0.4</v>
      </c>
      <c r="BK202" s="187">
        <v>6.25E-2</v>
      </c>
      <c r="BL202" s="187">
        <v>0.24</v>
      </c>
      <c r="BM202" s="187">
        <v>9.0909090909089996E-2</v>
      </c>
    </row>
    <row r="203" spans="2:65" ht="14.1" customHeight="1" x14ac:dyDescent="0.2">
      <c r="B203" s="58" t="s">
        <v>1547</v>
      </c>
      <c r="C203" s="59" t="s">
        <v>383</v>
      </c>
      <c r="D203" s="59" t="s">
        <v>384</v>
      </c>
      <c r="E203" s="63" t="s">
        <v>385</v>
      </c>
      <c r="F203" s="63" t="s">
        <v>403</v>
      </c>
      <c r="G203" s="59"/>
      <c r="H203" s="59" t="s">
        <v>567</v>
      </c>
      <c r="I203" s="59" t="s">
        <v>1511</v>
      </c>
      <c r="J203" s="158" t="b">
        <v>0</v>
      </c>
      <c r="K203" s="133" t="s">
        <v>1548</v>
      </c>
      <c r="L203" s="59" t="s">
        <v>405</v>
      </c>
      <c r="M203" s="58"/>
      <c r="N203" s="63" t="s">
        <v>1549</v>
      </c>
      <c r="O203" s="63" t="s">
        <v>1110</v>
      </c>
      <c r="P203" s="63" t="s">
        <v>393</v>
      </c>
      <c r="Q203" s="63">
        <v>10027</v>
      </c>
      <c r="R203" s="62" t="s">
        <v>1550</v>
      </c>
      <c r="S203" s="218" t="s">
        <v>408</v>
      </c>
      <c r="T203" s="132" t="s">
        <v>409</v>
      </c>
      <c r="U203" s="166" t="s">
        <v>397</v>
      </c>
      <c r="V203" s="219" t="s">
        <v>398</v>
      </c>
      <c r="W203" s="219" t="s">
        <v>399</v>
      </c>
      <c r="X203" s="219" t="s">
        <v>400</v>
      </c>
      <c r="Y203" s="132" t="s">
        <v>336</v>
      </c>
      <c r="Z203" s="166" t="s">
        <v>410</v>
      </c>
      <c r="AA203" s="166">
        <v>1</v>
      </c>
      <c r="AB203" s="166">
        <v>1</v>
      </c>
      <c r="AC203" s="166">
        <v>1</v>
      </c>
      <c r="AD203" s="166">
        <v>0</v>
      </c>
      <c r="AE203" s="213">
        <v>42376</v>
      </c>
      <c r="AF203" s="64">
        <v>1466</v>
      </c>
      <c r="AG203" s="64" t="s">
        <v>401</v>
      </c>
      <c r="AH203" s="64">
        <v>2</v>
      </c>
      <c r="AI203" s="180" t="s">
        <v>258</v>
      </c>
      <c r="AJ203" s="60">
        <v>5</v>
      </c>
      <c r="AK203" s="60">
        <v>6</v>
      </c>
      <c r="AL203" s="60">
        <v>7</v>
      </c>
      <c r="AM203" s="60">
        <v>4</v>
      </c>
      <c r="AN203" s="60">
        <v>7</v>
      </c>
      <c r="AO203" s="60">
        <v>7</v>
      </c>
      <c r="AP203" s="60">
        <v>4</v>
      </c>
      <c r="AQ203" s="60">
        <v>5</v>
      </c>
      <c r="AR203" s="60">
        <v>2</v>
      </c>
      <c r="AS203" s="60">
        <v>4</v>
      </c>
      <c r="AT203" s="60">
        <v>4</v>
      </c>
      <c r="AU203" s="60">
        <v>4</v>
      </c>
      <c r="AV203" s="60">
        <v>4</v>
      </c>
      <c r="AW203" s="60">
        <v>3</v>
      </c>
      <c r="AX203" s="60">
        <v>4</v>
      </c>
      <c r="AY203" s="60">
        <v>1</v>
      </c>
      <c r="AZ203" s="60">
        <v>14</v>
      </c>
      <c r="BA203" s="60">
        <v>52</v>
      </c>
      <c r="BB203" s="60">
        <v>44</v>
      </c>
      <c r="BC203" s="60">
        <v>36</v>
      </c>
      <c r="BD203" s="60">
        <v>29</v>
      </c>
      <c r="BE203" s="60">
        <v>44</v>
      </c>
      <c r="BF203" s="60">
        <v>30</v>
      </c>
      <c r="BG203" s="187">
        <v>0.35714285714284999</v>
      </c>
      <c r="BH203" s="187">
        <v>0.11538461538461001</v>
      </c>
      <c r="BI203" s="187">
        <v>0.15909090909090001</v>
      </c>
      <c r="BJ203" s="187">
        <v>0.11111111111110999</v>
      </c>
      <c r="BK203" s="187">
        <v>0.24137931034481999</v>
      </c>
      <c r="BL203" s="187">
        <v>0.15909090909090001</v>
      </c>
      <c r="BM203" s="187">
        <v>0.13333333333333</v>
      </c>
    </row>
    <row r="204" spans="2:65" ht="14.1" customHeight="1" x14ac:dyDescent="0.2">
      <c r="B204" s="58" t="s">
        <v>1551</v>
      </c>
      <c r="C204" s="59" t="s">
        <v>383</v>
      </c>
      <c r="D204" s="59" t="s">
        <v>384</v>
      </c>
      <c r="E204" s="63" t="s">
        <v>385</v>
      </c>
      <c r="F204" s="63"/>
      <c r="G204" s="59"/>
      <c r="H204" s="59" t="s">
        <v>567</v>
      </c>
      <c r="I204" s="59" t="s">
        <v>1511</v>
      </c>
      <c r="J204" s="158" t="b">
        <v>0</v>
      </c>
      <c r="K204" s="133" t="s">
        <v>1552</v>
      </c>
      <c r="L204" s="59" t="s">
        <v>1553</v>
      </c>
      <c r="M204" s="58"/>
      <c r="N204" s="63" t="s">
        <v>1554</v>
      </c>
      <c r="O204" s="63" t="s">
        <v>1110</v>
      </c>
      <c r="P204" s="63" t="s">
        <v>393</v>
      </c>
      <c r="Q204" s="63">
        <v>10025</v>
      </c>
      <c r="R204" s="62" t="s">
        <v>1555</v>
      </c>
      <c r="S204" s="218" t="s">
        <v>1556</v>
      </c>
      <c r="T204" s="132" t="s">
        <v>1557</v>
      </c>
      <c r="U204" s="166" t="s">
        <v>397</v>
      </c>
      <c r="V204" s="219" t="s">
        <v>398</v>
      </c>
      <c r="W204" s="219" t="s">
        <v>399</v>
      </c>
      <c r="X204" s="219" t="s">
        <v>400</v>
      </c>
      <c r="Y204" s="132" t="s">
        <v>335</v>
      </c>
      <c r="Z204" s="166" t="s">
        <v>410</v>
      </c>
      <c r="AA204" s="166">
        <v>1</v>
      </c>
      <c r="AB204" s="166">
        <v>1</v>
      </c>
      <c r="AC204" s="166">
        <v>1</v>
      </c>
      <c r="AD204" s="166">
        <v>0</v>
      </c>
      <c r="AE204" s="213">
        <v>42492</v>
      </c>
      <c r="AF204" s="64">
        <v>1350</v>
      </c>
      <c r="AG204" s="64" t="s">
        <v>401</v>
      </c>
      <c r="AH204" s="64">
        <v>1</v>
      </c>
      <c r="AI204" s="180" t="s">
        <v>334</v>
      </c>
      <c r="AJ204" s="60">
        <v>6</v>
      </c>
      <c r="AK204" s="60">
        <v>1</v>
      </c>
      <c r="AL204" s="60">
        <v>2</v>
      </c>
      <c r="AM204" s="60">
        <v>0</v>
      </c>
      <c r="AN204" s="60">
        <v>4</v>
      </c>
      <c r="AO204" s="60">
        <v>3</v>
      </c>
      <c r="AP204" s="60">
        <v>1</v>
      </c>
      <c r="AQ204" s="60">
        <v>0</v>
      </c>
      <c r="AR204" s="60">
        <v>0</v>
      </c>
      <c r="AS204" s="60">
        <v>0</v>
      </c>
      <c r="AT204" s="60">
        <v>0</v>
      </c>
      <c r="AU204" s="60">
        <v>0</v>
      </c>
      <c r="AV204" s="60">
        <v>2</v>
      </c>
      <c r="AW204" s="60">
        <v>0</v>
      </c>
      <c r="AX204" s="60">
        <v>0</v>
      </c>
      <c r="AY204" s="60">
        <v>0</v>
      </c>
      <c r="AZ204" s="60">
        <v>4</v>
      </c>
      <c r="BA204" s="60">
        <v>14</v>
      </c>
      <c r="BB204" s="60">
        <v>12</v>
      </c>
      <c r="BC204" s="60">
        <v>6</v>
      </c>
      <c r="BD204" s="60">
        <v>4</v>
      </c>
      <c r="BE204" s="60">
        <v>9</v>
      </c>
      <c r="BF204" s="60">
        <v>8</v>
      </c>
      <c r="BG204" s="187">
        <v>1.5</v>
      </c>
      <c r="BH204" s="187">
        <v>7.1428571428569995E-2</v>
      </c>
      <c r="BI204" s="187">
        <v>0.16666666666666</v>
      </c>
      <c r="BJ204" s="187">
        <v>0</v>
      </c>
      <c r="BK204" s="187">
        <v>1</v>
      </c>
      <c r="BL204" s="187">
        <v>0.33333333333332998</v>
      </c>
      <c r="BM204" s="187">
        <v>0.125</v>
      </c>
    </row>
    <row r="205" spans="2:65" ht="14.1" customHeight="1" x14ac:dyDescent="0.2">
      <c r="B205" s="58" t="s">
        <v>1558</v>
      </c>
      <c r="C205" s="59" t="s">
        <v>383</v>
      </c>
      <c r="D205" s="59" t="s">
        <v>384</v>
      </c>
      <c r="E205" s="63" t="s">
        <v>385</v>
      </c>
      <c r="F205" s="63" t="s">
        <v>403</v>
      </c>
      <c r="G205" s="59"/>
      <c r="H205" s="59" t="s">
        <v>567</v>
      </c>
      <c r="I205" s="59" t="s">
        <v>1511</v>
      </c>
      <c r="J205" s="158" t="b">
        <v>0</v>
      </c>
      <c r="K205" s="133" t="s">
        <v>1559</v>
      </c>
      <c r="L205" s="59" t="s">
        <v>570</v>
      </c>
      <c r="M205" s="58"/>
      <c r="N205" s="63" t="s">
        <v>1560</v>
      </c>
      <c r="O205" s="63" t="s">
        <v>1110</v>
      </c>
      <c r="P205" s="63" t="s">
        <v>393</v>
      </c>
      <c r="Q205" s="63">
        <v>10035</v>
      </c>
      <c r="R205" s="62" t="s">
        <v>1561</v>
      </c>
      <c r="S205" s="218" t="s">
        <v>574</v>
      </c>
      <c r="T205" s="132" t="s">
        <v>575</v>
      </c>
      <c r="U205" s="166" t="s">
        <v>397</v>
      </c>
      <c r="V205" s="219" t="s">
        <v>398</v>
      </c>
      <c r="W205" s="219" t="s">
        <v>399</v>
      </c>
      <c r="X205" s="219" t="s">
        <v>400</v>
      </c>
      <c r="Y205" s="132" t="s">
        <v>333</v>
      </c>
      <c r="Z205" s="166"/>
      <c r="AA205" s="166">
        <v>0</v>
      </c>
      <c r="AB205" s="166">
        <v>0</v>
      </c>
      <c r="AC205" s="166">
        <v>0</v>
      </c>
      <c r="AD205" s="166">
        <v>0</v>
      </c>
      <c r="AE205" s="213">
        <v>42493</v>
      </c>
      <c r="AF205" s="64">
        <v>1349</v>
      </c>
      <c r="AG205" s="64" t="s">
        <v>401</v>
      </c>
      <c r="AH205" s="64">
        <v>2</v>
      </c>
      <c r="AI205" s="180" t="s">
        <v>334</v>
      </c>
      <c r="AJ205" s="60">
        <v>1</v>
      </c>
      <c r="AK205" s="60">
        <v>1</v>
      </c>
      <c r="AL205" s="60">
        <v>0</v>
      </c>
      <c r="AM205" s="60">
        <v>1</v>
      </c>
      <c r="AN205" s="60">
        <v>0</v>
      </c>
      <c r="AO205" s="60">
        <v>0</v>
      </c>
      <c r="AP205" s="60">
        <v>3</v>
      </c>
      <c r="AQ205" s="60">
        <v>0</v>
      </c>
      <c r="AR205" s="60">
        <v>0</v>
      </c>
      <c r="AS205" s="60">
        <v>0</v>
      </c>
      <c r="AT205" s="60">
        <v>0</v>
      </c>
      <c r="AU205" s="60">
        <v>0</v>
      </c>
      <c r="AV205" s="60">
        <v>0</v>
      </c>
      <c r="AW205" s="60">
        <v>0</v>
      </c>
      <c r="AX205" s="60">
        <v>0</v>
      </c>
      <c r="AY205" s="60">
        <v>0</v>
      </c>
      <c r="AZ205" s="60">
        <v>7</v>
      </c>
      <c r="BA205" s="60">
        <v>17</v>
      </c>
      <c r="BB205" s="60">
        <v>2</v>
      </c>
      <c r="BC205" s="60">
        <v>3</v>
      </c>
      <c r="BD205" s="60">
        <v>3</v>
      </c>
      <c r="BE205" s="60">
        <v>6</v>
      </c>
      <c r="BF205" s="60">
        <v>11</v>
      </c>
      <c r="BG205" s="187">
        <v>0.14285714285713999</v>
      </c>
      <c r="BH205" s="187">
        <v>5.882352941176E-2</v>
      </c>
      <c r="BI205" s="187">
        <v>0</v>
      </c>
      <c r="BJ205" s="187">
        <v>0.33333333333332998</v>
      </c>
      <c r="BK205" s="187">
        <v>0</v>
      </c>
      <c r="BL205" s="187">
        <v>0</v>
      </c>
      <c r="BM205" s="187">
        <v>0.27272727272726999</v>
      </c>
    </row>
    <row r="206" spans="2:65" ht="14.1" customHeight="1" x14ac:dyDescent="0.2">
      <c r="B206" s="58" t="s">
        <v>1562</v>
      </c>
      <c r="C206" s="59" t="s">
        <v>383</v>
      </c>
      <c r="D206" s="59" t="s">
        <v>384</v>
      </c>
      <c r="E206" s="63" t="s">
        <v>385</v>
      </c>
      <c r="F206" s="63" t="s">
        <v>403</v>
      </c>
      <c r="G206" s="59"/>
      <c r="H206" s="59" t="s">
        <v>567</v>
      </c>
      <c r="I206" s="59" t="s">
        <v>1511</v>
      </c>
      <c r="J206" s="158" t="b">
        <v>0</v>
      </c>
      <c r="K206" s="133" t="s">
        <v>1563</v>
      </c>
      <c r="L206" s="59" t="s">
        <v>570</v>
      </c>
      <c r="M206" s="58"/>
      <c r="N206" s="63" t="s">
        <v>1564</v>
      </c>
      <c r="O206" s="63" t="s">
        <v>1110</v>
      </c>
      <c r="P206" s="63" t="s">
        <v>393</v>
      </c>
      <c r="Q206" s="63">
        <v>10035</v>
      </c>
      <c r="R206" s="62" t="s">
        <v>1565</v>
      </c>
      <c r="S206" s="218" t="s">
        <v>574</v>
      </c>
      <c r="T206" s="132" t="s">
        <v>575</v>
      </c>
      <c r="U206" s="166" t="s">
        <v>397</v>
      </c>
      <c r="V206" s="219" t="s">
        <v>398</v>
      </c>
      <c r="W206" s="219" t="s">
        <v>399</v>
      </c>
      <c r="X206" s="219" t="s">
        <v>400</v>
      </c>
      <c r="Y206" s="132" t="s">
        <v>336</v>
      </c>
      <c r="Z206" s="166" t="s">
        <v>401</v>
      </c>
      <c r="AA206" s="166">
        <v>1</v>
      </c>
      <c r="AB206" s="166">
        <v>1</v>
      </c>
      <c r="AC206" s="166">
        <v>0</v>
      </c>
      <c r="AD206" s="166">
        <v>0</v>
      </c>
      <c r="AE206" s="213">
        <v>43221</v>
      </c>
      <c r="AF206" s="64">
        <v>621</v>
      </c>
      <c r="AG206" s="64" t="s">
        <v>401</v>
      </c>
      <c r="AH206" s="64">
        <v>1</v>
      </c>
      <c r="AI206" s="180" t="s">
        <v>334</v>
      </c>
      <c r="AJ206" s="60">
        <v>6</v>
      </c>
      <c r="AK206" s="60">
        <v>6</v>
      </c>
      <c r="AL206" s="60">
        <v>5</v>
      </c>
      <c r="AM206" s="60">
        <v>2</v>
      </c>
      <c r="AN206" s="60">
        <v>3</v>
      </c>
      <c r="AO206" s="60">
        <v>1</v>
      </c>
      <c r="AP206" s="60">
        <v>0</v>
      </c>
      <c r="AQ206" s="60">
        <v>0</v>
      </c>
      <c r="AR206" s="60">
        <v>0</v>
      </c>
      <c r="AS206" s="60">
        <v>0</v>
      </c>
      <c r="AT206" s="60">
        <v>1</v>
      </c>
      <c r="AU206" s="60">
        <v>2</v>
      </c>
      <c r="AV206" s="60">
        <v>1</v>
      </c>
      <c r="AW206" s="60">
        <v>1</v>
      </c>
      <c r="AX206" s="60">
        <v>4</v>
      </c>
      <c r="AY206" s="60">
        <v>2</v>
      </c>
      <c r="AZ206" s="60">
        <v>6</v>
      </c>
      <c r="BA206" s="60">
        <v>17</v>
      </c>
      <c r="BB206" s="60">
        <v>28</v>
      </c>
      <c r="BC206" s="60">
        <v>14</v>
      </c>
      <c r="BD206" s="60">
        <v>17</v>
      </c>
      <c r="BE206" s="60">
        <v>19</v>
      </c>
      <c r="BF206" s="60">
        <v>15</v>
      </c>
      <c r="BG206" s="187">
        <v>1</v>
      </c>
      <c r="BH206" s="187">
        <v>0.35294117647057999</v>
      </c>
      <c r="BI206" s="187">
        <v>0.17857142857142</v>
      </c>
      <c r="BJ206" s="187">
        <v>0.14285714285713999</v>
      </c>
      <c r="BK206" s="187">
        <v>0.17647058823528999</v>
      </c>
      <c r="BL206" s="187">
        <v>5.2631578947360001E-2</v>
      </c>
      <c r="BM206" s="187">
        <v>0</v>
      </c>
    </row>
    <row r="207" spans="2:65" ht="14.1" customHeight="1" x14ac:dyDescent="0.2">
      <c r="B207" s="58" t="s">
        <v>1566</v>
      </c>
      <c r="C207" s="59" t="s">
        <v>383</v>
      </c>
      <c r="D207" s="59" t="s">
        <v>384</v>
      </c>
      <c r="E207" s="63" t="s">
        <v>385</v>
      </c>
      <c r="F207" s="63" t="s">
        <v>403</v>
      </c>
      <c r="G207" s="59"/>
      <c r="H207" s="59" t="s">
        <v>567</v>
      </c>
      <c r="I207" s="59" t="s">
        <v>1511</v>
      </c>
      <c r="J207" s="158" t="b">
        <v>0</v>
      </c>
      <c r="K207" s="133" t="s">
        <v>1567</v>
      </c>
      <c r="L207" s="59" t="s">
        <v>417</v>
      </c>
      <c r="M207" s="58"/>
      <c r="N207" s="63" t="s">
        <v>1568</v>
      </c>
      <c r="O207" s="63" t="s">
        <v>1110</v>
      </c>
      <c r="P207" s="63" t="s">
        <v>393</v>
      </c>
      <c r="Q207" s="63">
        <v>10026</v>
      </c>
      <c r="R207" s="62" t="s">
        <v>1569</v>
      </c>
      <c r="S207" s="218" t="s">
        <v>420</v>
      </c>
      <c r="T207" s="132" t="s">
        <v>421</v>
      </c>
      <c r="U207" s="166" t="s">
        <v>397</v>
      </c>
      <c r="V207" s="219" t="s">
        <v>398</v>
      </c>
      <c r="W207" s="219" t="s">
        <v>399</v>
      </c>
      <c r="X207" s="219" t="s">
        <v>400</v>
      </c>
      <c r="Y207" s="132" t="s">
        <v>336</v>
      </c>
      <c r="Z207" s="166" t="s">
        <v>401</v>
      </c>
      <c r="AA207" s="166">
        <v>1</v>
      </c>
      <c r="AB207" s="166">
        <v>1</v>
      </c>
      <c r="AC207" s="166">
        <v>1</v>
      </c>
      <c r="AD207" s="166">
        <v>0</v>
      </c>
      <c r="AE207" s="213">
        <v>43321</v>
      </c>
      <c r="AF207" s="64">
        <v>521</v>
      </c>
      <c r="AG207" s="64" t="s">
        <v>401</v>
      </c>
      <c r="AH207" s="64">
        <v>1</v>
      </c>
      <c r="AI207" s="180" t="s">
        <v>258</v>
      </c>
      <c r="AJ207" s="60">
        <v>0</v>
      </c>
      <c r="AK207" s="60">
        <v>2</v>
      </c>
      <c r="AL207" s="60">
        <v>5</v>
      </c>
      <c r="AM207" s="60">
        <v>0</v>
      </c>
      <c r="AN207" s="60">
        <v>9</v>
      </c>
      <c r="AO207" s="60">
        <v>2</v>
      </c>
      <c r="AP207" s="60">
        <v>5</v>
      </c>
      <c r="AQ207" s="60">
        <v>1</v>
      </c>
      <c r="AR207" s="60">
        <v>0</v>
      </c>
      <c r="AS207" s="60">
        <v>0</v>
      </c>
      <c r="AT207" s="60">
        <v>1</v>
      </c>
      <c r="AU207" s="60">
        <v>1</v>
      </c>
      <c r="AV207" s="60">
        <v>0</v>
      </c>
      <c r="AW207" s="60">
        <v>0</v>
      </c>
      <c r="AX207" s="60">
        <v>0</v>
      </c>
      <c r="AY207" s="60">
        <v>0</v>
      </c>
      <c r="AZ207" s="60">
        <v>10</v>
      </c>
      <c r="BA207" s="60">
        <v>21</v>
      </c>
      <c r="BB207" s="60">
        <v>15</v>
      </c>
      <c r="BC207" s="60">
        <v>25</v>
      </c>
      <c r="BD207" s="60">
        <v>30</v>
      </c>
      <c r="BE207" s="60">
        <v>12</v>
      </c>
      <c r="BF207" s="60">
        <v>25</v>
      </c>
      <c r="BG207" s="187">
        <v>0</v>
      </c>
      <c r="BH207" s="187">
        <v>9.5238095238090001E-2</v>
      </c>
      <c r="BI207" s="187">
        <v>0.33333333333332998</v>
      </c>
      <c r="BJ207" s="187">
        <v>0</v>
      </c>
      <c r="BK207" s="187">
        <v>0.3</v>
      </c>
      <c r="BL207" s="187">
        <v>0.16666666666666</v>
      </c>
      <c r="BM207" s="187">
        <v>0.2</v>
      </c>
    </row>
    <row r="208" spans="2:65" ht="14.1" customHeight="1" x14ac:dyDescent="0.2">
      <c r="B208" s="58" t="s">
        <v>1570</v>
      </c>
      <c r="C208" s="59" t="s">
        <v>383</v>
      </c>
      <c r="D208" s="59" t="s">
        <v>384</v>
      </c>
      <c r="E208" s="63" t="s">
        <v>385</v>
      </c>
      <c r="F208" s="63"/>
      <c r="G208" s="59"/>
      <c r="H208" s="59" t="s">
        <v>567</v>
      </c>
      <c r="I208" s="59" t="s">
        <v>1571</v>
      </c>
      <c r="J208" s="158" t="b">
        <v>0</v>
      </c>
      <c r="K208" s="133" t="s">
        <v>1572</v>
      </c>
      <c r="L208" s="59" t="s">
        <v>1573</v>
      </c>
      <c r="M208" s="58"/>
      <c r="N208" s="63" t="s">
        <v>1574</v>
      </c>
      <c r="O208" s="63" t="s">
        <v>572</v>
      </c>
      <c r="P208" s="63" t="s">
        <v>393</v>
      </c>
      <c r="Q208" s="63">
        <v>10467</v>
      </c>
      <c r="R208" s="62" t="s">
        <v>1575</v>
      </c>
      <c r="S208" s="218" t="s">
        <v>1576</v>
      </c>
      <c r="T208" s="132" t="s">
        <v>1577</v>
      </c>
      <c r="U208" s="166" t="s">
        <v>397</v>
      </c>
      <c r="V208" s="219" t="s">
        <v>398</v>
      </c>
      <c r="W208" s="219" t="s">
        <v>399</v>
      </c>
      <c r="X208" s="219" t="s">
        <v>400</v>
      </c>
      <c r="Y208" s="132" t="s">
        <v>335</v>
      </c>
      <c r="Z208" s="166"/>
      <c r="AA208" s="166">
        <v>1</v>
      </c>
      <c r="AB208" s="166">
        <v>0</v>
      </c>
      <c r="AC208" s="166">
        <v>1</v>
      </c>
      <c r="AD208" s="166">
        <v>0</v>
      </c>
      <c r="AE208" s="213">
        <v>38985</v>
      </c>
      <c r="AF208" s="64">
        <v>4857</v>
      </c>
      <c r="AG208" s="64" t="s">
        <v>401</v>
      </c>
      <c r="AH208" s="64">
        <v>0</v>
      </c>
      <c r="AI208" s="180" t="s">
        <v>334</v>
      </c>
      <c r="AJ208" s="60">
        <v>0</v>
      </c>
      <c r="AK208" s="60">
        <v>2</v>
      </c>
      <c r="AL208" s="60">
        <v>2</v>
      </c>
      <c r="AM208" s="60">
        <v>6</v>
      </c>
      <c r="AN208" s="60">
        <v>1</v>
      </c>
      <c r="AO208" s="60">
        <v>3</v>
      </c>
      <c r="AP208" s="60">
        <v>5</v>
      </c>
      <c r="AQ208" s="60">
        <v>0</v>
      </c>
      <c r="AR208" s="60">
        <v>0</v>
      </c>
      <c r="AS208" s="60">
        <v>1</v>
      </c>
      <c r="AT208" s="60">
        <v>1</v>
      </c>
      <c r="AU208" s="60">
        <v>0</v>
      </c>
      <c r="AV208" s="60">
        <v>1</v>
      </c>
      <c r="AW208" s="60">
        <v>3</v>
      </c>
      <c r="AX208" s="60">
        <v>0</v>
      </c>
      <c r="AY208" s="60">
        <v>1</v>
      </c>
      <c r="AZ208" s="60">
        <v>20</v>
      </c>
      <c r="BA208" s="60">
        <v>37</v>
      </c>
      <c r="BB208" s="60">
        <v>21</v>
      </c>
      <c r="BC208" s="60">
        <v>21</v>
      </c>
      <c r="BD208" s="60">
        <v>15</v>
      </c>
      <c r="BE208" s="60">
        <v>22</v>
      </c>
      <c r="BF208" s="60">
        <v>36</v>
      </c>
      <c r="BG208" s="187">
        <v>0</v>
      </c>
      <c r="BH208" s="187">
        <v>5.4054054054049998E-2</v>
      </c>
      <c r="BI208" s="187">
        <v>9.5238095238090001E-2</v>
      </c>
      <c r="BJ208" s="187">
        <v>0.28571428571427998</v>
      </c>
      <c r="BK208" s="187">
        <v>6.6666666666660004E-2</v>
      </c>
      <c r="BL208" s="187">
        <v>0.13636363636363</v>
      </c>
      <c r="BM208" s="187">
        <v>0.13888888888888001</v>
      </c>
    </row>
    <row r="209" spans="2:65" ht="14.1" customHeight="1" x14ac:dyDescent="0.2">
      <c r="B209" s="58" t="s">
        <v>1578</v>
      </c>
      <c r="C209" s="59" t="s">
        <v>383</v>
      </c>
      <c r="D209" s="59" t="s">
        <v>384</v>
      </c>
      <c r="E209" s="63" t="s">
        <v>385</v>
      </c>
      <c r="F209" s="63" t="s">
        <v>403</v>
      </c>
      <c r="G209" s="59"/>
      <c r="H209" s="59" t="s">
        <v>567</v>
      </c>
      <c r="I209" s="59" t="s">
        <v>1571</v>
      </c>
      <c r="J209" s="158" t="b">
        <v>0</v>
      </c>
      <c r="K209" s="133" t="s">
        <v>1579</v>
      </c>
      <c r="L209" s="59" t="s">
        <v>449</v>
      </c>
      <c r="M209" s="58"/>
      <c r="N209" s="63" t="s">
        <v>1580</v>
      </c>
      <c r="O209" s="63" t="s">
        <v>572</v>
      </c>
      <c r="P209" s="63" t="s">
        <v>393</v>
      </c>
      <c r="Q209" s="63">
        <v>10462</v>
      </c>
      <c r="R209" s="62" t="s">
        <v>1581</v>
      </c>
      <c r="S209" s="218" t="s">
        <v>453</v>
      </c>
      <c r="T209" s="132" t="s">
        <v>454</v>
      </c>
      <c r="U209" s="166" t="s">
        <v>397</v>
      </c>
      <c r="V209" s="219" t="s">
        <v>398</v>
      </c>
      <c r="W209" s="219" t="s">
        <v>399</v>
      </c>
      <c r="X209" s="219" t="s">
        <v>400</v>
      </c>
      <c r="Y209" s="132" t="s">
        <v>336</v>
      </c>
      <c r="Z209" s="166" t="s">
        <v>410</v>
      </c>
      <c r="AA209" s="166">
        <v>1</v>
      </c>
      <c r="AB209" s="166">
        <v>1</v>
      </c>
      <c r="AC209" s="166">
        <v>1</v>
      </c>
      <c r="AD209" s="166">
        <v>0</v>
      </c>
      <c r="AE209" s="213">
        <v>39840</v>
      </c>
      <c r="AF209" s="64">
        <v>4002</v>
      </c>
      <c r="AG209" s="64" t="s">
        <v>401</v>
      </c>
      <c r="AH209" s="64">
        <v>0</v>
      </c>
      <c r="AI209" s="180" t="s">
        <v>258</v>
      </c>
      <c r="AJ209" s="60">
        <v>4</v>
      </c>
      <c r="AK209" s="60">
        <v>1</v>
      </c>
      <c r="AL209" s="60">
        <v>2</v>
      </c>
      <c r="AM209" s="60">
        <v>2</v>
      </c>
      <c r="AN209" s="60">
        <v>3</v>
      </c>
      <c r="AO209" s="60">
        <v>7</v>
      </c>
      <c r="AP209" s="60">
        <v>1</v>
      </c>
      <c r="AQ209" s="60">
        <v>3</v>
      </c>
      <c r="AR209" s="60">
        <v>1</v>
      </c>
      <c r="AS209" s="60">
        <v>3</v>
      </c>
      <c r="AT209" s="60">
        <v>0</v>
      </c>
      <c r="AU209" s="60">
        <v>1</v>
      </c>
      <c r="AV209" s="60">
        <v>1</v>
      </c>
      <c r="AW209" s="60">
        <v>0</v>
      </c>
      <c r="AX209" s="60">
        <v>2</v>
      </c>
      <c r="AY209" s="60">
        <v>1</v>
      </c>
      <c r="AZ209" s="60">
        <v>15</v>
      </c>
      <c r="BA209" s="60">
        <v>24</v>
      </c>
      <c r="BB209" s="60">
        <v>20</v>
      </c>
      <c r="BC209" s="60">
        <v>11</v>
      </c>
      <c r="BD209" s="60">
        <v>13</v>
      </c>
      <c r="BE209" s="60">
        <v>33</v>
      </c>
      <c r="BF209" s="60">
        <v>18</v>
      </c>
      <c r="BG209" s="187">
        <v>0.26666666666666</v>
      </c>
      <c r="BH209" s="187">
        <v>4.1666666666660003E-2</v>
      </c>
      <c r="BI209" s="187">
        <v>0.1</v>
      </c>
      <c r="BJ209" s="187">
        <v>0.18181818181817999</v>
      </c>
      <c r="BK209" s="187">
        <v>0.23076923076923</v>
      </c>
      <c r="BL209" s="187">
        <v>0.21212121212120999</v>
      </c>
      <c r="BM209" s="187">
        <v>5.5555555555550001E-2</v>
      </c>
    </row>
    <row r="210" spans="2:65" ht="14.1" customHeight="1" x14ac:dyDescent="0.2">
      <c r="B210" s="58" t="s">
        <v>1582</v>
      </c>
      <c r="C210" s="59" t="s">
        <v>383</v>
      </c>
      <c r="D210" s="59" t="s">
        <v>384</v>
      </c>
      <c r="E210" s="63" t="s">
        <v>385</v>
      </c>
      <c r="F210" s="63"/>
      <c r="G210" s="59"/>
      <c r="H210" s="59" t="s">
        <v>567</v>
      </c>
      <c r="I210" s="59" t="s">
        <v>1571</v>
      </c>
      <c r="J210" s="158" t="b">
        <v>0</v>
      </c>
      <c r="K210" s="133" t="s">
        <v>1583</v>
      </c>
      <c r="L210" s="59" t="s">
        <v>1584</v>
      </c>
      <c r="M210" s="58"/>
      <c r="N210" s="63" t="s">
        <v>1585</v>
      </c>
      <c r="O210" s="63" t="s">
        <v>572</v>
      </c>
      <c r="P210" s="63" t="s">
        <v>393</v>
      </c>
      <c r="Q210" s="63">
        <v>10466</v>
      </c>
      <c r="R210" s="62" t="s">
        <v>1586</v>
      </c>
      <c r="S210" s="218" t="s">
        <v>1587</v>
      </c>
      <c r="T210" s="132" t="s">
        <v>1588</v>
      </c>
      <c r="U210" s="166" t="s">
        <v>397</v>
      </c>
      <c r="V210" s="219" t="s">
        <v>398</v>
      </c>
      <c r="W210" s="219" t="s">
        <v>399</v>
      </c>
      <c r="X210" s="219" t="s">
        <v>400</v>
      </c>
      <c r="Y210" s="132" t="s">
        <v>333</v>
      </c>
      <c r="Z210" s="166"/>
      <c r="AA210" s="166">
        <v>0</v>
      </c>
      <c r="AB210" s="166">
        <v>0</v>
      </c>
      <c r="AC210" s="166">
        <v>0</v>
      </c>
      <c r="AD210" s="166">
        <v>0</v>
      </c>
      <c r="AE210" s="213">
        <v>39957</v>
      </c>
      <c r="AF210" s="64">
        <v>3885</v>
      </c>
      <c r="AG210" s="64" t="s">
        <v>401</v>
      </c>
      <c r="AH210" s="64">
        <v>1</v>
      </c>
      <c r="AI210" s="180" t="s">
        <v>334</v>
      </c>
      <c r="AJ210" s="60">
        <v>0</v>
      </c>
      <c r="AK210" s="60">
        <v>1</v>
      </c>
      <c r="AL210" s="60">
        <v>0</v>
      </c>
      <c r="AM210" s="60">
        <v>0</v>
      </c>
      <c r="AN210" s="60">
        <v>0</v>
      </c>
      <c r="AO210" s="60">
        <v>0</v>
      </c>
      <c r="AP210" s="60">
        <v>0</v>
      </c>
      <c r="AQ210" s="60">
        <v>0</v>
      </c>
      <c r="AR210" s="60">
        <v>0</v>
      </c>
      <c r="AS210" s="60">
        <v>0</v>
      </c>
      <c r="AT210" s="60">
        <v>0</v>
      </c>
      <c r="AU210" s="60">
        <v>0</v>
      </c>
      <c r="AV210" s="60">
        <v>0</v>
      </c>
      <c r="AW210" s="60">
        <v>0</v>
      </c>
      <c r="AX210" s="60">
        <v>0</v>
      </c>
      <c r="AY210" s="60">
        <v>0</v>
      </c>
      <c r="AZ210" s="60">
        <v>0</v>
      </c>
      <c r="BA210" s="60">
        <v>11</v>
      </c>
      <c r="BB210" s="60">
        <v>4</v>
      </c>
      <c r="BC210" s="60">
        <v>9</v>
      </c>
      <c r="BD210" s="60">
        <v>3</v>
      </c>
      <c r="BE210" s="60">
        <v>6</v>
      </c>
      <c r="BF210" s="60">
        <v>5</v>
      </c>
      <c r="BG210" s="187">
        <v>0</v>
      </c>
      <c r="BH210" s="187">
        <v>9.0909090909089996E-2</v>
      </c>
      <c r="BI210" s="187">
        <v>0</v>
      </c>
      <c r="BJ210" s="187">
        <v>0</v>
      </c>
      <c r="BK210" s="187">
        <v>0</v>
      </c>
      <c r="BL210" s="187">
        <v>0</v>
      </c>
      <c r="BM210" s="187">
        <v>0</v>
      </c>
    </row>
    <row r="211" spans="2:65" ht="14.1" customHeight="1" x14ac:dyDescent="0.2">
      <c r="B211" s="58" t="s">
        <v>1589</v>
      </c>
      <c r="C211" s="59" t="s">
        <v>383</v>
      </c>
      <c r="D211" s="59" t="s">
        <v>384</v>
      </c>
      <c r="E211" s="63" t="s">
        <v>385</v>
      </c>
      <c r="F211" s="63"/>
      <c r="G211" s="59"/>
      <c r="H211" s="59" t="s">
        <v>567</v>
      </c>
      <c r="I211" s="59" t="s">
        <v>1571</v>
      </c>
      <c r="J211" s="158" t="b">
        <v>0</v>
      </c>
      <c r="K211" s="133" t="s">
        <v>1590</v>
      </c>
      <c r="L211" s="59" t="s">
        <v>1591</v>
      </c>
      <c r="M211" s="58"/>
      <c r="N211" s="63" t="s">
        <v>1592</v>
      </c>
      <c r="O211" s="63" t="s">
        <v>572</v>
      </c>
      <c r="P211" s="63" t="s">
        <v>393</v>
      </c>
      <c r="Q211" s="63">
        <v>10469</v>
      </c>
      <c r="R211" s="62" t="s">
        <v>1593</v>
      </c>
      <c r="S211" s="218" t="s">
        <v>1594</v>
      </c>
      <c r="T211" s="132" t="s">
        <v>1595</v>
      </c>
      <c r="U211" s="166" t="s">
        <v>397</v>
      </c>
      <c r="V211" s="219" t="s">
        <v>398</v>
      </c>
      <c r="W211" s="219" t="s">
        <v>399</v>
      </c>
      <c r="X211" s="219" t="s">
        <v>400</v>
      </c>
      <c r="Y211" s="132" t="s">
        <v>335</v>
      </c>
      <c r="Z211" s="166"/>
      <c r="AA211" s="166">
        <v>0</v>
      </c>
      <c r="AB211" s="166">
        <v>0</v>
      </c>
      <c r="AC211" s="166">
        <v>0</v>
      </c>
      <c r="AD211" s="166">
        <v>0</v>
      </c>
      <c r="AE211" s="213">
        <v>39957</v>
      </c>
      <c r="AF211" s="64">
        <v>3885</v>
      </c>
      <c r="AG211" s="64" t="s">
        <v>401</v>
      </c>
      <c r="AH211" s="64">
        <v>1</v>
      </c>
      <c r="AI211" s="180" t="s">
        <v>334</v>
      </c>
      <c r="AJ211" s="60">
        <v>0</v>
      </c>
      <c r="AK211" s="60">
        <v>0</v>
      </c>
      <c r="AL211" s="60">
        <v>3</v>
      </c>
      <c r="AM211" s="60">
        <v>1</v>
      </c>
      <c r="AN211" s="60">
        <v>2</v>
      </c>
      <c r="AO211" s="60">
        <v>5</v>
      </c>
      <c r="AP211" s="60">
        <v>1</v>
      </c>
      <c r="AQ211" s="60">
        <v>0</v>
      </c>
      <c r="AR211" s="60">
        <v>0</v>
      </c>
      <c r="AS211" s="60">
        <v>1</v>
      </c>
      <c r="AT211" s="60">
        <v>1</v>
      </c>
      <c r="AU211" s="60">
        <v>0</v>
      </c>
      <c r="AV211" s="60">
        <v>1</v>
      </c>
      <c r="AW211" s="60">
        <v>1</v>
      </c>
      <c r="AX211" s="60">
        <v>1</v>
      </c>
      <c r="AY211" s="60">
        <v>0</v>
      </c>
      <c r="AZ211" s="60">
        <v>11</v>
      </c>
      <c r="BA211" s="60">
        <v>13</v>
      </c>
      <c r="BB211" s="60">
        <v>17</v>
      </c>
      <c r="BC211" s="60">
        <v>16</v>
      </c>
      <c r="BD211" s="60">
        <v>7</v>
      </c>
      <c r="BE211" s="60">
        <v>15</v>
      </c>
      <c r="BF211" s="60">
        <v>10</v>
      </c>
      <c r="BG211" s="187">
        <v>0</v>
      </c>
      <c r="BH211" s="187">
        <v>0</v>
      </c>
      <c r="BI211" s="187">
        <v>0.17647058823528999</v>
      </c>
      <c r="BJ211" s="187">
        <v>6.25E-2</v>
      </c>
      <c r="BK211" s="187">
        <v>0.28571428571427998</v>
      </c>
      <c r="BL211" s="187">
        <v>0.33333333333332998</v>
      </c>
      <c r="BM211" s="187">
        <v>0.1</v>
      </c>
    </row>
    <row r="212" spans="2:65" ht="14.1" customHeight="1" x14ac:dyDescent="0.2">
      <c r="B212" s="58" t="s">
        <v>1596</v>
      </c>
      <c r="C212" s="59" t="s">
        <v>383</v>
      </c>
      <c r="D212" s="59" t="s">
        <v>384</v>
      </c>
      <c r="E212" s="63" t="s">
        <v>385</v>
      </c>
      <c r="F212" s="63"/>
      <c r="G212" s="59"/>
      <c r="H212" s="59" t="s">
        <v>567</v>
      </c>
      <c r="I212" s="59" t="s">
        <v>1571</v>
      </c>
      <c r="J212" s="158" t="b">
        <v>0</v>
      </c>
      <c r="K212" s="133" t="s">
        <v>1597</v>
      </c>
      <c r="L212" s="59" t="s">
        <v>1598</v>
      </c>
      <c r="M212" s="58"/>
      <c r="N212" s="63" t="s">
        <v>1599</v>
      </c>
      <c r="O212" s="63" t="s">
        <v>572</v>
      </c>
      <c r="P212" s="63" t="s">
        <v>393</v>
      </c>
      <c r="Q212" s="63">
        <v>10469</v>
      </c>
      <c r="R212" s="62" t="s">
        <v>1600</v>
      </c>
      <c r="S212" s="218" t="s">
        <v>1601</v>
      </c>
      <c r="T212" s="132" t="s">
        <v>1602</v>
      </c>
      <c r="U212" s="166" t="s">
        <v>397</v>
      </c>
      <c r="V212" s="219" t="s">
        <v>398</v>
      </c>
      <c r="W212" s="219" t="s">
        <v>399</v>
      </c>
      <c r="X212" s="219" t="s">
        <v>400</v>
      </c>
      <c r="Y212" s="132" t="s">
        <v>335</v>
      </c>
      <c r="Z212" s="166"/>
      <c r="AA212" s="166">
        <v>0</v>
      </c>
      <c r="AB212" s="166">
        <v>0</v>
      </c>
      <c r="AC212" s="166">
        <v>1</v>
      </c>
      <c r="AD212" s="166">
        <v>0</v>
      </c>
      <c r="AE212" s="213">
        <v>40214</v>
      </c>
      <c r="AF212" s="64">
        <v>3628</v>
      </c>
      <c r="AG212" s="64" t="s">
        <v>401</v>
      </c>
      <c r="AH212" s="64">
        <v>1</v>
      </c>
      <c r="AI212" s="180" t="s">
        <v>334</v>
      </c>
      <c r="AJ212" s="60">
        <v>0</v>
      </c>
      <c r="AK212" s="60">
        <v>2</v>
      </c>
      <c r="AL212" s="60">
        <v>0</v>
      </c>
      <c r="AM212" s="60">
        <v>0</v>
      </c>
      <c r="AN212" s="60">
        <v>4</v>
      </c>
      <c r="AO212" s="60">
        <v>0</v>
      </c>
      <c r="AP212" s="60">
        <v>0</v>
      </c>
      <c r="AQ212" s="60">
        <v>0</v>
      </c>
      <c r="AR212" s="60">
        <v>0</v>
      </c>
      <c r="AS212" s="60">
        <v>1</v>
      </c>
      <c r="AT212" s="60">
        <v>0</v>
      </c>
      <c r="AU212" s="60">
        <v>1</v>
      </c>
      <c r="AV212" s="60">
        <v>2</v>
      </c>
      <c r="AW212" s="60">
        <v>2</v>
      </c>
      <c r="AX212" s="60">
        <v>0</v>
      </c>
      <c r="AY212" s="60">
        <v>0</v>
      </c>
      <c r="AZ212" s="60">
        <v>0</v>
      </c>
      <c r="BA212" s="60">
        <v>16</v>
      </c>
      <c r="BB212" s="60">
        <v>5</v>
      </c>
      <c r="BC212" s="60">
        <v>4</v>
      </c>
      <c r="BD212" s="60">
        <v>10</v>
      </c>
      <c r="BE212" s="60">
        <v>13</v>
      </c>
      <c r="BF212" s="60">
        <v>0</v>
      </c>
      <c r="BG212" s="187">
        <v>0</v>
      </c>
      <c r="BH212" s="187">
        <v>0.125</v>
      </c>
      <c r="BI212" s="187">
        <v>0</v>
      </c>
      <c r="BJ212" s="187">
        <v>0</v>
      </c>
      <c r="BK212" s="187">
        <v>0.4</v>
      </c>
      <c r="BL212" s="187">
        <v>0</v>
      </c>
      <c r="BM212" s="187">
        <v>0</v>
      </c>
    </row>
    <row r="213" spans="2:65" ht="14.1" customHeight="1" x14ac:dyDescent="0.2">
      <c r="B213" s="58" t="s">
        <v>1603</v>
      </c>
      <c r="C213" s="59" t="s">
        <v>383</v>
      </c>
      <c r="D213" s="59" t="s">
        <v>384</v>
      </c>
      <c r="E213" s="63" t="s">
        <v>385</v>
      </c>
      <c r="F213" s="63" t="s">
        <v>403</v>
      </c>
      <c r="G213" s="59"/>
      <c r="H213" s="59" t="s">
        <v>567</v>
      </c>
      <c r="I213" s="59" t="s">
        <v>1571</v>
      </c>
      <c r="J213" s="158" t="b">
        <v>0</v>
      </c>
      <c r="K213" s="133" t="s">
        <v>1604</v>
      </c>
      <c r="L213" s="59" t="s">
        <v>570</v>
      </c>
      <c r="M213" s="58"/>
      <c r="N213" s="63" t="s">
        <v>1605</v>
      </c>
      <c r="O213" s="63" t="s">
        <v>572</v>
      </c>
      <c r="P213" s="63" t="s">
        <v>393</v>
      </c>
      <c r="Q213" s="63">
        <v>10467</v>
      </c>
      <c r="R213" s="62" t="s">
        <v>1606</v>
      </c>
      <c r="S213" s="218" t="s">
        <v>574</v>
      </c>
      <c r="T213" s="132" t="s">
        <v>575</v>
      </c>
      <c r="U213" s="166" t="s">
        <v>397</v>
      </c>
      <c r="V213" s="219" t="s">
        <v>398</v>
      </c>
      <c r="W213" s="219" t="s">
        <v>399</v>
      </c>
      <c r="X213" s="219" t="s">
        <v>400</v>
      </c>
      <c r="Y213" s="132" t="s">
        <v>336</v>
      </c>
      <c r="Z213" s="166" t="s">
        <v>410</v>
      </c>
      <c r="AA213" s="166">
        <v>1</v>
      </c>
      <c r="AB213" s="166">
        <v>1</v>
      </c>
      <c r="AC213" s="166">
        <v>1</v>
      </c>
      <c r="AD213" s="166">
        <v>0</v>
      </c>
      <c r="AE213" s="213">
        <v>40231</v>
      </c>
      <c r="AF213" s="64">
        <v>3611</v>
      </c>
      <c r="AG213" s="64" t="s">
        <v>401</v>
      </c>
      <c r="AH213" s="64">
        <v>1</v>
      </c>
      <c r="AI213" s="180" t="s">
        <v>258</v>
      </c>
      <c r="AJ213" s="60">
        <v>0</v>
      </c>
      <c r="AK213" s="60">
        <v>0</v>
      </c>
      <c r="AL213" s="60">
        <v>1</v>
      </c>
      <c r="AM213" s="60">
        <v>1</v>
      </c>
      <c r="AN213" s="60">
        <v>2</v>
      </c>
      <c r="AO213" s="60">
        <v>5</v>
      </c>
      <c r="AP213" s="60">
        <v>0</v>
      </c>
      <c r="AQ213" s="60">
        <v>3</v>
      </c>
      <c r="AR213" s="60">
        <v>2</v>
      </c>
      <c r="AS213" s="60">
        <v>3</v>
      </c>
      <c r="AT213" s="60">
        <v>0</v>
      </c>
      <c r="AU213" s="60">
        <v>1</v>
      </c>
      <c r="AV213" s="60">
        <v>2</v>
      </c>
      <c r="AW213" s="60">
        <v>2</v>
      </c>
      <c r="AX213" s="60">
        <v>3</v>
      </c>
      <c r="AY213" s="60">
        <v>0</v>
      </c>
      <c r="AZ213" s="60">
        <v>17</v>
      </c>
      <c r="BA213" s="60">
        <v>25</v>
      </c>
      <c r="BB213" s="60">
        <v>24</v>
      </c>
      <c r="BC213" s="60">
        <v>16</v>
      </c>
      <c r="BD213" s="60">
        <v>12</v>
      </c>
      <c r="BE213" s="60">
        <v>24</v>
      </c>
      <c r="BF213" s="60">
        <v>22</v>
      </c>
      <c r="BG213" s="187">
        <v>0</v>
      </c>
      <c r="BH213" s="187">
        <v>0</v>
      </c>
      <c r="BI213" s="187">
        <v>4.1666666666660003E-2</v>
      </c>
      <c r="BJ213" s="187">
        <v>6.25E-2</v>
      </c>
      <c r="BK213" s="187">
        <v>0.16666666666666</v>
      </c>
      <c r="BL213" s="187">
        <v>0.20833333333333001</v>
      </c>
      <c r="BM213" s="187">
        <v>0</v>
      </c>
    </row>
    <row r="214" spans="2:65" ht="14.1" customHeight="1" x14ac:dyDescent="0.2">
      <c r="B214" s="58" t="s">
        <v>1607</v>
      </c>
      <c r="C214" s="59" t="s">
        <v>383</v>
      </c>
      <c r="D214" s="59" t="s">
        <v>384</v>
      </c>
      <c r="E214" s="63" t="s">
        <v>385</v>
      </c>
      <c r="F214" s="63" t="s">
        <v>403</v>
      </c>
      <c r="G214" s="59"/>
      <c r="H214" s="59" t="s">
        <v>567</v>
      </c>
      <c r="I214" s="59" t="s">
        <v>1571</v>
      </c>
      <c r="J214" s="158" t="b">
        <v>0</v>
      </c>
      <c r="K214" s="133" t="s">
        <v>1608</v>
      </c>
      <c r="L214" s="59" t="s">
        <v>405</v>
      </c>
      <c r="M214" s="58"/>
      <c r="N214" s="63" t="s">
        <v>1609</v>
      </c>
      <c r="O214" s="63" t="s">
        <v>572</v>
      </c>
      <c r="P214" s="63" t="s">
        <v>393</v>
      </c>
      <c r="Q214" s="63">
        <v>10472</v>
      </c>
      <c r="R214" s="62" t="s">
        <v>1610</v>
      </c>
      <c r="S214" s="218" t="s">
        <v>408</v>
      </c>
      <c r="T214" s="132" t="s">
        <v>409</v>
      </c>
      <c r="U214" s="166" t="s">
        <v>397</v>
      </c>
      <c r="V214" s="219" t="s">
        <v>398</v>
      </c>
      <c r="W214" s="219" t="s">
        <v>399</v>
      </c>
      <c r="X214" s="219" t="s">
        <v>400</v>
      </c>
      <c r="Y214" s="132" t="s">
        <v>336</v>
      </c>
      <c r="Z214" s="166" t="s">
        <v>410</v>
      </c>
      <c r="AA214" s="166">
        <v>1</v>
      </c>
      <c r="AB214" s="166">
        <v>1</v>
      </c>
      <c r="AC214" s="166">
        <v>1</v>
      </c>
      <c r="AD214" s="166">
        <v>0</v>
      </c>
      <c r="AE214" s="213">
        <v>40315</v>
      </c>
      <c r="AF214" s="64">
        <v>3527</v>
      </c>
      <c r="AG214" s="64" t="s">
        <v>401</v>
      </c>
      <c r="AH214" s="64">
        <v>0</v>
      </c>
      <c r="AI214" s="180" t="s">
        <v>258</v>
      </c>
      <c r="AJ214" s="60">
        <v>2</v>
      </c>
      <c r="AK214" s="60">
        <v>6</v>
      </c>
      <c r="AL214" s="60">
        <v>4</v>
      </c>
      <c r="AM214" s="60">
        <v>7</v>
      </c>
      <c r="AN214" s="60">
        <v>5</v>
      </c>
      <c r="AO214" s="60">
        <v>8</v>
      </c>
      <c r="AP214" s="60">
        <v>6</v>
      </c>
      <c r="AQ214" s="60">
        <v>3</v>
      </c>
      <c r="AR214" s="60">
        <v>4</v>
      </c>
      <c r="AS214" s="60">
        <v>2</v>
      </c>
      <c r="AT214" s="60">
        <v>1</v>
      </c>
      <c r="AU214" s="60">
        <v>1</v>
      </c>
      <c r="AV214" s="60">
        <v>1</v>
      </c>
      <c r="AW214" s="60">
        <v>3</v>
      </c>
      <c r="AX214" s="60">
        <v>1</v>
      </c>
      <c r="AY214" s="60">
        <v>1</v>
      </c>
      <c r="AZ214" s="60">
        <v>38</v>
      </c>
      <c r="BA214" s="60">
        <v>61</v>
      </c>
      <c r="BB214" s="60">
        <v>47</v>
      </c>
      <c r="BC214" s="60">
        <v>30</v>
      </c>
      <c r="BD214" s="60">
        <v>37</v>
      </c>
      <c r="BE214" s="60">
        <v>43</v>
      </c>
      <c r="BF214" s="60">
        <v>44</v>
      </c>
      <c r="BG214" s="187">
        <v>5.2631578947360001E-2</v>
      </c>
      <c r="BH214" s="187">
        <v>9.8360655737700003E-2</v>
      </c>
      <c r="BI214" s="187">
        <v>8.5106382978720002E-2</v>
      </c>
      <c r="BJ214" s="187">
        <v>0.23333333333333001</v>
      </c>
      <c r="BK214" s="187">
        <v>0.13513513513513001</v>
      </c>
      <c r="BL214" s="187">
        <v>0.18604651162790001</v>
      </c>
      <c r="BM214" s="187">
        <v>0.13636363636363</v>
      </c>
    </row>
    <row r="215" spans="2:65" ht="14.1" customHeight="1" x14ac:dyDescent="0.2">
      <c r="B215" s="58" t="s">
        <v>1611</v>
      </c>
      <c r="C215" s="59" t="s">
        <v>383</v>
      </c>
      <c r="D215" s="59" t="s">
        <v>384</v>
      </c>
      <c r="E215" s="63" t="s">
        <v>385</v>
      </c>
      <c r="F215" s="63" t="s">
        <v>403</v>
      </c>
      <c r="G215" s="59"/>
      <c r="H215" s="59" t="s">
        <v>567</v>
      </c>
      <c r="I215" s="59" t="s">
        <v>1571</v>
      </c>
      <c r="J215" s="158" t="b">
        <v>0</v>
      </c>
      <c r="K215" s="133" t="s">
        <v>1612</v>
      </c>
      <c r="L215" s="59" t="s">
        <v>570</v>
      </c>
      <c r="M215" s="58"/>
      <c r="N215" s="63" t="s">
        <v>1613</v>
      </c>
      <c r="O215" s="63" t="s">
        <v>572</v>
      </c>
      <c r="P215" s="63" t="s">
        <v>393</v>
      </c>
      <c r="Q215" s="63">
        <v>10466</v>
      </c>
      <c r="R215" s="62" t="s">
        <v>1614</v>
      </c>
      <c r="S215" s="218" t="s">
        <v>574</v>
      </c>
      <c r="T215" s="132" t="s">
        <v>575</v>
      </c>
      <c r="U215" s="166" t="s">
        <v>397</v>
      </c>
      <c r="V215" s="219" t="s">
        <v>398</v>
      </c>
      <c r="W215" s="219" t="s">
        <v>399</v>
      </c>
      <c r="X215" s="219" t="s">
        <v>400</v>
      </c>
      <c r="Y215" s="132" t="s">
        <v>336</v>
      </c>
      <c r="Z215" s="166" t="s">
        <v>410</v>
      </c>
      <c r="AA215" s="166">
        <v>1</v>
      </c>
      <c r="AB215" s="166">
        <v>1</v>
      </c>
      <c r="AC215" s="166">
        <v>0</v>
      </c>
      <c r="AD215" s="166">
        <v>0</v>
      </c>
      <c r="AE215" s="213">
        <v>40673</v>
      </c>
      <c r="AF215" s="64">
        <v>3169</v>
      </c>
      <c r="AG215" s="64" t="s">
        <v>401</v>
      </c>
      <c r="AH215" s="64">
        <v>1</v>
      </c>
      <c r="AI215" s="180" t="s">
        <v>334</v>
      </c>
      <c r="AJ215" s="60">
        <v>4</v>
      </c>
      <c r="AK215" s="60">
        <v>2</v>
      </c>
      <c r="AL215" s="60">
        <v>1</v>
      </c>
      <c r="AM215" s="60">
        <v>0</v>
      </c>
      <c r="AN215" s="60">
        <v>2</v>
      </c>
      <c r="AO215" s="60">
        <v>0</v>
      </c>
      <c r="AP215" s="60">
        <v>2</v>
      </c>
      <c r="AQ215" s="60">
        <v>0</v>
      </c>
      <c r="AR215" s="60">
        <v>0</v>
      </c>
      <c r="AS215" s="60">
        <v>0</v>
      </c>
      <c r="AT215" s="60">
        <v>0</v>
      </c>
      <c r="AU215" s="60">
        <v>0</v>
      </c>
      <c r="AV215" s="60">
        <v>0</v>
      </c>
      <c r="AW215" s="60">
        <v>2</v>
      </c>
      <c r="AX215" s="60">
        <v>0</v>
      </c>
      <c r="AY215" s="60">
        <v>0</v>
      </c>
      <c r="AZ215" s="60">
        <v>16</v>
      </c>
      <c r="BA215" s="60">
        <v>15</v>
      </c>
      <c r="BB215" s="60">
        <v>20</v>
      </c>
      <c r="BC215" s="60">
        <v>15</v>
      </c>
      <c r="BD215" s="60">
        <v>14</v>
      </c>
      <c r="BE215" s="60">
        <v>18</v>
      </c>
      <c r="BF215" s="60">
        <v>17</v>
      </c>
      <c r="BG215" s="187">
        <v>0.25</v>
      </c>
      <c r="BH215" s="187">
        <v>0.13333333333333</v>
      </c>
      <c r="BI215" s="187">
        <v>0.05</v>
      </c>
      <c r="BJ215" s="187">
        <v>0</v>
      </c>
      <c r="BK215" s="187">
        <v>0.14285714285713999</v>
      </c>
      <c r="BL215" s="187">
        <v>0</v>
      </c>
      <c r="BM215" s="187">
        <v>0.11764705882352</v>
      </c>
    </row>
    <row r="216" spans="2:65" ht="14.1" customHeight="1" x14ac:dyDescent="0.2">
      <c r="B216" s="58" t="s">
        <v>1615</v>
      </c>
      <c r="C216" s="59" t="s">
        <v>383</v>
      </c>
      <c r="D216" s="59" t="s">
        <v>384</v>
      </c>
      <c r="E216" s="63" t="s">
        <v>385</v>
      </c>
      <c r="F216" s="63" t="s">
        <v>403</v>
      </c>
      <c r="G216" s="59"/>
      <c r="H216" s="59" t="s">
        <v>567</v>
      </c>
      <c r="I216" s="59" t="s">
        <v>1571</v>
      </c>
      <c r="J216" s="158" t="b">
        <v>0</v>
      </c>
      <c r="K216" s="133" t="s">
        <v>1616</v>
      </c>
      <c r="L216" s="59" t="s">
        <v>570</v>
      </c>
      <c r="M216" s="58"/>
      <c r="N216" s="63" t="s">
        <v>1617</v>
      </c>
      <c r="O216" s="63" t="s">
        <v>572</v>
      </c>
      <c r="P216" s="63" t="s">
        <v>393</v>
      </c>
      <c r="Q216" s="63">
        <v>10472</v>
      </c>
      <c r="R216" s="62" t="s">
        <v>1618</v>
      </c>
      <c r="S216" s="218" t="s">
        <v>574</v>
      </c>
      <c r="T216" s="132" t="s">
        <v>575</v>
      </c>
      <c r="U216" s="166" t="s">
        <v>397</v>
      </c>
      <c r="V216" s="219" t="s">
        <v>398</v>
      </c>
      <c r="W216" s="219" t="s">
        <v>399</v>
      </c>
      <c r="X216" s="219" t="s">
        <v>400</v>
      </c>
      <c r="Y216" s="132" t="s">
        <v>336</v>
      </c>
      <c r="Z216" s="166" t="s">
        <v>410</v>
      </c>
      <c r="AA216" s="166">
        <v>1</v>
      </c>
      <c r="AB216" s="166">
        <v>1</v>
      </c>
      <c r="AC216" s="166">
        <v>1</v>
      </c>
      <c r="AD216" s="166">
        <v>0</v>
      </c>
      <c r="AE216" s="213">
        <v>41009</v>
      </c>
      <c r="AF216" s="64">
        <v>2833</v>
      </c>
      <c r="AG216" s="64" t="s">
        <v>401</v>
      </c>
      <c r="AH216" s="64">
        <v>0</v>
      </c>
      <c r="AI216" s="180" t="s">
        <v>258</v>
      </c>
      <c r="AJ216" s="60">
        <v>1</v>
      </c>
      <c r="AK216" s="60">
        <v>4</v>
      </c>
      <c r="AL216" s="60">
        <v>0</v>
      </c>
      <c r="AM216" s="60">
        <v>4</v>
      </c>
      <c r="AN216" s="60">
        <v>4</v>
      </c>
      <c r="AO216" s="60">
        <v>2</v>
      </c>
      <c r="AP216" s="60">
        <v>1</v>
      </c>
      <c r="AQ216" s="60">
        <v>7</v>
      </c>
      <c r="AR216" s="60">
        <v>4</v>
      </c>
      <c r="AS216" s="60">
        <v>0</v>
      </c>
      <c r="AT216" s="60">
        <v>1</v>
      </c>
      <c r="AU216" s="60">
        <v>0</v>
      </c>
      <c r="AV216" s="60">
        <v>0</v>
      </c>
      <c r="AW216" s="60">
        <v>2</v>
      </c>
      <c r="AX216" s="60">
        <v>3</v>
      </c>
      <c r="AY216" s="60">
        <v>1</v>
      </c>
      <c r="AZ216" s="60">
        <v>7</v>
      </c>
      <c r="BA216" s="60">
        <v>19</v>
      </c>
      <c r="BB216" s="60">
        <v>8</v>
      </c>
      <c r="BC216" s="60">
        <v>12</v>
      </c>
      <c r="BD216" s="60">
        <v>14</v>
      </c>
      <c r="BE216" s="60">
        <v>14</v>
      </c>
      <c r="BF216" s="60">
        <v>11</v>
      </c>
      <c r="BG216" s="187">
        <v>0.14285714285713999</v>
      </c>
      <c r="BH216" s="187">
        <v>0.21052631578947001</v>
      </c>
      <c r="BI216" s="187">
        <v>0</v>
      </c>
      <c r="BJ216" s="187">
        <v>0.33333333333332998</v>
      </c>
      <c r="BK216" s="187">
        <v>0.28571428571427998</v>
      </c>
      <c r="BL216" s="187">
        <v>0.14285714285713999</v>
      </c>
      <c r="BM216" s="187">
        <v>9.0909090909089996E-2</v>
      </c>
    </row>
    <row r="217" spans="2:65" ht="14.1" customHeight="1" x14ac:dyDescent="0.2">
      <c r="B217" s="58" t="s">
        <v>1619</v>
      </c>
      <c r="C217" s="59" t="s">
        <v>383</v>
      </c>
      <c r="D217" s="59" t="s">
        <v>384</v>
      </c>
      <c r="E217" s="63" t="s">
        <v>385</v>
      </c>
      <c r="F217" s="63" t="s">
        <v>403</v>
      </c>
      <c r="G217" s="59"/>
      <c r="H217" s="59" t="s">
        <v>567</v>
      </c>
      <c r="I217" s="59" t="s">
        <v>1571</v>
      </c>
      <c r="J217" s="158" t="b">
        <v>0</v>
      </c>
      <c r="K217" s="133" t="s">
        <v>1620</v>
      </c>
      <c r="L217" s="59" t="s">
        <v>570</v>
      </c>
      <c r="M217" s="58"/>
      <c r="N217" s="63" t="s">
        <v>1621</v>
      </c>
      <c r="O217" s="63" t="s">
        <v>572</v>
      </c>
      <c r="P217" s="63" t="s">
        <v>393</v>
      </c>
      <c r="Q217" s="63">
        <v>10472</v>
      </c>
      <c r="R217" s="62" t="s">
        <v>1622</v>
      </c>
      <c r="S217" s="218" t="s">
        <v>574</v>
      </c>
      <c r="T217" s="132" t="s">
        <v>575</v>
      </c>
      <c r="U217" s="166" t="s">
        <v>397</v>
      </c>
      <c r="V217" s="219" t="s">
        <v>398</v>
      </c>
      <c r="W217" s="219" t="s">
        <v>399</v>
      </c>
      <c r="X217" s="219" t="s">
        <v>400</v>
      </c>
      <c r="Y217" s="132" t="s">
        <v>336</v>
      </c>
      <c r="Z217" s="166" t="s">
        <v>410</v>
      </c>
      <c r="AA217" s="166">
        <v>1</v>
      </c>
      <c r="AB217" s="166">
        <v>1</v>
      </c>
      <c r="AC217" s="166">
        <v>1</v>
      </c>
      <c r="AD217" s="166">
        <v>0</v>
      </c>
      <c r="AE217" s="213">
        <v>41974</v>
      </c>
      <c r="AF217" s="64">
        <v>1868</v>
      </c>
      <c r="AG217" s="64" t="s">
        <v>401</v>
      </c>
      <c r="AH217" s="64">
        <v>0</v>
      </c>
      <c r="AI217" s="180" t="s">
        <v>258</v>
      </c>
      <c r="AJ217" s="60">
        <v>6</v>
      </c>
      <c r="AK217" s="60">
        <v>1</v>
      </c>
      <c r="AL217" s="60">
        <v>3</v>
      </c>
      <c r="AM217" s="60">
        <v>1</v>
      </c>
      <c r="AN217" s="60">
        <v>1</v>
      </c>
      <c r="AO217" s="60">
        <v>2</v>
      </c>
      <c r="AP217" s="60">
        <v>3</v>
      </c>
      <c r="AQ217" s="60">
        <v>2</v>
      </c>
      <c r="AR217" s="60">
        <v>0</v>
      </c>
      <c r="AS217" s="60">
        <v>0</v>
      </c>
      <c r="AT217" s="60">
        <v>2</v>
      </c>
      <c r="AU217" s="60">
        <v>0</v>
      </c>
      <c r="AV217" s="60">
        <v>1</v>
      </c>
      <c r="AW217" s="60">
        <v>2</v>
      </c>
      <c r="AX217" s="60">
        <v>3</v>
      </c>
      <c r="AY217" s="60">
        <v>1</v>
      </c>
      <c r="AZ217" s="60">
        <v>18</v>
      </c>
      <c r="BA217" s="60">
        <v>23</v>
      </c>
      <c r="BB217" s="60">
        <v>19</v>
      </c>
      <c r="BC217" s="60">
        <v>13</v>
      </c>
      <c r="BD217" s="60">
        <v>23</v>
      </c>
      <c r="BE217" s="60">
        <v>26</v>
      </c>
      <c r="BF217" s="60">
        <v>18</v>
      </c>
      <c r="BG217" s="187">
        <v>0.33333333333332998</v>
      </c>
      <c r="BH217" s="187">
        <v>4.3478260869559998E-2</v>
      </c>
      <c r="BI217" s="187">
        <v>0.15789473684210001</v>
      </c>
      <c r="BJ217" s="187">
        <v>7.6923076923070002E-2</v>
      </c>
      <c r="BK217" s="187">
        <v>4.3478260869559998E-2</v>
      </c>
      <c r="BL217" s="187">
        <v>7.6923076923070002E-2</v>
      </c>
      <c r="BM217" s="187">
        <v>0.16666666666666</v>
      </c>
    </row>
    <row r="218" spans="2:65" ht="14.1" customHeight="1" x14ac:dyDescent="0.2">
      <c r="B218" s="58" t="s">
        <v>1623</v>
      </c>
      <c r="C218" s="59" t="s">
        <v>383</v>
      </c>
      <c r="D218" s="59" t="s">
        <v>384</v>
      </c>
      <c r="E218" s="63" t="s">
        <v>385</v>
      </c>
      <c r="F218" s="63" t="s">
        <v>403</v>
      </c>
      <c r="G218" s="59"/>
      <c r="H218" s="59" t="s">
        <v>567</v>
      </c>
      <c r="I218" s="59" t="s">
        <v>1571</v>
      </c>
      <c r="J218" s="158" t="b">
        <v>0</v>
      </c>
      <c r="K218" s="133" t="s">
        <v>1624</v>
      </c>
      <c r="L218" s="59" t="s">
        <v>449</v>
      </c>
      <c r="M218" s="58"/>
      <c r="N218" s="63" t="s">
        <v>1625</v>
      </c>
      <c r="O218" s="63" t="s">
        <v>572</v>
      </c>
      <c r="P218" s="63" t="s">
        <v>393</v>
      </c>
      <c r="Q218" s="63">
        <v>10475</v>
      </c>
      <c r="R218" s="62" t="s">
        <v>1626</v>
      </c>
      <c r="S218" s="218" t="s">
        <v>453</v>
      </c>
      <c r="T218" s="132" t="s">
        <v>454</v>
      </c>
      <c r="U218" s="166" t="s">
        <v>397</v>
      </c>
      <c r="V218" s="219" t="s">
        <v>398</v>
      </c>
      <c r="W218" s="219" t="s">
        <v>399</v>
      </c>
      <c r="X218" s="219" t="s">
        <v>400</v>
      </c>
      <c r="Y218" s="132" t="s">
        <v>336</v>
      </c>
      <c r="Z218" s="166" t="s">
        <v>401</v>
      </c>
      <c r="AA218" s="166">
        <v>1</v>
      </c>
      <c r="AB218" s="166">
        <v>1</v>
      </c>
      <c r="AC218" s="166">
        <v>1</v>
      </c>
      <c r="AD218" s="166">
        <v>0</v>
      </c>
      <c r="AE218" s="213">
        <v>43204</v>
      </c>
      <c r="AF218" s="64">
        <v>638</v>
      </c>
      <c r="AG218" s="64" t="s">
        <v>401</v>
      </c>
      <c r="AH218" s="64">
        <v>1</v>
      </c>
      <c r="AI218" s="180" t="s">
        <v>258</v>
      </c>
      <c r="AJ218" s="60">
        <v>2</v>
      </c>
      <c r="AK218" s="60">
        <v>2</v>
      </c>
      <c r="AL218" s="60">
        <v>2</v>
      </c>
      <c r="AM218" s="60">
        <v>2</v>
      </c>
      <c r="AN218" s="60">
        <v>1</v>
      </c>
      <c r="AO218" s="60">
        <v>6</v>
      </c>
      <c r="AP218" s="60">
        <v>3</v>
      </c>
      <c r="AQ218" s="60">
        <v>5</v>
      </c>
      <c r="AR218" s="60">
        <v>1</v>
      </c>
      <c r="AS218" s="60">
        <v>0</v>
      </c>
      <c r="AT218" s="60">
        <v>1</v>
      </c>
      <c r="AU218" s="60">
        <v>1</v>
      </c>
      <c r="AV218" s="60">
        <v>1</v>
      </c>
      <c r="AW218" s="60">
        <v>0</v>
      </c>
      <c r="AX218" s="60">
        <v>0</v>
      </c>
      <c r="AY218" s="60">
        <v>0</v>
      </c>
      <c r="AZ218" s="60">
        <v>5</v>
      </c>
      <c r="BA218" s="60">
        <v>10</v>
      </c>
      <c r="BB218" s="60">
        <v>14</v>
      </c>
      <c r="BC218" s="60">
        <v>8</v>
      </c>
      <c r="BD218" s="60">
        <v>20</v>
      </c>
      <c r="BE218" s="60">
        <v>8</v>
      </c>
      <c r="BF218" s="60">
        <v>12</v>
      </c>
      <c r="BG218" s="187">
        <v>0.4</v>
      </c>
      <c r="BH218" s="187">
        <v>0.2</v>
      </c>
      <c r="BI218" s="187">
        <v>0.14285714285713999</v>
      </c>
      <c r="BJ218" s="187">
        <v>0.25</v>
      </c>
      <c r="BK218" s="187">
        <v>0.05</v>
      </c>
      <c r="BL218" s="187">
        <v>0.75</v>
      </c>
      <c r="BM218" s="187">
        <v>0.25</v>
      </c>
    </row>
    <row r="219" spans="2:65" ht="14.1" customHeight="1" x14ac:dyDescent="0.2">
      <c r="B219" s="58" t="s">
        <v>1627</v>
      </c>
      <c r="C219" s="59" t="s">
        <v>383</v>
      </c>
      <c r="D219" s="59" t="s">
        <v>384</v>
      </c>
      <c r="E219" s="63" t="s">
        <v>385</v>
      </c>
      <c r="F219" s="63" t="s">
        <v>403</v>
      </c>
      <c r="G219" s="59"/>
      <c r="H219" s="59" t="s">
        <v>567</v>
      </c>
      <c r="I219" s="59" t="s">
        <v>1571</v>
      </c>
      <c r="J219" s="158" t="b">
        <v>0</v>
      </c>
      <c r="K219" s="133" t="s">
        <v>1628</v>
      </c>
      <c r="L219" s="59" t="s">
        <v>449</v>
      </c>
      <c r="M219" s="58"/>
      <c r="N219" s="63" t="s">
        <v>1629</v>
      </c>
      <c r="O219" s="63" t="s">
        <v>572</v>
      </c>
      <c r="P219" s="63" t="s">
        <v>393</v>
      </c>
      <c r="Q219" s="63">
        <v>10467</v>
      </c>
      <c r="R219" s="62" t="s">
        <v>1630</v>
      </c>
      <c r="S219" s="218" t="s">
        <v>453</v>
      </c>
      <c r="T219" s="132" t="s">
        <v>454</v>
      </c>
      <c r="U219" s="166" t="s">
        <v>397</v>
      </c>
      <c r="V219" s="219" t="s">
        <v>398</v>
      </c>
      <c r="W219" s="219" t="s">
        <v>399</v>
      </c>
      <c r="X219" s="219" t="s">
        <v>400</v>
      </c>
      <c r="Y219" s="132" t="s">
        <v>336</v>
      </c>
      <c r="Z219" s="166" t="s">
        <v>401</v>
      </c>
      <c r="AA219" s="166">
        <v>1</v>
      </c>
      <c r="AB219" s="166">
        <v>1</v>
      </c>
      <c r="AC219" s="166">
        <v>0</v>
      </c>
      <c r="AD219" s="166">
        <v>0</v>
      </c>
      <c r="AE219" s="213">
        <v>43609</v>
      </c>
      <c r="AF219" s="64">
        <v>233</v>
      </c>
      <c r="AG219" s="64" t="s">
        <v>401</v>
      </c>
      <c r="AH219" s="64">
        <v>1</v>
      </c>
      <c r="AI219" s="180" t="s">
        <v>258</v>
      </c>
      <c r="AJ219" s="60">
        <v>7</v>
      </c>
      <c r="AK219" s="60">
        <v>1</v>
      </c>
      <c r="AL219" s="60">
        <v>2</v>
      </c>
      <c r="AM219" s="60">
        <v>7</v>
      </c>
      <c r="AN219" s="60">
        <v>4</v>
      </c>
      <c r="AO219" s="60">
        <v>7</v>
      </c>
      <c r="AP219" s="60">
        <v>0</v>
      </c>
      <c r="AQ219" s="60">
        <v>5</v>
      </c>
      <c r="AR219" s="60">
        <v>2</v>
      </c>
      <c r="AS219" s="60">
        <v>2</v>
      </c>
      <c r="AT219" s="60">
        <v>1</v>
      </c>
      <c r="AU219" s="60">
        <v>0</v>
      </c>
      <c r="AV219" s="60">
        <v>1</v>
      </c>
      <c r="AW219" s="60">
        <v>1</v>
      </c>
      <c r="AX219" s="60">
        <v>0</v>
      </c>
      <c r="AY219" s="60">
        <v>0</v>
      </c>
      <c r="AZ219" s="60">
        <v>13</v>
      </c>
      <c r="BA219" s="60">
        <v>22</v>
      </c>
      <c r="BB219" s="60">
        <v>17</v>
      </c>
      <c r="BC219" s="60">
        <v>20</v>
      </c>
      <c r="BD219" s="60">
        <v>14</v>
      </c>
      <c r="BE219" s="60">
        <v>31</v>
      </c>
      <c r="BF219" s="60">
        <v>11</v>
      </c>
      <c r="BG219" s="187">
        <v>0.53846153846153</v>
      </c>
      <c r="BH219" s="187">
        <v>4.5454545454540002E-2</v>
      </c>
      <c r="BI219" s="187">
        <v>0.11764705882352</v>
      </c>
      <c r="BJ219" s="187">
        <v>0.35</v>
      </c>
      <c r="BK219" s="187">
        <v>0.28571428571427998</v>
      </c>
      <c r="BL219" s="187">
        <v>0.2258064516129</v>
      </c>
      <c r="BM219" s="187">
        <v>0</v>
      </c>
    </row>
    <row r="220" spans="2:65" ht="14.1" customHeight="1" x14ac:dyDescent="0.2">
      <c r="B220" s="58" t="s">
        <v>1631</v>
      </c>
      <c r="C220" s="59" t="s">
        <v>383</v>
      </c>
      <c r="D220" s="59" t="s">
        <v>384</v>
      </c>
      <c r="E220" s="63" t="s">
        <v>385</v>
      </c>
      <c r="F220" s="63" t="s">
        <v>403</v>
      </c>
      <c r="G220" s="59"/>
      <c r="H220" s="59" t="s">
        <v>567</v>
      </c>
      <c r="I220" s="59" t="s">
        <v>1571</v>
      </c>
      <c r="J220" s="158" t="b">
        <v>0</v>
      </c>
      <c r="K220" s="133" t="s">
        <v>1632</v>
      </c>
      <c r="L220" s="59" t="s">
        <v>405</v>
      </c>
      <c r="M220" s="58"/>
      <c r="N220" s="63" t="s">
        <v>1633</v>
      </c>
      <c r="O220" s="63" t="s">
        <v>572</v>
      </c>
      <c r="P220" s="63" t="s">
        <v>393</v>
      </c>
      <c r="Q220" s="63">
        <v>10470</v>
      </c>
      <c r="R220" s="62" t="s">
        <v>1634</v>
      </c>
      <c r="S220" s="218" t="s">
        <v>408</v>
      </c>
      <c r="T220" s="132" t="s">
        <v>409</v>
      </c>
      <c r="U220" s="166" t="s">
        <v>397</v>
      </c>
      <c r="V220" s="219" t="s">
        <v>398</v>
      </c>
      <c r="W220" s="219" t="s">
        <v>399</v>
      </c>
      <c r="X220" s="219" t="s">
        <v>400</v>
      </c>
      <c r="Y220" s="132" t="s">
        <v>336</v>
      </c>
      <c r="Z220" s="166" t="s">
        <v>401</v>
      </c>
      <c r="AA220" s="166">
        <v>1</v>
      </c>
      <c r="AB220" s="166">
        <v>1</v>
      </c>
      <c r="AC220" s="166">
        <v>0</v>
      </c>
      <c r="AD220" s="166">
        <v>0</v>
      </c>
      <c r="AE220" s="213">
        <v>43784</v>
      </c>
      <c r="AF220" s="64">
        <v>58</v>
      </c>
      <c r="AG220" s="64" t="s">
        <v>401</v>
      </c>
      <c r="AH220" s="64">
        <v>1</v>
      </c>
      <c r="AI220" s="180" t="s">
        <v>334</v>
      </c>
      <c r="AJ220" s="60">
        <v>0</v>
      </c>
      <c r="AK220" s="60">
        <v>1</v>
      </c>
      <c r="AL220" s="60">
        <v>2</v>
      </c>
      <c r="AM220" s="60">
        <v>5</v>
      </c>
      <c r="AN220" s="60">
        <v>2</v>
      </c>
      <c r="AO220" s="60">
        <v>6</v>
      </c>
      <c r="AP220" s="60">
        <v>4</v>
      </c>
      <c r="AQ220" s="60">
        <v>0</v>
      </c>
      <c r="AR220" s="60">
        <v>0</v>
      </c>
      <c r="AS220" s="60">
        <v>1</v>
      </c>
      <c r="AT220" s="60">
        <v>0</v>
      </c>
      <c r="AU220" s="60">
        <v>0</v>
      </c>
      <c r="AV220" s="60">
        <v>1</v>
      </c>
      <c r="AW220" s="60">
        <v>1</v>
      </c>
      <c r="AX220" s="60">
        <v>3</v>
      </c>
      <c r="AY220" s="60">
        <v>0</v>
      </c>
      <c r="AZ220" s="60">
        <v>0</v>
      </c>
      <c r="BA220" s="60">
        <v>8</v>
      </c>
      <c r="BB220" s="60">
        <v>8</v>
      </c>
      <c r="BC220" s="60">
        <v>9</v>
      </c>
      <c r="BD220" s="60">
        <v>4</v>
      </c>
      <c r="BE220" s="60">
        <v>9</v>
      </c>
      <c r="BF220" s="60">
        <v>9</v>
      </c>
      <c r="BG220" s="187">
        <v>0</v>
      </c>
      <c r="BH220" s="187">
        <v>0.125</v>
      </c>
      <c r="BI220" s="187">
        <v>0.25</v>
      </c>
      <c r="BJ220" s="187">
        <v>0.55555555555555003</v>
      </c>
      <c r="BK220" s="187">
        <v>0.5</v>
      </c>
      <c r="BL220" s="187">
        <v>0.66666666666665997</v>
      </c>
      <c r="BM220" s="187">
        <v>0.44444444444443998</v>
      </c>
    </row>
    <row r="221" spans="2:65" ht="14.1" customHeight="1" x14ac:dyDescent="0.2">
      <c r="B221" s="58" t="s">
        <v>1635</v>
      </c>
      <c r="C221" s="59" t="s">
        <v>383</v>
      </c>
      <c r="D221" s="59" t="s">
        <v>384</v>
      </c>
      <c r="E221" s="63" t="s">
        <v>385</v>
      </c>
      <c r="F221" s="63" t="s">
        <v>403</v>
      </c>
      <c r="G221" s="59"/>
      <c r="H221" s="59" t="s">
        <v>567</v>
      </c>
      <c r="I221" s="59" t="s">
        <v>1571</v>
      </c>
      <c r="J221" s="158" t="b">
        <v>0</v>
      </c>
      <c r="K221" s="133" t="s">
        <v>1636</v>
      </c>
      <c r="L221" s="59" t="s">
        <v>1046</v>
      </c>
      <c r="M221" s="58"/>
      <c r="N221" s="63" t="s">
        <v>1637</v>
      </c>
      <c r="O221" s="63" t="s">
        <v>572</v>
      </c>
      <c r="P221" s="63" t="s">
        <v>393</v>
      </c>
      <c r="Q221" s="63">
        <v>10461</v>
      </c>
      <c r="R221" s="62" t="s">
        <v>1638</v>
      </c>
      <c r="S221" s="218" t="s">
        <v>453</v>
      </c>
      <c r="T221" s="132" t="s">
        <v>454</v>
      </c>
      <c r="U221" s="166" t="s">
        <v>397</v>
      </c>
      <c r="V221" s="219" t="s">
        <v>398</v>
      </c>
      <c r="W221" s="219" t="s">
        <v>399</v>
      </c>
      <c r="X221" s="219" t="s">
        <v>400</v>
      </c>
      <c r="Y221" s="132" t="s">
        <v>336</v>
      </c>
      <c r="Z221" s="166" t="s">
        <v>401</v>
      </c>
      <c r="AA221" s="166">
        <v>1</v>
      </c>
      <c r="AB221" s="166">
        <v>1</v>
      </c>
      <c r="AC221" s="166">
        <v>0</v>
      </c>
      <c r="AD221" s="166">
        <v>0</v>
      </c>
      <c r="AE221" s="213">
        <v>43770</v>
      </c>
      <c r="AF221" s="64">
        <v>72</v>
      </c>
      <c r="AG221" s="64" t="s">
        <v>401</v>
      </c>
      <c r="AH221" s="64">
        <v>0</v>
      </c>
      <c r="AI221" s="180" t="s">
        <v>258</v>
      </c>
      <c r="AJ221" s="60">
        <v>2</v>
      </c>
      <c r="AK221" s="60">
        <v>3</v>
      </c>
      <c r="AL221" s="60">
        <v>4</v>
      </c>
      <c r="AM221" s="60">
        <v>3</v>
      </c>
      <c r="AN221" s="60">
        <v>1</v>
      </c>
      <c r="AO221" s="60">
        <v>3</v>
      </c>
      <c r="AP221" s="60">
        <v>0</v>
      </c>
      <c r="AQ221" s="60">
        <v>2</v>
      </c>
      <c r="AR221" s="60">
        <v>0</v>
      </c>
      <c r="AS221" s="60">
        <v>0</v>
      </c>
      <c r="AT221" s="60">
        <v>0</v>
      </c>
      <c r="AU221" s="60">
        <v>0</v>
      </c>
      <c r="AV221" s="60">
        <v>0</v>
      </c>
      <c r="AW221" s="60">
        <v>0</v>
      </c>
      <c r="AX221" s="60">
        <v>0</v>
      </c>
      <c r="AY221" s="60">
        <v>0</v>
      </c>
      <c r="AZ221" s="60">
        <v>3</v>
      </c>
      <c r="BA221" s="60">
        <v>9</v>
      </c>
      <c r="BB221" s="60">
        <v>16</v>
      </c>
      <c r="BC221" s="60">
        <v>6</v>
      </c>
      <c r="BD221" s="60">
        <v>7</v>
      </c>
      <c r="BE221" s="60">
        <v>7</v>
      </c>
      <c r="BF221" s="60">
        <v>9</v>
      </c>
      <c r="BG221" s="187">
        <v>0.66666666666665997</v>
      </c>
      <c r="BH221" s="187">
        <v>0.33333333333332998</v>
      </c>
      <c r="BI221" s="187">
        <v>0.25</v>
      </c>
      <c r="BJ221" s="187">
        <v>0.5</v>
      </c>
      <c r="BK221" s="187">
        <v>0.14285714285713999</v>
      </c>
      <c r="BL221" s="187">
        <v>0.42857142857142</v>
      </c>
      <c r="BM221" s="187">
        <v>0</v>
      </c>
    </row>
    <row r="222" spans="2:65" ht="14.1" customHeight="1" x14ac:dyDescent="0.2">
      <c r="B222" s="58" t="s">
        <v>1639</v>
      </c>
      <c r="C222" s="59" t="s">
        <v>383</v>
      </c>
      <c r="D222" s="59" t="s">
        <v>384</v>
      </c>
      <c r="E222" s="63" t="s">
        <v>385</v>
      </c>
      <c r="F222" s="63" t="s">
        <v>403</v>
      </c>
      <c r="G222" s="59"/>
      <c r="H222" s="59" t="s">
        <v>567</v>
      </c>
      <c r="I222" s="59" t="s">
        <v>1571</v>
      </c>
      <c r="J222" s="158" t="b">
        <v>0</v>
      </c>
      <c r="K222" s="133" t="s">
        <v>1640</v>
      </c>
      <c r="L222" s="59" t="s">
        <v>417</v>
      </c>
      <c r="M222" s="58"/>
      <c r="N222" s="63" t="s">
        <v>1641</v>
      </c>
      <c r="O222" s="63" t="s">
        <v>572</v>
      </c>
      <c r="P222" s="63" t="s">
        <v>393</v>
      </c>
      <c r="Q222" s="63">
        <v>10466</v>
      </c>
      <c r="R222" s="62" t="s">
        <v>1642</v>
      </c>
      <c r="S222" s="218" t="s">
        <v>420</v>
      </c>
      <c r="T222" s="132" t="s">
        <v>421</v>
      </c>
      <c r="U222" s="166" t="s">
        <v>397</v>
      </c>
      <c r="V222" s="219" t="s">
        <v>398</v>
      </c>
      <c r="W222" s="219" t="s">
        <v>399</v>
      </c>
      <c r="X222" s="219" t="s">
        <v>400</v>
      </c>
      <c r="Y222" s="132" t="s">
        <v>336</v>
      </c>
      <c r="Z222" s="166" t="s">
        <v>401</v>
      </c>
      <c r="AA222" s="166">
        <v>1</v>
      </c>
      <c r="AB222" s="166">
        <v>1</v>
      </c>
      <c r="AC222" s="166">
        <v>0</v>
      </c>
      <c r="AD222" s="166">
        <v>0</v>
      </c>
      <c r="AE222" s="213">
        <v>43810</v>
      </c>
      <c r="AF222" s="64">
        <v>32</v>
      </c>
      <c r="AG222" s="64" t="s">
        <v>401</v>
      </c>
      <c r="AH222" s="64">
        <v>2</v>
      </c>
      <c r="AI222" s="180" t="s">
        <v>334</v>
      </c>
      <c r="AJ222" s="60">
        <v>0</v>
      </c>
      <c r="AK222" s="60">
        <v>2</v>
      </c>
      <c r="AL222" s="60">
        <v>1</v>
      </c>
      <c r="AM222" s="60">
        <v>0</v>
      </c>
      <c r="AN222" s="60">
        <v>5</v>
      </c>
      <c r="AO222" s="60">
        <v>1</v>
      </c>
      <c r="AP222" s="60">
        <v>2</v>
      </c>
      <c r="AQ222" s="60">
        <v>0</v>
      </c>
      <c r="AR222" s="60">
        <v>1</v>
      </c>
      <c r="AS222" s="60">
        <v>0</v>
      </c>
      <c r="AT222" s="60">
        <v>0</v>
      </c>
      <c r="AU222" s="60">
        <v>0</v>
      </c>
      <c r="AV222" s="60">
        <v>0</v>
      </c>
      <c r="AW222" s="60">
        <v>0</v>
      </c>
      <c r="AX222" s="60">
        <v>0</v>
      </c>
      <c r="AY222" s="60">
        <v>0</v>
      </c>
      <c r="AZ222" s="60">
        <v>5</v>
      </c>
      <c r="BA222" s="60">
        <v>4</v>
      </c>
      <c r="BB222" s="60">
        <v>5</v>
      </c>
      <c r="BC222" s="60">
        <v>2</v>
      </c>
      <c r="BD222" s="60">
        <v>7</v>
      </c>
      <c r="BE222" s="60">
        <v>3</v>
      </c>
      <c r="BF222" s="60">
        <v>2</v>
      </c>
      <c r="BG222" s="187">
        <v>0</v>
      </c>
      <c r="BH222" s="187">
        <v>0.5</v>
      </c>
      <c r="BI222" s="187">
        <v>0.2</v>
      </c>
      <c r="BJ222" s="187">
        <v>0</v>
      </c>
      <c r="BK222" s="187">
        <v>0.71428571428570997</v>
      </c>
      <c r="BL222" s="187">
        <v>0.33333333333332998</v>
      </c>
      <c r="BM222" s="187">
        <v>1</v>
      </c>
    </row>
    <row r="223" spans="2:65" ht="14.1" customHeight="1" x14ac:dyDescent="0.2">
      <c r="B223" s="58" t="s">
        <v>1643</v>
      </c>
      <c r="C223" s="59" t="s">
        <v>383</v>
      </c>
      <c r="D223" s="59" t="s">
        <v>384</v>
      </c>
      <c r="E223" s="63" t="s">
        <v>385</v>
      </c>
      <c r="F223" s="63" t="s">
        <v>403</v>
      </c>
      <c r="G223" s="59"/>
      <c r="H223" s="59" t="s">
        <v>567</v>
      </c>
      <c r="I223" s="59" t="s">
        <v>1571</v>
      </c>
      <c r="J223" s="158" t="b">
        <v>0</v>
      </c>
      <c r="K223" s="133" t="s">
        <v>1644</v>
      </c>
      <c r="L223" s="59" t="s">
        <v>570</v>
      </c>
      <c r="M223" s="58"/>
      <c r="N223" s="63" t="s">
        <v>1645</v>
      </c>
      <c r="O223" s="63" t="s">
        <v>572</v>
      </c>
      <c r="P223" s="63" t="s">
        <v>393</v>
      </c>
      <c r="Q223" s="63">
        <v>10467</v>
      </c>
      <c r="R223" s="62" t="s">
        <v>1646</v>
      </c>
      <c r="S223" s="218" t="s">
        <v>574</v>
      </c>
      <c r="T223" s="132" t="s">
        <v>575</v>
      </c>
      <c r="U223" s="166" t="s">
        <v>397</v>
      </c>
      <c r="V223" s="219" t="s">
        <v>398</v>
      </c>
      <c r="W223" s="219" t="s">
        <v>399</v>
      </c>
      <c r="X223" s="219" t="s">
        <v>400</v>
      </c>
      <c r="Y223" s="132" t="s">
        <v>336</v>
      </c>
      <c r="Z223" s="166" t="s">
        <v>401</v>
      </c>
      <c r="AA223" s="166">
        <v>1</v>
      </c>
      <c r="AB223" s="166">
        <v>1</v>
      </c>
      <c r="AC223" s="166">
        <v>0</v>
      </c>
      <c r="AD223" s="166">
        <v>0</v>
      </c>
      <c r="AE223" s="213">
        <v>43805</v>
      </c>
      <c r="AF223" s="64">
        <v>37</v>
      </c>
      <c r="AG223" s="64" t="s">
        <v>401</v>
      </c>
      <c r="AH223" s="64">
        <v>0</v>
      </c>
      <c r="AI223" s="180" t="s">
        <v>258</v>
      </c>
      <c r="AJ223" s="60">
        <v>0</v>
      </c>
      <c r="AK223" s="60">
        <v>8</v>
      </c>
      <c r="AL223" s="60">
        <v>1</v>
      </c>
      <c r="AM223" s="60">
        <v>4</v>
      </c>
      <c r="AN223" s="60">
        <v>0</v>
      </c>
      <c r="AO223" s="60">
        <v>2</v>
      </c>
      <c r="AP223" s="60">
        <v>2</v>
      </c>
      <c r="AQ223" s="60">
        <v>1</v>
      </c>
      <c r="AR223" s="60">
        <v>0</v>
      </c>
      <c r="AS223" s="60">
        <v>1</v>
      </c>
      <c r="AT223" s="60">
        <v>0</v>
      </c>
      <c r="AU223" s="60">
        <v>0</v>
      </c>
      <c r="AV223" s="60">
        <v>0</v>
      </c>
      <c r="AW223" s="60">
        <v>1</v>
      </c>
      <c r="AX223" s="60">
        <v>1</v>
      </c>
      <c r="AY223" s="60">
        <v>2</v>
      </c>
      <c r="AZ223" s="60">
        <v>4</v>
      </c>
      <c r="BA223" s="60">
        <v>7</v>
      </c>
      <c r="BB223" s="60">
        <v>3</v>
      </c>
      <c r="BC223" s="60">
        <v>9</v>
      </c>
      <c r="BD223" s="60">
        <v>5</v>
      </c>
      <c r="BE223" s="60">
        <v>4</v>
      </c>
      <c r="BF223" s="60">
        <v>7</v>
      </c>
      <c r="BG223" s="187">
        <v>0</v>
      </c>
      <c r="BH223" s="187">
        <v>1.1428571428571399</v>
      </c>
      <c r="BI223" s="187">
        <v>0.33333333333332998</v>
      </c>
      <c r="BJ223" s="187">
        <v>0.44444444444443998</v>
      </c>
      <c r="BK223" s="187">
        <v>0</v>
      </c>
      <c r="BL223" s="187">
        <v>0.5</v>
      </c>
      <c r="BM223" s="187">
        <v>0.28571428571427998</v>
      </c>
    </row>
    <row r="224" spans="2:65" ht="14.1" customHeight="1" x14ac:dyDescent="0.2">
      <c r="B224" s="58" t="s">
        <v>1647</v>
      </c>
      <c r="C224" s="59" t="s">
        <v>383</v>
      </c>
      <c r="D224" s="59" t="s">
        <v>384</v>
      </c>
      <c r="E224" s="63" t="s">
        <v>385</v>
      </c>
      <c r="F224" s="63"/>
      <c r="G224" s="59"/>
      <c r="H224" s="59" t="s">
        <v>567</v>
      </c>
      <c r="I224" s="59" t="s">
        <v>1571</v>
      </c>
      <c r="J224" s="158" t="b">
        <v>0</v>
      </c>
      <c r="K224" s="133" t="s">
        <v>1648</v>
      </c>
      <c r="L224" s="59" t="s">
        <v>1649</v>
      </c>
      <c r="M224" s="58"/>
      <c r="N224" s="63" t="s">
        <v>1650</v>
      </c>
      <c r="O224" s="63" t="s">
        <v>572</v>
      </c>
      <c r="P224" s="63" t="s">
        <v>393</v>
      </c>
      <c r="Q224" s="63">
        <v>10472</v>
      </c>
      <c r="R224" s="62" t="s">
        <v>1651</v>
      </c>
      <c r="S224" s="218" t="s">
        <v>1652</v>
      </c>
      <c r="T224" s="132" t="s">
        <v>1653</v>
      </c>
      <c r="U224" s="166" t="s">
        <v>397</v>
      </c>
      <c r="V224" s="219" t="s">
        <v>398</v>
      </c>
      <c r="W224" s="219" t="s">
        <v>399</v>
      </c>
      <c r="X224" s="219" t="s">
        <v>1654</v>
      </c>
      <c r="Y224" s="132" t="s">
        <v>333</v>
      </c>
      <c r="Z224" s="166"/>
      <c r="AA224" s="166">
        <v>0</v>
      </c>
      <c r="AB224" s="166">
        <v>0</v>
      </c>
      <c r="AC224" s="166">
        <v>0</v>
      </c>
      <c r="AD224" s="166">
        <v>0</v>
      </c>
      <c r="AE224" s="213">
        <v>43834</v>
      </c>
      <c r="AF224" s="64">
        <v>8</v>
      </c>
      <c r="AG224" s="64" t="s">
        <v>401</v>
      </c>
      <c r="AH224" s="64">
        <v>0</v>
      </c>
      <c r="AI224" s="180" t="s">
        <v>334</v>
      </c>
      <c r="AJ224" s="60">
        <v>0</v>
      </c>
      <c r="AK224" s="60">
        <v>0</v>
      </c>
      <c r="AL224" s="60">
        <v>0</v>
      </c>
      <c r="AM224" s="60">
        <v>0</v>
      </c>
      <c r="AN224" s="60">
        <v>1</v>
      </c>
      <c r="AO224" s="60">
        <v>0</v>
      </c>
      <c r="AP224" s="60">
        <v>0</v>
      </c>
      <c r="AQ224" s="60">
        <v>0</v>
      </c>
      <c r="AR224" s="60">
        <v>0</v>
      </c>
      <c r="AS224" s="60">
        <v>0</v>
      </c>
      <c r="AT224" s="60">
        <v>0</v>
      </c>
      <c r="AU224" s="60">
        <v>0</v>
      </c>
      <c r="AV224" s="60">
        <v>0</v>
      </c>
      <c r="AW224" s="60">
        <v>0</v>
      </c>
      <c r="AX224" s="60">
        <v>0</v>
      </c>
      <c r="AY224" s="60">
        <v>0</v>
      </c>
      <c r="AZ224" s="60">
        <v>3</v>
      </c>
      <c r="BA224" s="60">
        <v>9</v>
      </c>
      <c r="BB224" s="60">
        <v>5</v>
      </c>
      <c r="BC224" s="60">
        <v>1</v>
      </c>
      <c r="BD224" s="60">
        <v>6</v>
      </c>
      <c r="BE224" s="60">
        <v>5</v>
      </c>
      <c r="BF224" s="60">
        <v>3</v>
      </c>
      <c r="BG224" s="187">
        <v>0</v>
      </c>
      <c r="BH224" s="187">
        <v>0</v>
      </c>
      <c r="BI224" s="187">
        <v>0</v>
      </c>
      <c r="BJ224" s="187">
        <v>0</v>
      </c>
      <c r="BK224" s="187">
        <v>0.16666666666666</v>
      </c>
      <c r="BL224" s="187">
        <v>0</v>
      </c>
      <c r="BM224" s="187">
        <v>0</v>
      </c>
    </row>
    <row r="225" spans="2:65" ht="14.1" customHeight="1" x14ac:dyDescent="0.2">
      <c r="B225" s="58" t="s">
        <v>1655</v>
      </c>
      <c r="C225" s="59" t="s">
        <v>383</v>
      </c>
      <c r="D225" s="59" t="s">
        <v>384</v>
      </c>
      <c r="E225" s="63" t="s">
        <v>809</v>
      </c>
      <c r="F225" s="63"/>
      <c r="G225" s="59" t="s">
        <v>386</v>
      </c>
      <c r="H225" s="59" t="s">
        <v>810</v>
      </c>
      <c r="I225" s="59" t="s">
        <v>1656</v>
      </c>
      <c r="J225" s="158" t="b">
        <v>0</v>
      </c>
      <c r="K225" s="133" t="s">
        <v>1657</v>
      </c>
      <c r="L225" s="59" t="s">
        <v>1658</v>
      </c>
      <c r="M225" s="58"/>
      <c r="N225" s="63" t="s">
        <v>1659</v>
      </c>
      <c r="O225" s="63" t="s">
        <v>1660</v>
      </c>
      <c r="P225" s="63" t="s">
        <v>815</v>
      </c>
      <c r="Q225" s="63">
        <v>7103</v>
      </c>
      <c r="R225" s="62" t="s">
        <v>1661</v>
      </c>
      <c r="S225" s="218" t="s">
        <v>1222</v>
      </c>
      <c r="T225" s="132" t="s">
        <v>1215</v>
      </c>
      <c r="U225" s="166" t="s">
        <v>397</v>
      </c>
      <c r="V225" s="219" t="s">
        <v>398</v>
      </c>
      <c r="W225" s="219" t="s">
        <v>445</v>
      </c>
      <c r="X225" s="219" t="s">
        <v>446</v>
      </c>
      <c r="Y225" s="132" t="s">
        <v>336</v>
      </c>
      <c r="Z225" s="166"/>
      <c r="AA225" s="166">
        <v>1</v>
      </c>
      <c r="AB225" s="166">
        <v>1</v>
      </c>
      <c r="AC225" s="166">
        <v>0</v>
      </c>
      <c r="AD225" s="166">
        <v>0</v>
      </c>
      <c r="AE225" s="213">
        <v>40352</v>
      </c>
      <c r="AF225" s="64">
        <v>3490</v>
      </c>
      <c r="AG225" s="64" t="s">
        <v>401</v>
      </c>
      <c r="AH225" s="64">
        <v>0</v>
      </c>
      <c r="AI225" s="180" t="s">
        <v>334</v>
      </c>
      <c r="AJ225" s="60">
        <v>0</v>
      </c>
      <c r="AK225" s="60">
        <v>1</v>
      </c>
      <c r="AL225" s="60">
        <v>0</v>
      </c>
      <c r="AM225" s="60">
        <v>0</v>
      </c>
      <c r="AN225" s="60">
        <v>1</v>
      </c>
      <c r="AO225" s="60">
        <v>1</v>
      </c>
      <c r="AP225" s="60">
        <v>3</v>
      </c>
      <c r="AQ225" s="60">
        <v>0</v>
      </c>
      <c r="AR225" s="60">
        <v>0</v>
      </c>
      <c r="AS225" s="60">
        <v>0</v>
      </c>
      <c r="AT225" s="60">
        <v>0</v>
      </c>
      <c r="AU225" s="60">
        <v>1</v>
      </c>
      <c r="AV225" s="60">
        <v>1</v>
      </c>
      <c r="AW225" s="60">
        <v>1</v>
      </c>
      <c r="AX225" s="60">
        <v>1</v>
      </c>
      <c r="AY225" s="60">
        <v>0</v>
      </c>
      <c r="AZ225" s="60">
        <v>5</v>
      </c>
      <c r="BA225" s="60">
        <v>23</v>
      </c>
      <c r="BB225" s="60">
        <v>11</v>
      </c>
      <c r="BC225" s="60">
        <v>14</v>
      </c>
      <c r="BD225" s="60">
        <v>12</v>
      </c>
      <c r="BE225" s="60">
        <v>15</v>
      </c>
      <c r="BF225" s="60">
        <v>14</v>
      </c>
      <c r="BG225" s="187">
        <v>0</v>
      </c>
      <c r="BH225" s="187">
        <v>4.3478260869559998E-2</v>
      </c>
      <c r="BI225" s="187">
        <v>0</v>
      </c>
      <c r="BJ225" s="187">
        <v>0</v>
      </c>
      <c r="BK225" s="187">
        <v>8.3333333333329998E-2</v>
      </c>
      <c r="BL225" s="187">
        <v>6.6666666666660004E-2</v>
      </c>
      <c r="BM225" s="187">
        <v>0.21428571428571</v>
      </c>
    </row>
    <row r="226" spans="2:65" ht="14.1" customHeight="1" x14ac:dyDescent="0.2">
      <c r="B226" s="58" t="s">
        <v>1662</v>
      </c>
      <c r="C226" s="59" t="s">
        <v>383</v>
      </c>
      <c r="D226" s="59" t="s">
        <v>384</v>
      </c>
      <c r="E226" s="63" t="s">
        <v>809</v>
      </c>
      <c r="F226" s="63"/>
      <c r="G226" s="59" t="s">
        <v>386</v>
      </c>
      <c r="H226" s="59" t="s">
        <v>810</v>
      </c>
      <c r="I226" s="59" t="s">
        <v>1656</v>
      </c>
      <c r="J226" s="158" t="b">
        <v>0</v>
      </c>
      <c r="K226" s="133" t="s">
        <v>1663</v>
      </c>
      <c r="L226" s="59" t="s">
        <v>1664</v>
      </c>
      <c r="M226" s="58"/>
      <c r="N226" s="63" t="s">
        <v>1665</v>
      </c>
      <c r="O226" s="63" t="s">
        <v>1666</v>
      </c>
      <c r="P226" s="63" t="s">
        <v>815</v>
      </c>
      <c r="Q226" s="63">
        <v>7003</v>
      </c>
      <c r="R226" s="62" t="s">
        <v>1667</v>
      </c>
      <c r="S226" s="218" t="s">
        <v>1668</v>
      </c>
      <c r="T226" s="132" t="s">
        <v>1669</v>
      </c>
      <c r="U226" s="166" t="s">
        <v>397</v>
      </c>
      <c r="V226" s="219" t="s">
        <v>398</v>
      </c>
      <c r="W226" s="219" t="s">
        <v>445</v>
      </c>
      <c r="X226" s="219" t="s">
        <v>446</v>
      </c>
      <c r="Y226" s="132" t="s">
        <v>335</v>
      </c>
      <c r="Z226" s="166"/>
      <c r="AA226" s="166">
        <v>0</v>
      </c>
      <c r="AB226" s="166">
        <v>0</v>
      </c>
      <c r="AC226" s="166">
        <v>0</v>
      </c>
      <c r="AD226" s="166">
        <v>1</v>
      </c>
      <c r="AE226" s="213">
        <v>40665</v>
      </c>
      <c r="AF226" s="64">
        <v>3177</v>
      </c>
      <c r="AG226" s="64" t="s">
        <v>401</v>
      </c>
      <c r="AH226" s="64">
        <v>1</v>
      </c>
      <c r="AI226" s="180" t="s">
        <v>334</v>
      </c>
      <c r="AJ226" s="60">
        <v>0</v>
      </c>
      <c r="AK226" s="60">
        <v>0</v>
      </c>
      <c r="AL226" s="60">
        <v>1</v>
      </c>
      <c r="AM226" s="60">
        <v>5</v>
      </c>
      <c r="AN226" s="60">
        <v>0</v>
      </c>
      <c r="AO226" s="60">
        <v>1</v>
      </c>
      <c r="AP226" s="60">
        <v>0</v>
      </c>
      <c r="AQ226" s="60">
        <v>0</v>
      </c>
      <c r="AR226" s="60">
        <v>0</v>
      </c>
      <c r="AS226" s="60">
        <v>2</v>
      </c>
      <c r="AT226" s="60">
        <v>2</v>
      </c>
      <c r="AU226" s="60">
        <v>2</v>
      </c>
      <c r="AV226" s="60">
        <v>1</v>
      </c>
      <c r="AW226" s="60">
        <v>2</v>
      </c>
      <c r="AX226" s="60">
        <v>3</v>
      </c>
      <c r="AY226" s="60">
        <v>0</v>
      </c>
      <c r="AZ226" s="60">
        <v>1</v>
      </c>
      <c r="BA226" s="60">
        <v>16</v>
      </c>
      <c r="BB226" s="60">
        <v>11</v>
      </c>
      <c r="BC226" s="60">
        <v>13</v>
      </c>
      <c r="BD226" s="60">
        <v>5</v>
      </c>
      <c r="BE226" s="60">
        <v>10</v>
      </c>
      <c r="BF226" s="60">
        <v>7</v>
      </c>
      <c r="BG226" s="187">
        <v>0</v>
      </c>
      <c r="BH226" s="187">
        <v>0</v>
      </c>
      <c r="BI226" s="187">
        <v>9.0909090909089996E-2</v>
      </c>
      <c r="BJ226" s="187">
        <v>0.38461538461537997</v>
      </c>
      <c r="BK226" s="187">
        <v>0</v>
      </c>
      <c r="BL226" s="187">
        <v>0.1</v>
      </c>
      <c r="BM226" s="187">
        <v>0</v>
      </c>
    </row>
    <row r="227" spans="2:65" ht="14.1" customHeight="1" x14ac:dyDescent="0.2">
      <c r="B227" s="58" t="s">
        <v>1670</v>
      </c>
      <c r="C227" s="59" t="s">
        <v>383</v>
      </c>
      <c r="D227" s="59" t="s">
        <v>384</v>
      </c>
      <c r="E227" s="63" t="s">
        <v>809</v>
      </c>
      <c r="F227" s="63"/>
      <c r="G227" s="59" t="s">
        <v>386</v>
      </c>
      <c r="H227" s="59" t="s">
        <v>810</v>
      </c>
      <c r="I227" s="59" t="s">
        <v>1656</v>
      </c>
      <c r="J227" s="158" t="b">
        <v>0</v>
      </c>
      <c r="K227" s="133" t="s">
        <v>1671</v>
      </c>
      <c r="L227" s="59" t="s">
        <v>1672</v>
      </c>
      <c r="M227" s="58"/>
      <c r="N227" s="63" t="s">
        <v>1673</v>
      </c>
      <c r="O227" s="63" t="s">
        <v>1660</v>
      </c>
      <c r="P227" s="63" t="s">
        <v>815</v>
      </c>
      <c r="Q227" s="63">
        <v>7103</v>
      </c>
      <c r="R227" s="62" t="s">
        <v>1674</v>
      </c>
      <c r="S227" s="218" t="s">
        <v>1222</v>
      </c>
      <c r="T227" s="132" t="s">
        <v>1215</v>
      </c>
      <c r="U227" s="166" t="s">
        <v>397</v>
      </c>
      <c r="V227" s="219" t="s">
        <v>398</v>
      </c>
      <c r="W227" s="219" t="s">
        <v>445</v>
      </c>
      <c r="X227" s="219" t="s">
        <v>446</v>
      </c>
      <c r="Y227" s="132" t="s">
        <v>336</v>
      </c>
      <c r="Z227" s="166" t="s">
        <v>410</v>
      </c>
      <c r="AA227" s="166">
        <v>1</v>
      </c>
      <c r="AB227" s="166">
        <v>1</v>
      </c>
      <c r="AC227" s="166">
        <v>0</v>
      </c>
      <c r="AD227" s="166">
        <v>0</v>
      </c>
      <c r="AE227" s="213">
        <v>40700</v>
      </c>
      <c r="AF227" s="64">
        <v>3142</v>
      </c>
      <c r="AG227" s="64" t="s">
        <v>401</v>
      </c>
      <c r="AH227" s="64">
        <v>0</v>
      </c>
      <c r="AI227" s="180" t="s">
        <v>334</v>
      </c>
      <c r="AJ227" s="60">
        <v>2</v>
      </c>
      <c r="AK227" s="60">
        <v>0</v>
      </c>
      <c r="AL227" s="60">
        <v>0</v>
      </c>
      <c r="AM227" s="60">
        <v>2</v>
      </c>
      <c r="AN227" s="60">
        <v>3</v>
      </c>
      <c r="AO227" s="60">
        <v>2</v>
      </c>
      <c r="AP227" s="60">
        <v>0</v>
      </c>
      <c r="AQ227" s="60">
        <v>0</v>
      </c>
      <c r="AR227" s="60">
        <v>2</v>
      </c>
      <c r="AS227" s="60">
        <v>0</v>
      </c>
      <c r="AT227" s="60">
        <v>0</v>
      </c>
      <c r="AU227" s="60">
        <v>0</v>
      </c>
      <c r="AV227" s="60">
        <v>4</v>
      </c>
      <c r="AW227" s="60">
        <v>2</v>
      </c>
      <c r="AX227" s="60">
        <v>0</v>
      </c>
      <c r="AY227" s="60">
        <v>0</v>
      </c>
      <c r="AZ227" s="60">
        <v>15</v>
      </c>
      <c r="BA227" s="60">
        <v>18</v>
      </c>
      <c r="BB227" s="60">
        <v>19</v>
      </c>
      <c r="BC227" s="60">
        <v>13</v>
      </c>
      <c r="BD227" s="60">
        <v>15</v>
      </c>
      <c r="BE227" s="60">
        <v>20</v>
      </c>
      <c r="BF227" s="60">
        <v>12</v>
      </c>
      <c r="BG227" s="187">
        <v>0.13333333333333</v>
      </c>
      <c r="BH227" s="187">
        <v>0</v>
      </c>
      <c r="BI227" s="187">
        <v>0</v>
      </c>
      <c r="BJ227" s="187">
        <v>0.15384615384615</v>
      </c>
      <c r="BK227" s="187">
        <v>0.2</v>
      </c>
      <c r="BL227" s="187">
        <v>0.1</v>
      </c>
      <c r="BM227" s="187">
        <v>0</v>
      </c>
    </row>
    <row r="228" spans="2:65" ht="14.1" customHeight="1" x14ac:dyDescent="0.2">
      <c r="B228" s="58" t="s">
        <v>1675</v>
      </c>
      <c r="C228" s="59" t="s">
        <v>383</v>
      </c>
      <c r="D228" s="59" t="s">
        <v>384</v>
      </c>
      <c r="E228" s="63" t="s">
        <v>809</v>
      </c>
      <c r="F228" s="63"/>
      <c r="G228" s="59" t="s">
        <v>386</v>
      </c>
      <c r="H228" s="59" t="s">
        <v>810</v>
      </c>
      <c r="I228" s="59" t="s">
        <v>1656</v>
      </c>
      <c r="J228" s="158" t="b">
        <v>0</v>
      </c>
      <c r="K228" s="133" t="s">
        <v>1676</v>
      </c>
      <c r="L228" s="59" t="s">
        <v>1677</v>
      </c>
      <c r="M228" s="58"/>
      <c r="N228" s="63" t="s">
        <v>1678</v>
      </c>
      <c r="O228" s="63" t="s">
        <v>845</v>
      </c>
      <c r="P228" s="63" t="s">
        <v>815</v>
      </c>
      <c r="Q228" s="63">
        <v>7111</v>
      </c>
      <c r="R228" s="62" t="s">
        <v>1679</v>
      </c>
      <c r="S228" s="218" t="s">
        <v>1222</v>
      </c>
      <c r="T228" s="132" t="s">
        <v>1215</v>
      </c>
      <c r="U228" s="166" t="s">
        <v>397</v>
      </c>
      <c r="V228" s="219" t="s">
        <v>398</v>
      </c>
      <c r="W228" s="219" t="s">
        <v>445</v>
      </c>
      <c r="X228" s="219" t="s">
        <v>446</v>
      </c>
      <c r="Y228" s="132" t="s">
        <v>336</v>
      </c>
      <c r="Z228" s="166"/>
      <c r="AA228" s="166">
        <v>1</v>
      </c>
      <c r="AB228" s="166">
        <v>1</v>
      </c>
      <c r="AC228" s="166">
        <v>0</v>
      </c>
      <c r="AD228" s="166">
        <v>1</v>
      </c>
      <c r="AE228" s="213">
        <v>41031</v>
      </c>
      <c r="AF228" s="64">
        <v>2811</v>
      </c>
      <c r="AG228" s="64" t="s">
        <v>401</v>
      </c>
      <c r="AH228" s="64">
        <v>0</v>
      </c>
      <c r="AI228" s="180" t="s">
        <v>334</v>
      </c>
      <c r="AJ228" s="60">
        <v>0</v>
      </c>
      <c r="AK228" s="60">
        <v>1</v>
      </c>
      <c r="AL228" s="60">
        <v>0</v>
      </c>
      <c r="AM228" s="60">
        <v>0</v>
      </c>
      <c r="AN228" s="60">
        <v>0</v>
      </c>
      <c r="AO228" s="60">
        <v>1</v>
      </c>
      <c r="AP228" s="60">
        <v>3</v>
      </c>
      <c r="AQ228" s="60">
        <v>0</v>
      </c>
      <c r="AR228" s="60">
        <v>0</v>
      </c>
      <c r="AS228" s="60">
        <v>0</v>
      </c>
      <c r="AT228" s="60">
        <v>1</v>
      </c>
      <c r="AU228" s="60">
        <v>0</v>
      </c>
      <c r="AV228" s="60">
        <v>0</v>
      </c>
      <c r="AW228" s="60">
        <v>0</v>
      </c>
      <c r="AX228" s="60">
        <v>0</v>
      </c>
      <c r="AY228" s="60">
        <v>0</v>
      </c>
      <c r="AZ228" s="60">
        <v>0</v>
      </c>
      <c r="BA228" s="60">
        <v>3</v>
      </c>
      <c r="BB228" s="60">
        <v>4</v>
      </c>
      <c r="BC228" s="60">
        <v>0</v>
      </c>
      <c r="BD228" s="60">
        <v>3</v>
      </c>
      <c r="BE228" s="60">
        <v>2</v>
      </c>
      <c r="BF228" s="60">
        <v>11</v>
      </c>
      <c r="BG228" s="187">
        <v>0</v>
      </c>
      <c r="BH228" s="187">
        <v>0.33333333333332998</v>
      </c>
      <c r="BI228" s="187">
        <v>0</v>
      </c>
      <c r="BJ228" s="187">
        <v>0</v>
      </c>
      <c r="BK228" s="187">
        <v>0</v>
      </c>
      <c r="BL228" s="187">
        <v>0.5</v>
      </c>
      <c r="BM228" s="187">
        <v>0.27272727272726999</v>
      </c>
    </row>
    <row r="229" spans="2:65" ht="14.1" customHeight="1" x14ac:dyDescent="0.2">
      <c r="B229" s="58" t="s">
        <v>1680</v>
      </c>
      <c r="C229" s="59" t="s">
        <v>383</v>
      </c>
      <c r="D229" s="59" t="s">
        <v>384</v>
      </c>
      <c r="E229" s="63" t="s">
        <v>809</v>
      </c>
      <c r="F229" s="63"/>
      <c r="G229" s="59" t="s">
        <v>386</v>
      </c>
      <c r="H229" s="59" t="s">
        <v>810</v>
      </c>
      <c r="I229" s="59" t="s">
        <v>1656</v>
      </c>
      <c r="J229" s="158" t="b">
        <v>0</v>
      </c>
      <c r="K229" s="133" t="s">
        <v>1681</v>
      </c>
      <c r="L229" s="59" t="s">
        <v>1677</v>
      </c>
      <c r="M229" s="58"/>
      <c r="N229" s="63" t="s">
        <v>1682</v>
      </c>
      <c r="O229" s="63" t="s">
        <v>1660</v>
      </c>
      <c r="P229" s="63" t="s">
        <v>815</v>
      </c>
      <c r="Q229" s="63">
        <v>7104</v>
      </c>
      <c r="R229" s="62" t="s">
        <v>1683</v>
      </c>
      <c r="S229" s="218" t="s">
        <v>1222</v>
      </c>
      <c r="T229" s="132" t="s">
        <v>1215</v>
      </c>
      <c r="U229" s="166" t="s">
        <v>397</v>
      </c>
      <c r="V229" s="219" t="s">
        <v>398</v>
      </c>
      <c r="W229" s="219" t="s">
        <v>445</v>
      </c>
      <c r="X229" s="219" t="s">
        <v>446</v>
      </c>
      <c r="Y229" s="132" t="s">
        <v>336</v>
      </c>
      <c r="Z229" s="166"/>
      <c r="AA229" s="166">
        <v>1</v>
      </c>
      <c r="AB229" s="166">
        <v>1</v>
      </c>
      <c r="AC229" s="166">
        <v>0</v>
      </c>
      <c r="AD229" s="166">
        <v>0</v>
      </c>
      <c r="AE229" s="213">
        <v>41603</v>
      </c>
      <c r="AF229" s="64">
        <v>2239</v>
      </c>
      <c r="AG229" s="64" t="s">
        <v>401</v>
      </c>
      <c r="AH229" s="64">
        <v>1</v>
      </c>
      <c r="AI229" s="180" t="s">
        <v>334</v>
      </c>
      <c r="AJ229" s="60">
        <v>0</v>
      </c>
      <c r="AK229" s="60">
        <v>1</v>
      </c>
      <c r="AL229" s="60">
        <v>1</v>
      </c>
      <c r="AM229" s="60">
        <v>0</v>
      </c>
      <c r="AN229" s="60">
        <v>0</v>
      </c>
      <c r="AO229" s="60">
        <v>1</v>
      </c>
      <c r="AP229" s="60">
        <v>0</v>
      </c>
      <c r="AQ229" s="60">
        <v>0</v>
      </c>
      <c r="AR229" s="60">
        <v>0</v>
      </c>
      <c r="AS229" s="60">
        <v>0</v>
      </c>
      <c r="AT229" s="60">
        <v>2</v>
      </c>
      <c r="AU229" s="60">
        <v>0</v>
      </c>
      <c r="AV229" s="60">
        <v>2</v>
      </c>
      <c r="AW229" s="60">
        <v>0</v>
      </c>
      <c r="AX229" s="60">
        <v>1</v>
      </c>
      <c r="AY229" s="60">
        <v>0</v>
      </c>
      <c r="AZ229" s="60">
        <v>2</v>
      </c>
      <c r="BA229" s="60">
        <v>19</v>
      </c>
      <c r="BB229" s="60">
        <v>10</v>
      </c>
      <c r="BC229" s="60">
        <v>7</v>
      </c>
      <c r="BD229" s="60">
        <v>2</v>
      </c>
      <c r="BE229" s="60">
        <v>6</v>
      </c>
      <c r="BF229" s="60">
        <v>10</v>
      </c>
      <c r="BG229" s="187">
        <v>0</v>
      </c>
      <c r="BH229" s="187">
        <v>5.2631578947360001E-2</v>
      </c>
      <c r="BI229" s="187">
        <v>0.1</v>
      </c>
      <c r="BJ229" s="187">
        <v>0</v>
      </c>
      <c r="BK229" s="187">
        <v>0</v>
      </c>
      <c r="BL229" s="187">
        <v>0.16666666666666</v>
      </c>
      <c r="BM229" s="187">
        <v>0</v>
      </c>
    </row>
    <row r="230" spans="2:65" ht="14.1" customHeight="1" x14ac:dyDescent="0.2">
      <c r="B230" s="58" t="s">
        <v>1684</v>
      </c>
      <c r="C230" s="59" t="s">
        <v>383</v>
      </c>
      <c r="D230" s="59" t="s">
        <v>384</v>
      </c>
      <c r="E230" s="63" t="s">
        <v>809</v>
      </c>
      <c r="F230" s="63"/>
      <c r="G230" s="59" t="s">
        <v>386</v>
      </c>
      <c r="H230" s="59" t="s">
        <v>810</v>
      </c>
      <c r="I230" s="59" t="s">
        <v>1656</v>
      </c>
      <c r="J230" s="158" t="b">
        <v>0</v>
      </c>
      <c r="K230" s="133" t="s">
        <v>1685</v>
      </c>
      <c r="L230" s="59" t="s">
        <v>742</v>
      </c>
      <c r="M230" s="58"/>
      <c r="N230" s="63" t="s">
        <v>1686</v>
      </c>
      <c r="O230" s="63" t="s">
        <v>1660</v>
      </c>
      <c r="P230" s="63" t="s">
        <v>815</v>
      </c>
      <c r="Q230" s="63">
        <v>7107</v>
      </c>
      <c r="R230" s="62" t="s">
        <v>1687</v>
      </c>
      <c r="S230" s="218" t="s">
        <v>746</v>
      </c>
      <c r="T230" s="132" t="s">
        <v>747</v>
      </c>
      <c r="U230" s="166" t="s">
        <v>397</v>
      </c>
      <c r="V230" s="219" t="s">
        <v>398</v>
      </c>
      <c r="W230" s="219" t="s">
        <v>445</v>
      </c>
      <c r="X230" s="219" t="s">
        <v>446</v>
      </c>
      <c r="Y230" s="132" t="s">
        <v>336</v>
      </c>
      <c r="Z230" s="166" t="s">
        <v>410</v>
      </c>
      <c r="AA230" s="166">
        <v>1</v>
      </c>
      <c r="AB230" s="166">
        <v>1</v>
      </c>
      <c r="AC230" s="166">
        <v>0</v>
      </c>
      <c r="AD230" s="166">
        <v>1</v>
      </c>
      <c r="AE230" s="213">
        <v>42251</v>
      </c>
      <c r="AF230" s="64">
        <v>1591</v>
      </c>
      <c r="AG230" s="64" t="s">
        <v>401</v>
      </c>
      <c r="AH230" s="64">
        <v>0</v>
      </c>
      <c r="AI230" s="180" t="s">
        <v>258</v>
      </c>
      <c r="AJ230" s="60">
        <v>3</v>
      </c>
      <c r="AK230" s="60">
        <v>0</v>
      </c>
      <c r="AL230" s="60">
        <v>6</v>
      </c>
      <c r="AM230" s="60">
        <v>1</v>
      </c>
      <c r="AN230" s="60">
        <v>3</v>
      </c>
      <c r="AO230" s="60">
        <v>1</v>
      </c>
      <c r="AP230" s="60">
        <v>3</v>
      </c>
      <c r="AQ230" s="60">
        <v>2</v>
      </c>
      <c r="AR230" s="60">
        <v>1</v>
      </c>
      <c r="AS230" s="60">
        <v>1</v>
      </c>
      <c r="AT230" s="60">
        <v>1</v>
      </c>
      <c r="AU230" s="60">
        <v>1</v>
      </c>
      <c r="AV230" s="60">
        <v>0</v>
      </c>
      <c r="AW230" s="60">
        <v>0</v>
      </c>
      <c r="AX230" s="60">
        <v>4</v>
      </c>
      <c r="AY230" s="60">
        <v>2</v>
      </c>
      <c r="AZ230" s="60">
        <v>26</v>
      </c>
      <c r="BA230" s="60">
        <v>18</v>
      </c>
      <c r="BB230" s="60">
        <v>21</v>
      </c>
      <c r="BC230" s="60">
        <v>18</v>
      </c>
      <c r="BD230" s="60">
        <v>13</v>
      </c>
      <c r="BE230" s="60">
        <v>15</v>
      </c>
      <c r="BF230" s="60">
        <v>25</v>
      </c>
      <c r="BG230" s="187">
        <v>0.11538461538461001</v>
      </c>
      <c r="BH230" s="187">
        <v>0</v>
      </c>
      <c r="BI230" s="187">
        <v>0.28571428571427998</v>
      </c>
      <c r="BJ230" s="187">
        <v>5.5555555555550001E-2</v>
      </c>
      <c r="BK230" s="187">
        <v>0.23076923076923</v>
      </c>
      <c r="BL230" s="187">
        <v>6.6666666666660004E-2</v>
      </c>
      <c r="BM230" s="187">
        <v>0.12</v>
      </c>
    </row>
    <row r="231" spans="2:65" ht="14.1" customHeight="1" x14ac:dyDescent="0.2">
      <c r="B231" s="58" t="s">
        <v>1688</v>
      </c>
      <c r="C231" s="59" t="s">
        <v>383</v>
      </c>
      <c r="D231" s="59" t="s">
        <v>384</v>
      </c>
      <c r="E231" s="63" t="s">
        <v>809</v>
      </c>
      <c r="F231" s="63"/>
      <c r="G231" s="59" t="s">
        <v>386</v>
      </c>
      <c r="H231" s="59" t="s">
        <v>810</v>
      </c>
      <c r="I231" s="59" t="s">
        <v>1656</v>
      </c>
      <c r="J231" s="158" t="b">
        <v>0</v>
      </c>
      <c r="K231" s="133" t="s">
        <v>1689</v>
      </c>
      <c r="L231" s="59" t="s">
        <v>742</v>
      </c>
      <c r="M231" s="58">
        <v>4</v>
      </c>
      <c r="N231" s="63" t="s">
        <v>1690</v>
      </c>
      <c r="O231" s="63" t="s">
        <v>1660</v>
      </c>
      <c r="P231" s="63" t="s">
        <v>815</v>
      </c>
      <c r="Q231" s="63">
        <v>7105</v>
      </c>
      <c r="R231" s="62" t="s">
        <v>1691</v>
      </c>
      <c r="S231" s="218" t="s">
        <v>746</v>
      </c>
      <c r="T231" s="132" t="s">
        <v>747</v>
      </c>
      <c r="U231" s="166" t="s">
        <v>397</v>
      </c>
      <c r="V231" s="219" t="s">
        <v>398</v>
      </c>
      <c r="W231" s="219" t="s">
        <v>445</v>
      </c>
      <c r="X231" s="219" t="s">
        <v>446</v>
      </c>
      <c r="Y231" s="132" t="s">
        <v>336</v>
      </c>
      <c r="Z231" s="166" t="s">
        <v>410</v>
      </c>
      <c r="AA231" s="166">
        <v>1</v>
      </c>
      <c r="AB231" s="166">
        <v>1</v>
      </c>
      <c r="AC231" s="166">
        <v>0</v>
      </c>
      <c r="AD231" s="166">
        <v>0</v>
      </c>
      <c r="AE231" s="213">
        <v>42095</v>
      </c>
      <c r="AF231" s="64">
        <v>1747</v>
      </c>
      <c r="AG231" s="64" t="s">
        <v>401</v>
      </c>
      <c r="AH231" s="64">
        <v>0</v>
      </c>
      <c r="AI231" s="180" t="s">
        <v>258</v>
      </c>
      <c r="AJ231" s="60">
        <v>2</v>
      </c>
      <c r="AK231" s="60">
        <v>5</v>
      </c>
      <c r="AL231" s="60">
        <v>0</v>
      </c>
      <c r="AM231" s="60">
        <v>1</v>
      </c>
      <c r="AN231" s="60">
        <v>4</v>
      </c>
      <c r="AO231" s="60">
        <v>2</v>
      </c>
      <c r="AP231" s="60">
        <v>3</v>
      </c>
      <c r="AQ231" s="60">
        <v>6</v>
      </c>
      <c r="AR231" s="60">
        <v>0</v>
      </c>
      <c r="AS231" s="60">
        <v>2</v>
      </c>
      <c r="AT231" s="60">
        <v>0</v>
      </c>
      <c r="AU231" s="60">
        <v>2</v>
      </c>
      <c r="AV231" s="60">
        <v>0</v>
      </c>
      <c r="AW231" s="60">
        <v>1</v>
      </c>
      <c r="AX231" s="60">
        <v>3</v>
      </c>
      <c r="AY231" s="60">
        <v>2</v>
      </c>
      <c r="AZ231" s="60">
        <v>29</v>
      </c>
      <c r="BA231" s="60">
        <v>26</v>
      </c>
      <c r="BB231" s="60">
        <v>30</v>
      </c>
      <c r="BC231" s="60">
        <v>14</v>
      </c>
      <c r="BD231" s="60">
        <v>20</v>
      </c>
      <c r="BE231" s="60">
        <v>24</v>
      </c>
      <c r="BF231" s="60">
        <v>32</v>
      </c>
      <c r="BG231" s="187">
        <v>6.8965517241369997E-2</v>
      </c>
      <c r="BH231" s="187">
        <v>0.19230769230768999</v>
      </c>
      <c r="BI231" s="187">
        <v>0</v>
      </c>
      <c r="BJ231" s="187">
        <v>7.1428571428569995E-2</v>
      </c>
      <c r="BK231" s="187">
        <v>0.2</v>
      </c>
      <c r="BL231" s="187">
        <v>8.3333333333329998E-2</v>
      </c>
      <c r="BM231" s="187">
        <v>9.375E-2</v>
      </c>
    </row>
    <row r="232" spans="2:65" ht="14.1" customHeight="1" x14ac:dyDescent="0.2">
      <c r="B232" s="58" t="s">
        <v>1692</v>
      </c>
      <c r="C232" s="59" t="s">
        <v>383</v>
      </c>
      <c r="D232" s="59" t="s">
        <v>384</v>
      </c>
      <c r="E232" s="63" t="s">
        <v>809</v>
      </c>
      <c r="F232" s="63"/>
      <c r="G232" s="59" t="s">
        <v>386</v>
      </c>
      <c r="H232" s="59" t="s">
        <v>810</v>
      </c>
      <c r="I232" s="59" t="s">
        <v>1656</v>
      </c>
      <c r="J232" s="158" t="b">
        <v>0</v>
      </c>
      <c r="K232" s="133" t="s">
        <v>1693</v>
      </c>
      <c r="L232" s="59" t="s">
        <v>1694</v>
      </c>
      <c r="M232" s="58"/>
      <c r="N232" s="63" t="s">
        <v>1695</v>
      </c>
      <c r="O232" s="63" t="s">
        <v>1660</v>
      </c>
      <c r="P232" s="63" t="s">
        <v>815</v>
      </c>
      <c r="Q232" s="63">
        <v>7107</v>
      </c>
      <c r="R232" s="62" t="s">
        <v>1696</v>
      </c>
      <c r="S232" s="218" t="s">
        <v>1222</v>
      </c>
      <c r="T232" s="132" t="s">
        <v>1215</v>
      </c>
      <c r="U232" s="166" t="s">
        <v>397</v>
      </c>
      <c r="V232" s="219" t="s">
        <v>398</v>
      </c>
      <c r="W232" s="219" t="s">
        <v>445</v>
      </c>
      <c r="X232" s="219" t="s">
        <v>446</v>
      </c>
      <c r="Y232" s="132" t="s">
        <v>336</v>
      </c>
      <c r="Z232" s="166"/>
      <c r="AA232" s="166">
        <v>1</v>
      </c>
      <c r="AB232" s="166">
        <v>1</v>
      </c>
      <c r="AC232" s="166">
        <v>0</v>
      </c>
      <c r="AD232" s="166">
        <v>1</v>
      </c>
      <c r="AE232" s="213">
        <v>42321</v>
      </c>
      <c r="AF232" s="64">
        <v>1521</v>
      </c>
      <c r="AG232" s="64" t="s">
        <v>401</v>
      </c>
      <c r="AH232" s="64">
        <v>0</v>
      </c>
      <c r="AI232" s="180" t="s">
        <v>334</v>
      </c>
      <c r="AJ232" s="60">
        <v>0</v>
      </c>
      <c r="AK232" s="60">
        <v>0</v>
      </c>
      <c r="AL232" s="60">
        <v>0</v>
      </c>
      <c r="AM232" s="60">
        <v>0</v>
      </c>
      <c r="AN232" s="60">
        <v>0</v>
      </c>
      <c r="AO232" s="60">
        <v>1</v>
      </c>
      <c r="AP232" s="60">
        <v>0</v>
      </c>
      <c r="AQ232" s="60">
        <v>0</v>
      </c>
      <c r="AR232" s="60">
        <v>0</v>
      </c>
      <c r="AS232" s="60">
        <v>0</v>
      </c>
      <c r="AT232" s="60">
        <v>0</v>
      </c>
      <c r="AU232" s="60">
        <v>0</v>
      </c>
      <c r="AV232" s="60">
        <v>0</v>
      </c>
      <c r="AW232" s="60">
        <v>0</v>
      </c>
      <c r="AX232" s="60">
        <v>1</v>
      </c>
      <c r="AY232" s="60">
        <v>0</v>
      </c>
      <c r="AZ232" s="60">
        <v>2</v>
      </c>
      <c r="BA232" s="60">
        <v>15</v>
      </c>
      <c r="BB232" s="60">
        <v>7</v>
      </c>
      <c r="BC232" s="60">
        <v>8</v>
      </c>
      <c r="BD232" s="60">
        <v>9</v>
      </c>
      <c r="BE232" s="60">
        <v>9</v>
      </c>
      <c r="BF232" s="60">
        <v>9</v>
      </c>
      <c r="BG232" s="187">
        <v>0</v>
      </c>
      <c r="BH232" s="187">
        <v>0</v>
      </c>
      <c r="BI232" s="187">
        <v>0</v>
      </c>
      <c r="BJ232" s="187">
        <v>0</v>
      </c>
      <c r="BK232" s="187">
        <v>0</v>
      </c>
      <c r="BL232" s="187">
        <v>0.11111111111110999</v>
      </c>
      <c r="BM232" s="187">
        <v>0</v>
      </c>
    </row>
    <row r="233" spans="2:65" ht="14.1" customHeight="1" x14ac:dyDescent="0.2">
      <c r="B233" s="58" t="s">
        <v>1697</v>
      </c>
      <c r="C233" s="59" t="s">
        <v>383</v>
      </c>
      <c r="D233" s="59" t="s">
        <v>384</v>
      </c>
      <c r="E233" s="63" t="s">
        <v>809</v>
      </c>
      <c r="F233" s="63"/>
      <c r="G233" s="59" t="s">
        <v>386</v>
      </c>
      <c r="H233" s="59" t="s">
        <v>810</v>
      </c>
      <c r="I233" s="59" t="s">
        <v>1656</v>
      </c>
      <c r="J233" s="158" t="b">
        <v>0</v>
      </c>
      <c r="K233" s="133" t="s">
        <v>1698</v>
      </c>
      <c r="L233" s="59" t="s">
        <v>742</v>
      </c>
      <c r="M233" s="58"/>
      <c r="N233" s="63" t="s">
        <v>1699</v>
      </c>
      <c r="O233" s="63" t="s">
        <v>1660</v>
      </c>
      <c r="P233" s="63" t="s">
        <v>815</v>
      </c>
      <c r="Q233" s="63">
        <v>7105</v>
      </c>
      <c r="R233" s="62" t="s">
        <v>1700</v>
      </c>
      <c r="S233" s="218" t="s">
        <v>746</v>
      </c>
      <c r="T233" s="132" t="s">
        <v>747</v>
      </c>
      <c r="U233" s="166" t="s">
        <v>397</v>
      </c>
      <c r="V233" s="219" t="s">
        <v>398</v>
      </c>
      <c r="W233" s="219" t="s">
        <v>445</v>
      </c>
      <c r="X233" s="219" t="s">
        <v>446</v>
      </c>
      <c r="Y233" s="132" t="s">
        <v>336</v>
      </c>
      <c r="Z233" s="166"/>
      <c r="AA233" s="166">
        <v>1</v>
      </c>
      <c r="AB233" s="166">
        <v>1</v>
      </c>
      <c r="AC233" s="166">
        <v>0</v>
      </c>
      <c r="AD233" s="166">
        <v>0</v>
      </c>
      <c r="AE233" s="213">
        <v>42423</v>
      </c>
      <c r="AF233" s="64">
        <v>1419</v>
      </c>
      <c r="AG233" s="64" t="s">
        <v>401</v>
      </c>
      <c r="AH233" s="64">
        <v>0</v>
      </c>
      <c r="AI233" s="180" t="s">
        <v>258</v>
      </c>
      <c r="AJ233" s="60">
        <v>3</v>
      </c>
      <c r="AK233" s="60">
        <v>0</v>
      </c>
      <c r="AL233" s="60">
        <v>2</v>
      </c>
      <c r="AM233" s="60">
        <v>1</v>
      </c>
      <c r="AN233" s="60">
        <v>1</v>
      </c>
      <c r="AO233" s="60">
        <v>1</v>
      </c>
      <c r="AP233" s="60">
        <v>4</v>
      </c>
      <c r="AQ233" s="60">
        <v>4</v>
      </c>
      <c r="AR233" s="60">
        <v>1</v>
      </c>
      <c r="AS233" s="60">
        <v>2</v>
      </c>
      <c r="AT233" s="60">
        <v>1</v>
      </c>
      <c r="AU233" s="60">
        <v>4</v>
      </c>
      <c r="AV233" s="60">
        <v>0</v>
      </c>
      <c r="AW233" s="60">
        <v>2</v>
      </c>
      <c r="AX233" s="60">
        <v>2</v>
      </c>
      <c r="AY233" s="60">
        <v>2</v>
      </c>
      <c r="AZ233" s="60">
        <v>13</v>
      </c>
      <c r="BA233" s="60">
        <v>14</v>
      </c>
      <c r="BB233" s="60">
        <v>17</v>
      </c>
      <c r="BC233" s="60">
        <v>13</v>
      </c>
      <c r="BD233" s="60">
        <v>7</v>
      </c>
      <c r="BE233" s="60">
        <v>15</v>
      </c>
      <c r="BF233" s="60">
        <v>21</v>
      </c>
      <c r="BG233" s="187">
        <v>0.23076923076923</v>
      </c>
      <c r="BH233" s="187">
        <v>0</v>
      </c>
      <c r="BI233" s="187">
        <v>0.11764705882352</v>
      </c>
      <c r="BJ233" s="187">
        <v>7.6923076923070002E-2</v>
      </c>
      <c r="BK233" s="187">
        <v>0.14285714285713999</v>
      </c>
      <c r="BL233" s="187">
        <v>6.6666666666660004E-2</v>
      </c>
      <c r="BM233" s="187">
        <v>0.19047619047618999</v>
      </c>
    </row>
    <row r="234" spans="2:65" ht="14.1" customHeight="1" x14ac:dyDescent="0.2">
      <c r="B234" s="58" t="s">
        <v>1701</v>
      </c>
      <c r="C234" s="59" t="s">
        <v>383</v>
      </c>
      <c r="D234" s="59" t="s">
        <v>384</v>
      </c>
      <c r="E234" s="63" t="s">
        <v>809</v>
      </c>
      <c r="F234" s="63"/>
      <c r="G234" s="59" t="s">
        <v>386</v>
      </c>
      <c r="H234" s="59" t="s">
        <v>810</v>
      </c>
      <c r="I234" s="59" t="s">
        <v>1656</v>
      </c>
      <c r="J234" s="158" t="b">
        <v>0</v>
      </c>
      <c r="K234" s="133" t="s">
        <v>1702</v>
      </c>
      <c r="L234" s="59" t="s">
        <v>742</v>
      </c>
      <c r="M234" s="58"/>
      <c r="N234" s="63" t="s">
        <v>1703</v>
      </c>
      <c r="O234" s="63" t="s">
        <v>1704</v>
      </c>
      <c r="P234" s="63" t="s">
        <v>815</v>
      </c>
      <c r="Q234" s="63">
        <v>7104</v>
      </c>
      <c r="R234" s="62" t="s">
        <v>1705</v>
      </c>
      <c r="S234" s="218" t="s">
        <v>746</v>
      </c>
      <c r="T234" s="132" t="s">
        <v>747</v>
      </c>
      <c r="U234" s="166" t="s">
        <v>397</v>
      </c>
      <c r="V234" s="219" t="s">
        <v>398</v>
      </c>
      <c r="W234" s="219" t="s">
        <v>445</v>
      </c>
      <c r="X234" s="219" t="s">
        <v>446</v>
      </c>
      <c r="Y234" s="132" t="s">
        <v>336</v>
      </c>
      <c r="Z234" s="166"/>
      <c r="AA234" s="166">
        <v>1</v>
      </c>
      <c r="AB234" s="166">
        <v>1</v>
      </c>
      <c r="AC234" s="166">
        <v>0</v>
      </c>
      <c r="AD234" s="166">
        <v>0</v>
      </c>
      <c r="AE234" s="213">
        <v>42504</v>
      </c>
      <c r="AF234" s="64">
        <v>1338</v>
      </c>
      <c r="AG234" s="64" t="s">
        <v>401</v>
      </c>
      <c r="AH234" s="64">
        <v>1</v>
      </c>
      <c r="AI234" s="180" t="s">
        <v>258</v>
      </c>
      <c r="AJ234" s="60">
        <v>2</v>
      </c>
      <c r="AK234" s="60">
        <v>1</v>
      </c>
      <c r="AL234" s="60">
        <v>1</v>
      </c>
      <c r="AM234" s="60">
        <v>0</v>
      </c>
      <c r="AN234" s="60">
        <v>1</v>
      </c>
      <c r="AO234" s="60">
        <v>0</v>
      </c>
      <c r="AP234" s="60">
        <v>0</v>
      </c>
      <c r="AQ234" s="60">
        <v>1</v>
      </c>
      <c r="AR234" s="60">
        <v>1</v>
      </c>
      <c r="AS234" s="60">
        <v>2</v>
      </c>
      <c r="AT234" s="60">
        <v>1</v>
      </c>
      <c r="AU234" s="60">
        <v>0</v>
      </c>
      <c r="AV234" s="60">
        <v>0</v>
      </c>
      <c r="AW234" s="60">
        <v>1</v>
      </c>
      <c r="AX234" s="60">
        <v>0</v>
      </c>
      <c r="AY234" s="60">
        <v>0</v>
      </c>
      <c r="AZ234" s="60">
        <v>4</v>
      </c>
      <c r="BA234" s="60">
        <v>13</v>
      </c>
      <c r="BB234" s="60">
        <v>12</v>
      </c>
      <c r="BC234" s="60">
        <v>12</v>
      </c>
      <c r="BD234" s="60">
        <v>15</v>
      </c>
      <c r="BE234" s="60">
        <v>14</v>
      </c>
      <c r="BF234" s="60">
        <v>9</v>
      </c>
      <c r="BG234" s="187">
        <v>0.5</v>
      </c>
      <c r="BH234" s="187">
        <v>7.6923076923070002E-2</v>
      </c>
      <c r="BI234" s="187">
        <v>8.3333333333329998E-2</v>
      </c>
      <c r="BJ234" s="187">
        <v>0</v>
      </c>
      <c r="BK234" s="187">
        <v>6.6666666666660004E-2</v>
      </c>
      <c r="BL234" s="187">
        <v>0</v>
      </c>
      <c r="BM234" s="187">
        <v>0</v>
      </c>
    </row>
    <row r="235" spans="2:65" ht="14.1" customHeight="1" x14ac:dyDescent="0.2">
      <c r="B235" s="58" t="s">
        <v>1706</v>
      </c>
      <c r="C235" s="59" t="s">
        <v>383</v>
      </c>
      <c r="D235" s="59" t="s">
        <v>384</v>
      </c>
      <c r="E235" s="63" t="s">
        <v>809</v>
      </c>
      <c r="F235" s="63"/>
      <c r="G235" s="59" t="s">
        <v>386</v>
      </c>
      <c r="H235" s="59" t="s">
        <v>810</v>
      </c>
      <c r="I235" s="59" t="s">
        <v>1656</v>
      </c>
      <c r="J235" s="158" t="b">
        <v>0</v>
      </c>
      <c r="K235" s="133" t="s">
        <v>1707</v>
      </c>
      <c r="L235" s="59" t="s">
        <v>1708</v>
      </c>
      <c r="M235" s="58"/>
      <c r="N235" s="63" t="s">
        <v>1709</v>
      </c>
      <c r="O235" s="63" t="s">
        <v>1660</v>
      </c>
      <c r="P235" s="63" t="s">
        <v>815</v>
      </c>
      <c r="Q235" s="63">
        <v>7105</v>
      </c>
      <c r="R235" s="62" t="s">
        <v>1710</v>
      </c>
      <c r="S235" s="218" t="s">
        <v>1711</v>
      </c>
      <c r="T235" s="132" t="s">
        <v>1712</v>
      </c>
      <c r="U235" s="166" t="s">
        <v>397</v>
      </c>
      <c r="V235" s="219" t="s">
        <v>398</v>
      </c>
      <c r="W235" s="219" t="s">
        <v>445</v>
      </c>
      <c r="X235" s="219" t="s">
        <v>446</v>
      </c>
      <c r="Y235" s="132" t="s">
        <v>333</v>
      </c>
      <c r="Z235" s="166"/>
      <c r="AA235" s="166">
        <v>0</v>
      </c>
      <c r="AB235" s="166">
        <v>0</v>
      </c>
      <c r="AC235" s="166">
        <v>0</v>
      </c>
      <c r="AD235" s="166">
        <v>0</v>
      </c>
      <c r="AE235" s="213">
        <v>42581</v>
      </c>
      <c r="AF235" s="64">
        <v>1261</v>
      </c>
      <c r="AG235" s="64" t="s">
        <v>401</v>
      </c>
      <c r="AH235" s="64">
        <v>1</v>
      </c>
      <c r="AI235" s="180" t="s">
        <v>334</v>
      </c>
      <c r="AJ235" s="60">
        <v>0</v>
      </c>
      <c r="AK235" s="60">
        <v>0</v>
      </c>
      <c r="AL235" s="60">
        <v>0</v>
      </c>
      <c r="AM235" s="60">
        <v>0</v>
      </c>
      <c r="AN235" s="60">
        <v>0</v>
      </c>
      <c r="AO235" s="60">
        <v>0</v>
      </c>
      <c r="AP235" s="60">
        <v>0</v>
      </c>
      <c r="AQ235" s="60">
        <v>0</v>
      </c>
      <c r="AR235" s="60">
        <v>0</v>
      </c>
      <c r="AS235" s="60">
        <v>0</v>
      </c>
      <c r="AT235" s="60">
        <v>0</v>
      </c>
      <c r="AU235" s="60">
        <v>0</v>
      </c>
      <c r="AV235" s="60">
        <v>0</v>
      </c>
      <c r="AW235" s="60">
        <v>0</v>
      </c>
      <c r="AX235" s="60">
        <v>0</v>
      </c>
      <c r="AY235" s="60">
        <v>0</v>
      </c>
      <c r="AZ235" s="60">
        <v>4</v>
      </c>
      <c r="BA235" s="60">
        <v>4</v>
      </c>
      <c r="BB235" s="60">
        <v>2</v>
      </c>
      <c r="BC235" s="60">
        <v>2</v>
      </c>
      <c r="BD235" s="60">
        <v>4</v>
      </c>
      <c r="BE235" s="60">
        <v>3</v>
      </c>
      <c r="BF235" s="60">
        <v>4</v>
      </c>
      <c r="BG235" s="187">
        <v>0</v>
      </c>
      <c r="BH235" s="187">
        <v>0</v>
      </c>
      <c r="BI235" s="187">
        <v>0</v>
      </c>
      <c r="BJ235" s="187">
        <v>0</v>
      </c>
      <c r="BK235" s="187">
        <v>0</v>
      </c>
      <c r="BL235" s="187">
        <v>0</v>
      </c>
      <c r="BM235" s="187">
        <v>0</v>
      </c>
    </row>
    <row r="236" spans="2:65" ht="14.1" customHeight="1" x14ac:dyDescent="0.2">
      <c r="B236" s="58" t="s">
        <v>1713</v>
      </c>
      <c r="C236" s="59" t="s">
        <v>383</v>
      </c>
      <c r="D236" s="59" t="s">
        <v>384</v>
      </c>
      <c r="E236" s="63" t="s">
        <v>809</v>
      </c>
      <c r="F236" s="63"/>
      <c r="G236" s="59" t="s">
        <v>386</v>
      </c>
      <c r="H236" s="59" t="s">
        <v>810</v>
      </c>
      <c r="I236" s="59" t="s">
        <v>1656</v>
      </c>
      <c r="J236" s="158" t="b">
        <v>0</v>
      </c>
      <c r="K236" s="133" t="s">
        <v>1714</v>
      </c>
      <c r="L236" s="59" t="s">
        <v>1715</v>
      </c>
      <c r="M236" s="58"/>
      <c r="N236" s="63" t="s">
        <v>1716</v>
      </c>
      <c r="O236" s="63" t="s">
        <v>1660</v>
      </c>
      <c r="P236" s="63" t="s">
        <v>815</v>
      </c>
      <c r="Q236" s="63">
        <v>7105</v>
      </c>
      <c r="R236" s="62" t="s">
        <v>1717</v>
      </c>
      <c r="S236" s="218" t="s">
        <v>1718</v>
      </c>
      <c r="T236" s="132" t="s">
        <v>1719</v>
      </c>
      <c r="U236" s="166" t="s">
        <v>397</v>
      </c>
      <c r="V236" s="219" t="s">
        <v>398</v>
      </c>
      <c r="W236" s="219" t="s">
        <v>445</v>
      </c>
      <c r="X236" s="219" t="s">
        <v>446</v>
      </c>
      <c r="Y236" s="132" t="s">
        <v>333</v>
      </c>
      <c r="Z236" s="166"/>
      <c r="AA236" s="166">
        <v>0</v>
      </c>
      <c r="AB236" s="166">
        <v>0</v>
      </c>
      <c r="AC236" s="166">
        <v>0</v>
      </c>
      <c r="AD236" s="166">
        <v>0</v>
      </c>
      <c r="AE236" s="213">
        <v>42644</v>
      </c>
      <c r="AF236" s="64">
        <v>1198</v>
      </c>
      <c r="AG236" s="64" t="s">
        <v>401</v>
      </c>
      <c r="AH236" s="64">
        <v>1</v>
      </c>
      <c r="AI236" s="180" t="s">
        <v>334</v>
      </c>
      <c r="AJ236" s="60">
        <v>0</v>
      </c>
      <c r="AK236" s="60">
        <v>0</v>
      </c>
      <c r="AL236" s="60">
        <v>0</v>
      </c>
      <c r="AM236" s="60">
        <v>0</v>
      </c>
      <c r="AN236" s="60">
        <v>0</v>
      </c>
      <c r="AO236" s="60">
        <v>0</v>
      </c>
      <c r="AP236" s="60">
        <v>0</v>
      </c>
      <c r="AQ236" s="60">
        <v>0</v>
      </c>
      <c r="AR236" s="60">
        <v>0</v>
      </c>
      <c r="AS236" s="60">
        <v>0</v>
      </c>
      <c r="AT236" s="60">
        <v>0</v>
      </c>
      <c r="AU236" s="60">
        <v>0</v>
      </c>
      <c r="AV236" s="60">
        <v>0</v>
      </c>
      <c r="AW236" s="60">
        <v>0</v>
      </c>
      <c r="AX236" s="60">
        <v>0</v>
      </c>
      <c r="AY236" s="60">
        <v>0</v>
      </c>
      <c r="AZ236" s="60">
        <v>3</v>
      </c>
      <c r="BA236" s="60">
        <v>1</v>
      </c>
      <c r="BB236" s="60">
        <v>2</v>
      </c>
      <c r="BC236" s="60">
        <v>0</v>
      </c>
      <c r="BD236" s="60">
        <v>0</v>
      </c>
      <c r="BE236" s="60">
        <v>1</v>
      </c>
      <c r="BF236" s="60">
        <v>3</v>
      </c>
      <c r="BG236" s="187">
        <v>0</v>
      </c>
      <c r="BH236" s="187">
        <v>0</v>
      </c>
      <c r="BI236" s="187">
        <v>0</v>
      </c>
      <c r="BJ236" s="187">
        <v>0</v>
      </c>
      <c r="BK236" s="187">
        <v>0</v>
      </c>
      <c r="BL236" s="187">
        <v>0</v>
      </c>
      <c r="BM236" s="187">
        <v>0</v>
      </c>
    </row>
    <row r="237" spans="2:65" ht="14.1" customHeight="1" x14ac:dyDescent="0.2">
      <c r="B237" s="58" t="s">
        <v>1720</v>
      </c>
      <c r="C237" s="59" t="s">
        <v>383</v>
      </c>
      <c r="D237" s="59" t="s">
        <v>384</v>
      </c>
      <c r="E237" s="63" t="s">
        <v>809</v>
      </c>
      <c r="F237" s="63"/>
      <c r="G237" s="59" t="s">
        <v>386</v>
      </c>
      <c r="H237" s="59" t="s">
        <v>810</v>
      </c>
      <c r="I237" s="59" t="s">
        <v>1656</v>
      </c>
      <c r="J237" s="158" t="b">
        <v>0</v>
      </c>
      <c r="K237" s="133" t="s">
        <v>1721</v>
      </c>
      <c r="L237" s="59" t="s">
        <v>742</v>
      </c>
      <c r="M237" s="58">
        <v>14</v>
      </c>
      <c r="N237" s="63" t="s">
        <v>1722</v>
      </c>
      <c r="O237" s="63" t="s">
        <v>1723</v>
      </c>
      <c r="P237" s="63" t="s">
        <v>815</v>
      </c>
      <c r="Q237" s="63">
        <v>7109</v>
      </c>
      <c r="R237" s="62" t="s">
        <v>1724</v>
      </c>
      <c r="S237" s="218" t="s">
        <v>746</v>
      </c>
      <c r="T237" s="132" t="s">
        <v>747</v>
      </c>
      <c r="U237" s="166" t="s">
        <v>397</v>
      </c>
      <c r="V237" s="219" t="s">
        <v>398</v>
      </c>
      <c r="W237" s="219" t="s">
        <v>445</v>
      </c>
      <c r="X237" s="219" t="s">
        <v>446</v>
      </c>
      <c r="Y237" s="132" t="s">
        <v>336</v>
      </c>
      <c r="Z237" s="166"/>
      <c r="AA237" s="166">
        <v>1</v>
      </c>
      <c r="AB237" s="166">
        <v>1</v>
      </c>
      <c r="AC237" s="166">
        <v>0</v>
      </c>
      <c r="AD237" s="166">
        <v>1</v>
      </c>
      <c r="AE237" s="213">
        <v>42888</v>
      </c>
      <c r="AF237" s="64">
        <v>954</v>
      </c>
      <c r="AG237" s="64" t="s">
        <v>401</v>
      </c>
      <c r="AH237" s="64">
        <v>1</v>
      </c>
      <c r="AI237" s="180" t="s">
        <v>258</v>
      </c>
      <c r="AJ237" s="60">
        <v>0</v>
      </c>
      <c r="AK237" s="60">
        <v>0</v>
      </c>
      <c r="AL237" s="60">
        <v>2</v>
      </c>
      <c r="AM237" s="60">
        <v>0</v>
      </c>
      <c r="AN237" s="60">
        <v>0</v>
      </c>
      <c r="AO237" s="60">
        <v>1</v>
      </c>
      <c r="AP237" s="60">
        <v>1</v>
      </c>
      <c r="AQ237" s="60">
        <v>1</v>
      </c>
      <c r="AR237" s="60">
        <v>1</v>
      </c>
      <c r="AS237" s="60">
        <v>2</v>
      </c>
      <c r="AT237" s="60">
        <v>0</v>
      </c>
      <c r="AU237" s="60">
        <v>2</v>
      </c>
      <c r="AV237" s="60">
        <v>0</v>
      </c>
      <c r="AW237" s="60">
        <v>0</v>
      </c>
      <c r="AX237" s="60">
        <v>2</v>
      </c>
      <c r="AY237" s="60">
        <v>0</v>
      </c>
      <c r="AZ237" s="60">
        <v>4</v>
      </c>
      <c r="BA237" s="60">
        <v>8</v>
      </c>
      <c r="BB237" s="60">
        <v>7</v>
      </c>
      <c r="BC237" s="60">
        <v>3</v>
      </c>
      <c r="BD237" s="60">
        <v>5</v>
      </c>
      <c r="BE237" s="60">
        <v>7</v>
      </c>
      <c r="BF237" s="60">
        <v>9</v>
      </c>
      <c r="BG237" s="187">
        <v>0</v>
      </c>
      <c r="BH237" s="187">
        <v>0</v>
      </c>
      <c r="BI237" s="187">
        <v>0.28571428571427998</v>
      </c>
      <c r="BJ237" s="187">
        <v>0</v>
      </c>
      <c r="BK237" s="187">
        <v>0</v>
      </c>
      <c r="BL237" s="187">
        <v>0.14285714285713999</v>
      </c>
      <c r="BM237" s="187">
        <v>0.11111111111110999</v>
      </c>
    </row>
    <row r="238" spans="2:65" ht="14.1" customHeight="1" x14ac:dyDescent="0.2">
      <c r="B238" s="58" t="s">
        <v>1725</v>
      </c>
      <c r="C238" s="59" t="s">
        <v>383</v>
      </c>
      <c r="D238" s="59" t="s">
        <v>384</v>
      </c>
      <c r="E238" s="63" t="s">
        <v>809</v>
      </c>
      <c r="F238" s="63"/>
      <c r="G238" s="59" t="s">
        <v>386</v>
      </c>
      <c r="H238" s="59" t="s">
        <v>810</v>
      </c>
      <c r="I238" s="59" t="s">
        <v>1656</v>
      </c>
      <c r="J238" s="158" t="b">
        <v>0</v>
      </c>
      <c r="K238" s="133" t="s">
        <v>1726</v>
      </c>
      <c r="L238" s="59" t="s">
        <v>1727</v>
      </c>
      <c r="M238" s="58"/>
      <c r="N238" s="63" t="s">
        <v>1728</v>
      </c>
      <c r="O238" s="63" t="s">
        <v>1723</v>
      </c>
      <c r="P238" s="63" t="s">
        <v>815</v>
      </c>
      <c r="Q238" s="63">
        <v>7109</v>
      </c>
      <c r="R238" s="62" t="s">
        <v>1729</v>
      </c>
      <c r="S238" s="218" t="s">
        <v>1222</v>
      </c>
      <c r="T238" s="132" t="s">
        <v>1215</v>
      </c>
      <c r="U238" s="166" t="s">
        <v>397</v>
      </c>
      <c r="V238" s="219" t="s">
        <v>398</v>
      </c>
      <c r="W238" s="219" t="s">
        <v>1730</v>
      </c>
      <c r="X238" s="219" t="s">
        <v>446</v>
      </c>
      <c r="Y238" s="132" t="s">
        <v>336</v>
      </c>
      <c r="Z238" s="166" t="s">
        <v>401</v>
      </c>
      <c r="AA238" s="166">
        <v>1</v>
      </c>
      <c r="AB238" s="166">
        <v>1</v>
      </c>
      <c r="AC238" s="166">
        <v>0</v>
      </c>
      <c r="AD238" s="166">
        <v>1</v>
      </c>
      <c r="AE238" s="213">
        <v>43167</v>
      </c>
      <c r="AF238" s="64">
        <v>675</v>
      </c>
      <c r="AG238" s="64" t="s">
        <v>401</v>
      </c>
      <c r="AH238" s="64">
        <v>1</v>
      </c>
      <c r="AI238" s="180" t="s">
        <v>334</v>
      </c>
      <c r="AJ238" s="60">
        <v>0</v>
      </c>
      <c r="AK238" s="60">
        <v>1</v>
      </c>
      <c r="AL238" s="60">
        <v>1</v>
      </c>
      <c r="AM238" s="60">
        <v>0</v>
      </c>
      <c r="AN238" s="60">
        <v>0</v>
      </c>
      <c r="AO238" s="60">
        <v>0</v>
      </c>
      <c r="AP238" s="60">
        <v>0</v>
      </c>
      <c r="AQ238" s="60">
        <v>0</v>
      </c>
      <c r="AR238" s="60">
        <v>0</v>
      </c>
      <c r="AS238" s="60">
        <v>0</v>
      </c>
      <c r="AT238" s="60">
        <v>1</v>
      </c>
      <c r="AU238" s="60">
        <v>0</v>
      </c>
      <c r="AV238" s="60">
        <v>0</v>
      </c>
      <c r="AW238" s="60">
        <v>3</v>
      </c>
      <c r="AX238" s="60">
        <v>1</v>
      </c>
      <c r="AY238" s="60">
        <v>0</v>
      </c>
      <c r="AZ238" s="60">
        <v>0</v>
      </c>
      <c r="BA238" s="60">
        <v>10</v>
      </c>
      <c r="BB238" s="60">
        <v>7</v>
      </c>
      <c r="BC238" s="60">
        <v>6</v>
      </c>
      <c r="BD238" s="60">
        <v>2</v>
      </c>
      <c r="BE238" s="60">
        <v>9</v>
      </c>
      <c r="BF238" s="60">
        <v>6</v>
      </c>
      <c r="BG238" s="187">
        <v>0</v>
      </c>
      <c r="BH238" s="187">
        <v>0.1</v>
      </c>
      <c r="BI238" s="187">
        <v>0.14285714285713999</v>
      </c>
      <c r="BJ238" s="187">
        <v>0</v>
      </c>
      <c r="BK238" s="187">
        <v>0</v>
      </c>
      <c r="BL238" s="187">
        <v>0</v>
      </c>
      <c r="BM238" s="187">
        <v>0</v>
      </c>
    </row>
    <row r="239" spans="2:65" ht="14.1" customHeight="1" x14ac:dyDescent="0.2">
      <c r="B239" s="58" t="s">
        <v>1731</v>
      </c>
      <c r="C239" s="59" t="s">
        <v>383</v>
      </c>
      <c r="D239" s="59" t="s">
        <v>384</v>
      </c>
      <c r="E239" s="63" t="s">
        <v>809</v>
      </c>
      <c r="F239" s="63"/>
      <c r="G239" s="59" t="s">
        <v>386</v>
      </c>
      <c r="H239" s="59" t="s">
        <v>810</v>
      </c>
      <c r="I239" s="59" t="s">
        <v>1656</v>
      </c>
      <c r="J239" s="158" t="b">
        <v>0</v>
      </c>
      <c r="K239" s="133" t="s">
        <v>1732</v>
      </c>
      <c r="L239" s="59" t="s">
        <v>1733</v>
      </c>
      <c r="M239" s="58"/>
      <c r="N239" s="63" t="s">
        <v>1734</v>
      </c>
      <c r="O239" s="63" t="s">
        <v>1735</v>
      </c>
      <c r="P239" s="63" t="s">
        <v>815</v>
      </c>
      <c r="Q239" s="63">
        <v>7052</v>
      </c>
      <c r="R239" s="62" t="s">
        <v>1736</v>
      </c>
      <c r="S239" s="218" t="s">
        <v>1737</v>
      </c>
      <c r="T239" s="132" t="s">
        <v>1738</v>
      </c>
      <c r="U239" s="166" t="s">
        <v>397</v>
      </c>
      <c r="V239" s="219" t="s">
        <v>398</v>
      </c>
      <c r="W239" s="219" t="s">
        <v>1730</v>
      </c>
      <c r="X239" s="219" t="s">
        <v>446</v>
      </c>
      <c r="Y239" s="132" t="s">
        <v>333</v>
      </c>
      <c r="Z239" s="166"/>
      <c r="AA239" s="166">
        <v>0</v>
      </c>
      <c r="AB239" s="166">
        <v>0</v>
      </c>
      <c r="AC239" s="166">
        <v>0</v>
      </c>
      <c r="AD239" s="166">
        <v>1</v>
      </c>
      <c r="AE239" s="213">
        <v>43089</v>
      </c>
      <c r="AF239" s="64">
        <v>753</v>
      </c>
      <c r="AG239" s="64" t="s">
        <v>401</v>
      </c>
      <c r="AH239" s="64">
        <v>0</v>
      </c>
      <c r="AI239" s="180" t="s">
        <v>334</v>
      </c>
      <c r="AJ239" s="60">
        <v>0</v>
      </c>
      <c r="AK239" s="60">
        <v>0</v>
      </c>
      <c r="AL239" s="60">
        <v>2</v>
      </c>
      <c r="AM239" s="60">
        <v>0</v>
      </c>
      <c r="AN239" s="60">
        <v>0</v>
      </c>
      <c r="AO239" s="60">
        <v>0</v>
      </c>
      <c r="AP239" s="60">
        <v>0</v>
      </c>
      <c r="AQ239" s="60">
        <v>0</v>
      </c>
      <c r="AR239" s="60">
        <v>0</v>
      </c>
      <c r="AS239" s="60">
        <v>0</v>
      </c>
      <c r="AT239" s="60">
        <v>0</v>
      </c>
      <c r="AU239" s="60">
        <v>0</v>
      </c>
      <c r="AV239" s="60">
        <v>0</v>
      </c>
      <c r="AW239" s="60">
        <v>0</v>
      </c>
      <c r="AX239" s="60">
        <v>0</v>
      </c>
      <c r="AY239" s="60">
        <v>0</v>
      </c>
      <c r="AZ239" s="60">
        <v>0</v>
      </c>
      <c r="BA239" s="60">
        <v>1</v>
      </c>
      <c r="BB239" s="60">
        <v>3</v>
      </c>
      <c r="BC239" s="60">
        <v>1</v>
      </c>
      <c r="BD239" s="60">
        <v>0</v>
      </c>
      <c r="BE239" s="60">
        <v>0</v>
      </c>
      <c r="BF239" s="60">
        <v>1</v>
      </c>
      <c r="BG239" s="187">
        <v>0</v>
      </c>
      <c r="BH239" s="187">
        <v>0</v>
      </c>
      <c r="BI239" s="187">
        <v>0.66666666666665997</v>
      </c>
      <c r="BJ239" s="187">
        <v>0</v>
      </c>
      <c r="BK239" s="187">
        <v>0</v>
      </c>
      <c r="BL239" s="187">
        <v>0</v>
      </c>
      <c r="BM239" s="187">
        <v>0</v>
      </c>
    </row>
    <row r="240" spans="2:65" ht="14.1" customHeight="1" x14ac:dyDescent="0.2">
      <c r="B240" s="58" t="s">
        <v>1739</v>
      </c>
      <c r="C240" s="59" t="s">
        <v>383</v>
      </c>
      <c r="D240" s="59" t="s">
        <v>384</v>
      </c>
      <c r="E240" s="63" t="s">
        <v>809</v>
      </c>
      <c r="F240" s="63"/>
      <c r="G240" s="59" t="s">
        <v>386</v>
      </c>
      <c r="H240" s="59" t="s">
        <v>810</v>
      </c>
      <c r="I240" s="59" t="s">
        <v>1656</v>
      </c>
      <c r="J240" s="158" t="b">
        <v>0</v>
      </c>
      <c r="K240" s="133" t="s">
        <v>1740</v>
      </c>
      <c r="L240" s="59" t="s">
        <v>1741</v>
      </c>
      <c r="M240" s="58"/>
      <c r="N240" s="63" t="s">
        <v>1742</v>
      </c>
      <c r="O240" s="63" t="s">
        <v>1660</v>
      </c>
      <c r="P240" s="63" t="s">
        <v>815</v>
      </c>
      <c r="Q240" s="63">
        <v>7106</v>
      </c>
      <c r="R240" s="62" t="s">
        <v>1743</v>
      </c>
      <c r="S240" s="218" t="s">
        <v>831</v>
      </c>
      <c r="T240" s="132" t="s">
        <v>832</v>
      </c>
      <c r="U240" s="166" t="s">
        <v>397</v>
      </c>
      <c r="V240" s="219" t="s">
        <v>398</v>
      </c>
      <c r="W240" s="219" t="s">
        <v>445</v>
      </c>
      <c r="X240" s="219" t="s">
        <v>446</v>
      </c>
      <c r="Y240" s="132" t="s">
        <v>336</v>
      </c>
      <c r="Z240" s="166" t="s">
        <v>401</v>
      </c>
      <c r="AA240" s="166">
        <v>1</v>
      </c>
      <c r="AB240" s="166">
        <v>1</v>
      </c>
      <c r="AC240" s="166">
        <v>0</v>
      </c>
      <c r="AD240" s="166">
        <v>0</v>
      </c>
      <c r="AE240" s="213">
        <v>43424</v>
      </c>
      <c r="AF240" s="64">
        <v>418</v>
      </c>
      <c r="AG240" s="64" t="s">
        <v>401</v>
      </c>
      <c r="AH240" s="64">
        <v>1</v>
      </c>
      <c r="AI240" s="180" t="s">
        <v>334</v>
      </c>
      <c r="AJ240" s="60">
        <v>0</v>
      </c>
      <c r="AK240" s="60">
        <v>1</v>
      </c>
      <c r="AL240" s="60">
        <v>1</v>
      </c>
      <c r="AM240" s="60">
        <v>1</v>
      </c>
      <c r="AN240" s="60">
        <v>2</v>
      </c>
      <c r="AO240" s="60">
        <v>2</v>
      </c>
      <c r="AP240" s="60">
        <v>2</v>
      </c>
      <c r="AQ240" s="60">
        <v>0</v>
      </c>
      <c r="AR240" s="60">
        <v>0</v>
      </c>
      <c r="AS240" s="60">
        <v>0</v>
      </c>
      <c r="AT240" s="60">
        <v>0</v>
      </c>
      <c r="AU240" s="60">
        <v>2</v>
      </c>
      <c r="AV240" s="60">
        <v>1</v>
      </c>
      <c r="AW240" s="60">
        <v>1</v>
      </c>
      <c r="AX240" s="60">
        <v>1</v>
      </c>
      <c r="AY240" s="60">
        <v>0</v>
      </c>
      <c r="AZ240" s="60">
        <v>0</v>
      </c>
      <c r="BA240" s="60">
        <v>15</v>
      </c>
      <c r="BB240" s="60">
        <v>8</v>
      </c>
      <c r="BC240" s="60">
        <v>9</v>
      </c>
      <c r="BD240" s="60">
        <v>9</v>
      </c>
      <c r="BE240" s="60">
        <v>10</v>
      </c>
      <c r="BF240" s="60">
        <v>13</v>
      </c>
      <c r="BG240" s="187">
        <v>0</v>
      </c>
      <c r="BH240" s="187">
        <v>6.6666666666660004E-2</v>
      </c>
      <c r="BI240" s="187">
        <v>0.125</v>
      </c>
      <c r="BJ240" s="187">
        <v>0.11111111111110999</v>
      </c>
      <c r="BK240" s="187">
        <v>0.22222222222221999</v>
      </c>
      <c r="BL240" s="187">
        <v>0.2</v>
      </c>
      <c r="BM240" s="187">
        <v>0.15384615384615</v>
      </c>
    </row>
    <row r="241" spans="2:65" ht="14.1" customHeight="1" x14ac:dyDescent="0.2">
      <c r="B241" s="58" t="s">
        <v>1744</v>
      </c>
      <c r="C241" s="59" t="s">
        <v>383</v>
      </c>
      <c r="D241" s="59" t="s">
        <v>384</v>
      </c>
      <c r="E241" s="63" t="s">
        <v>809</v>
      </c>
      <c r="F241" s="63"/>
      <c r="G241" s="59" t="s">
        <v>386</v>
      </c>
      <c r="H241" s="59" t="s">
        <v>810</v>
      </c>
      <c r="I241" s="59" t="s">
        <v>1656</v>
      </c>
      <c r="J241" s="158" t="b">
        <v>0</v>
      </c>
      <c r="K241" s="133" t="s">
        <v>1745</v>
      </c>
      <c r="L241" s="59" t="s">
        <v>742</v>
      </c>
      <c r="M241" s="58"/>
      <c r="N241" s="63" t="s">
        <v>1746</v>
      </c>
      <c r="O241" s="63" t="s">
        <v>1660</v>
      </c>
      <c r="P241" s="63" t="s">
        <v>815</v>
      </c>
      <c r="Q241" s="63">
        <v>7104</v>
      </c>
      <c r="R241" s="62" t="s">
        <v>1747</v>
      </c>
      <c r="S241" s="218" t="s">
        <v>746</v>
      </c>
      <c r="T241" s="132" t="s">
        <v>747</v>
      </c>
      <c r="U241" s="166" t="s">
        <v>397</v>
      </c>
      <c r="V241" s="219" t="s">
        <v>398</v>
      </c>
      <c r="W241" s="219" t="s">
        <v>445</v>
      </c>
      <c r="X241" s="219" t="s">
        <v>446</v>
      </c>
      <c r="Y241" s="132" t="s">
        <v>336</v>
      </c>
      <c r="Z241" s="166" t="s">
        <v>401</v>
      </c>
      <c r="AA241" s="166">
        <v>1</v>
      </c>
      <c r="AB241" s="166">
        <v>1</v>
      </c>
      <c r="AC241" s="166">
        <v>0</v>
      </c>
      <c r="AD241" s="166">
        <v>0</v>
      </c>
      <c r="AE241" s="213">
        <v>43503</v>
      </c>
      <c r="AF241" s="64">
        <v>339</v>
      </c>
      <c r="AG241" s="64" t="s">
        <v>401</v>
      </c>
      <c r="AH241" s="64">
        <v>1</v>
      </c>
      <c r="AI241" s="180" t="s">
        <v>258</v>
      </c>
      <c r="AJ241" s="60">
        <v>0</v>
      </c>
      <c r="AK241" s="60">
        <v>0</v>
      </c>
      <c r="AL241" s="60">
        <v>1</v>
      </c>
      <c r="AM241" s="60">
        <v>0</v>
      </c>
      <c r="AN241" s="60">
        <v>1</v>
      </c>
      <c r="AO241" s="60">
        <v>0</v>
      </c>
      <c r="AP241" s="60">
        <v>0</v>
      </c>
      <c r="AQ241" s="60">
        <v>3</v>
      </c>
      <c r="AR241" s="60">
        <v>0</v>
      </c>
      <c r="AS241" s="60">
        <v>0</v>
      </c>
      <c r="AT241" s="60">
        <v>0</v>
      </c>
      <c r="AU241" s="60">
        <v>0</v>
      </c>
      <c r="AV241" s="60">
        <v>0</v>
      </c>
      <c r="AW241" s="60">
        <v>0</v>
      </c>
      <c r="AX241" s="60">
        <v>0</v>
      </c>
      <c r="AY241" s="60">
        <v>0</v>
      </c>
      <c r="AZ241" s="60">
        <v>8</v>
      </c>
      <c r="BA241" s="60">
        <v>6</v>
      </c>
      <c r="BB241" s="60">
        <v>10</v>
      </c>
      <c r="BC241" s="60">
        <v>6</v>
      </c>
      <c r="BD241" s="60">
        <v>7</v>
      </c>
      <c r="BE241" s="60">
        <v>5</v>
      </c>
      <c r="BF241" s="60">
        <v>5</v>
      </c>
      <c r="BG241" s="187">
        <v>0</v>
      </c>
      <c r="BH241" s="187">
        <v>0</v>
      </c>
      <c r="BI241" s="187">
        <v>0.1</v>
      </c>
      <c r="BJ241" s="187">
        <v>0</v>
      </c>
      <c r="BK241" s="187">
        <v>0.14285714285713999</v>
      </c>
      <c r="BL241" s="187">
        <v>0</v>
      </c>
      <c r="BM241" s="187">
        <v>0</v>
      </c>
    </row>
    <row r="242" spans="2:65" ht="14.1" customHeight="1" x14ac:dyDescent="0.2">
      <c r="B242" s="58" t="s">
        <v>1748</v>
      </c>
      <c r="C242" s="59" t="s">
        <v>383</v>
      </c>
      <c r="D242" s="59" t="s">
        <v>384</v>
      </c>
      <c r="E242" s="63" t="s">
        <v>809</v>
      </c>
      <c r="F242" s="63"/>
      <c r="G242" s="59" t="s">
        <v>386</v>
      </c>
      <c r="H242" s="59" t="s">
        <v>810</v>
      </c>
      <c r="I242" s="59" t="s">
        <v>1656</v>
      </c>
      <c r="J242" s="158" t="b">
        <v>0</v>
      </c>
      <c r="K242" s="133" t="s">
        <v>1749</v>
      </c>
      <c r="L242" s="59" t="s">
        <v>742</v>
      </c>
      <c r="M242" s="58"/>
      <c r="N242" s="63" t="s">
        <v>1750</v>
      </c>
      <c r="O242" s="63" t="s">
        <v>1660</v>
      </c>
      <c r="P242" s="63" t="s">
        <v>815</v>
      </c>
      <c r="Q242" s="63">
        <v>7105</v>
      </c>
      <c r="R242" s="62" t="s">
        <v>1751</v>
      </c>
      <c r="S242" s="218" t="s">
        <v>746</v>
      </c>
      <c r="T242" s="132" t="s">
        <v>747</v>
      </c>
      <c r="U242" s="166" t="s">
        <v>397</v>
      </c>
      <c r="V242" s="219" t="s">
        <v>398</v>
      </c>
      <c r="W242" s="219" t="s">
        <v>445</v>
      </c>
      <c r="X242" s="219" t="s">
        <v>446</v>
      </c>
      <c r="Y242" s="132" t="s">
        <v>336</v>
      </c>
      <c r="Z242" s="166" t="s">
        <v>401</v>
      </c>
      <c r="AA242" s="166">
        <v>1</v>
      </c>
      <c r="AB242" s="166">
        <v>1</v>
      </c>
      <c r="AC242" s="166">
        <v>0</v>
      </c>
      <c r="AD242" s="166">
        <v>0</v>
      </c>
      <c r="AE242" s="213">
        <v>43591</v>
      </c>
      <c r="AF242" s="64">
        <v>251</v>
      </c>
      <c r="AG242" s="64" t="s">
        <v>401</v>
      </c>
      <c r="AH242" s="64">
        <v>0</v>
      </c>
      <c r="AI242" s="180" t="s">
        <v>258</v>
      </c>
      <c r="AJ242" s="60">
        <v>0</v>
      </c>
      <c r="AK242" s="60">
        <v>1</v>
      </c>
      <c r="AL242" s="60">
        <v>0</v>
      </c>
      <c r="AM242" s="60">
        <v>1</v>
      </c>
      <c r="AN242" s="60">
        <v>1</v>
      </c>
      <c r="AO242" s="60">
        <v>2</v>
      </c>
      <c r="AP242" s="60">
        <v>3</v>
      </c>
      <c r="AQ242" s="60">
        <v>4</v>
      </c>
      <c r="AR242" s="60">
        <v>0</v>
      </c>
      <c r="AS242" s="60">
        <v>1</v>
      </c>
      <c r="AT242" s="60">
        <v>0</v>
      </c>
      <c r="AU242" s="60">
        <v>0</v>
      </c>
      <c r="AV242" s="60">
        <v>0</v>
      </c>
      <c r="AW242" s="60">
        <v>1</v>
      </c>
      <c r="AX242" s="60">
        <v>3</v>
      </c>
      <c r="AY242" s="60">
        <v>3</v>
      </c>
      <c r="AZ242" s="60">
        <v>8</v>
      </c>
      <c r="BA242" s="60">
        <v>14</v>
      </c>
      <c r="BB242" s="60">
        <v>16</v>
      </c>
      <c r="BC242" s="60">
        <v>11</v>
      </c>
      <c r="BD242" s="60">
        <v>9</v>
      </c>
      <c r="BE242" s="60">
        <v>11</v>
      </c>
      <c r="BF242" s="60">
        <v>16</v>
      </c>
      <c r="BG242" s="187">
        <v>0</v>
      </c>
      <c r="BH242" s="187">
        <v>7.1428571428569995E-2</v>
      </c>
      <c r="BI242" s="187">
        <v>0</v>
      </c>
      <c r="BJ242" s="187">
        <v>9.0909090909089996E-2</v>
      </c>
      <c r="BK242" s="187">
        <v>0.11111111111110999</v>
      </c>
      <c r="BL242" s="187">
        <v>0.18181818181817999</v>
      </c>
      <c r="BM242" s="187">
        <v>0.1875</v>
      </c>
    </row>
    <row r="243" spans="2:65" ht="14.1" customHeight="1" x14ac:dyDescent="0.2">
      <c r="B243" s="58" t="s">
        <v>1752</v>
      </c>
      <c r="C243" s="59" t="s">
        <v>383</v>
      </c>
      <c r="D243" s="59" t="s">
        <v>384</v>
      </c>
      <c r="E243" s="63" t="s">
        <v>809</v>
      </c>
      <c r="F243" s="63"/>
      <c r="G243" s="59" t="s">
        <v>386</v>
      </c>
      <c r="H243" s="59" t="s">
        <v>810</v>
      </c>
      <c r="I243" s="59" t="s">
        <v>1656</v>
      </c>
      <c r="J243" s="158" t="b">
        <v>0</v>
      </c>
      <c r="K243" s="133" t="s">
        <v>1753</v>
      </c>
      <c r="L243" s="59" t="s">
        <v>1754</v>
      </c>
      <c r="M243" s="58"/>
      <c r="N243" s="63" t="s">
        <v>1755</v>
      </c>
      <c r="O243" s="63" t="s">
        <v>1756</v>
      </c>
      <c r="P243" s="63" t="s">
        <v>815</v>
      </c>
      <c r="Q243" s="63">
        <v>7011</v>
      </c>
      <c r="R243" s="62" t="s">
        <v>1757</v>
      </c>
      <c r="S243" s="218" t="s">
        <v>1758</v>
      </c>
      <c r="T243" s="132" t="s">
        <v>1759</v>
      </c>
      <c r="U243" s="166" t="s">
        <v>397</v>
      </c>
      <c r="V243" s="219" t="s">
        <v>398</v>
      </c>
      <c r="W243" s="219" t="s">
        <v>445</v>
      </c>
      <c r="X243" s="219" t="s">
        <v>446</v>
      </c>
      <c r="Y243" s="132" t="s">
        <v>333</v>
      </c>
      <c r="Z243" s="166"/>
      <c r="AA243" s="166">
        <v>0</v>
      </c>
      <c r="AB243" s="166">
        <v>0</v>
      </c>
      <c r="AC243" s="166">
        <v>0</v>
      </c>
      <c r="AD243" s="166">
        <v>0</v>
      </c>
      <c r="AE243" s="213">
        <v>43544</v>
      </c>
      <c r="AF243" s="64">
        <v>298</v>
      </c>
      <c r="AG243" s="64" t="s">
        <v>401</v>
      </c>
      <c r="AH243" s="64">
        <v>1</v>
      </c>
      <c r="AI243" s="180" t="s">
        <v>334</v>
      </c>
      <c r="AJ243" s="60">
        <v>0</v>
      </c>
      <c r="AK243" s="60">
        <v>0</v>
      </c>
      <c r="AL243" s="60">
        <v>0</v>
      </c>
      <c r="AM243" s="60">
        <v>2</v>
      </c>
      <c r="AN243" s="60">
        <v>1</v>
      </c>
      <c r="AO243" s="60">
        <v>0</v>
      </c>
      <c r="AP243" s="60">
        <v>3</v>
      </c>
      <c r="AQ243" s="60">
        <v>0</v>
      </c>
      <c r="AR243" s="60">
        <v>0</v>
      </c>
      <c r="AS243" s="60">
        <v>0</v>
      </c>
      <c r="AT243" s="60">
        <v>0</v>
      </c>
      <c r="AU243" s="60">
        <v>0</v>
      </c>
      <c r="AV243" s="60">
        <v>0</v>
      </c>
      <c r="AW243" s="60">
        <v>0</v>
      </c>
      <c r="AX243" s="60">
        <v>0</v>
      </c>
      <c r="AY243" s="60">
        <v>0</v>
      </c>
      <c r="AZ243" s="60">
        <v>0</v>
      </c>
      <c r="BA243" s="60">
        <v>0</v>
      </c>
      <c r="BB243" s="60">
        <v>0</v>
      </c>
      <c r="BC243" s="60">
        <v>2</v>
      </c>
      <c r="BD243" s="60">
        <v>2</v>
      </c>
      <c r="BE243" s="60">
        <v>1</v>
      </c>
      <c r="BF243" s="60">
        <v>3</v>
      </c>
      <c r="BG243" s="187">
        <v>0</v>
      </c>
      <c r="BH243" s="187">
        <v>0</v>
      </c>
      <c r="BI243" s="187">
        <v>0</v>
      </c>
      <c r="BJ243" s="187">
        <v>1</v>
      </c>
      <c r="BK243" s="187">
        <v>0.5</v>
      </c>
      <c r="BL243" s="187">
        <v>0</v>
      </c>
      <c r="BM243" s="187">
        <v>1</v>
      </c>
    </row>
    <row r="244" spans="2:65" ht="14.1" customHeight="1" x14ac:dyDescent="0.2">
      <c r="B244" s="58" t="s">
        <v>1760</v>
      </c>
      <c r="C244" s="59" t="s">
        <v>383</v>
      </c>
      <c r="D244" s="59" t="s">
        <v>384</v>
      </c>
      <c r="E244" s="63" t="s">
        <v>809</v>
      </c>
      <c r="F244" s="63"/>
      <c r="G244" s="59" t="s">
        <v>386</v>
      </c>
      <c r="H244" s="59" t="s">
        <v>810</v>
      </c>
      <c r="I244" s="59" t="s">
        <v>1656</v>
      </c>
      <c r="J244" s="158" t="b">
        <v>0</v>
      </c>
      <c r="K244" s="133" t="s">
        <v>1761</v>
      </c>
      <c r="L244" s="59" t="s">
        <v>1762</v>
      </c>
      <c r="M244" s="58"/>
      <c r="N244" s="63" t="s">
        <v>1763</v>
      </c>
      <c r="O244" s="63" t="s">
        <v>1756</v>
      </c>
      <c r="P244" s="63" t="s">
        <v>815</v>
      </c>
      <c r="Q244" s="63">
        <v>7011</v>
      </c>
      <c r="R244" s="62" t="s">
        <v>1764</v>
      </c>
      <c r="S244" s="218" t="s">
        <v>1765</v>
      </c>
      <c r="T244" s="132" t="s">
        <v>1766</v>
      </c>
      <c r="U244" s="166" t="s">
        <v>397</v>
      </c>
      <c r="V244" s="219" t="s">
        <v>398</v>
      </c>
      <c r="W244" s="219" t="s">
        <v>445</v>
      </c>
      <c r="X244" s="219" t="s">
        <v>446</v>
      </c>
      <c r="Y244" s="132" t="s">
        <v>333</v>
      </c>
      <c r="Z244" s="166"/>
      <c r="AA244" s="166">
        <v>0</v>
      </c>
      <c r="AB244" s="166">
        <v>0</v>
      </c>
      <c r="AC244" s="166">
        <v>0</v>
      </c>
      <c r="AD244" s="166">
        <v>0</v>
      </c>
      <c r="AE244" s="213">
        <v>43690</v>
      </c>
      <c r="AF244" s="64">
        <v>152</v>
      </c>
      <c r="AG244" s="64" t="s">
        <v>401</v>
      </c>
      <c r="AH244" s="64">
        <v>1</v>
      </c>
      <c r="AI244" s="180" t="s">
        <v>334</v>
      </c>
      <c r="AJ244" s="60">
        <v>0</v>
      </c>
      <c r="AK244" s="60">
        <v>0</v>
      </c>
      <c r="AL244" s="60">
        <v>0</v>
      </c>
      <c r="AM244" s="60">
        <v>0</v>
      </c>
      <c r="AN244" s="60">
        <v>0</v>
      </c>
      <c r="AO244" s="60">
        <v>0</v>
      </c>
      <c r="AP244" s="60">
        <v>0</v>
      </c>
      <c r="AQ244" s="60">
        <v>0</v>
      </c>
      <c r="AR244" s="60">
        <v>0</v>
      </c>
      <c r="AS244" s="60">
        <v>0</v>
      </c>
      <c r="AT244" s="60">
        <v>0</v>
      </c>
      <c r="AU244" s="60">
        <v>0</v>
      </c>
      <c r="AV244" s="60">
        <v>0</v>
      </c>
      <c r="AW244" s="60">
        <v>0</v>
      </c>
      <c r="AX244" s="60">
        <v>0</v>
      </c>
      <c r="AY244" s="60">
        <v>0</v>
      </c>
      <c r="AZ244" s="60">
        <v>0</v>
      </c>
      <c r="BA244" s="60">
        <v>1</v>
      </c>
      <c r="BB244" s="60">
        <v>0</v>
      </c>
      <c r="BC244" s="60">
        <v>1</v>
      </c>
      <c r="BD244" s="60">
        <v>0</v>
      </c>
      <c r="BE244" s="60">
        <v>1</v>
      </c>
      <c r="BF244" s="60">
        <v>1</v>
      </c>
      <c r="BG244" s="187">
        <v>0</v>
      </c>
      <c r="BH244" s="187">
        <v>0</v>
      </c>
      <c r="BI244" s="187">
        <v>0</v>
      </c>
      <c r="BJ244" s="187">
        <v>0</v>
      </c>
      <c r="BK244" s="187">
        <v>0</v>
      </c>
      <c r="BL244" s="187">
        <v>0</v>
      </c>
      <c r="BM244" s="187">
        <v>0</v>
      </c>
    </row>
    <row r="245" spans="2:65" ht="14.1" customHeight="1" x14ac:dyDescent="0.2">
      <c r="B245" s="58" t="s">
        <v>1767</v>
      </c>
      <c r="C245" s="59" t="s">
        <v>383</v>
      </c>
      <c r="D245" s="59" t="s">
        <v>384</v>
      </c>
      <c r="E245" s="63" t="s">
        <v>809</v>
      </c>
      <c r="F245" s="63"/>
      <c r="G245" s="59" t="s">
        <v>386</v>
      </c>
      <c r="H245" s="59" t="s">
        <v>810</v>
      </c>
      <c r="I245" s="59" t="s">
        <v>1656</v>
      </c>
      <c r="J245" s="158" t="b">
        <v>0</v>
      </c>
      <c r="K245" s="133" t="s">
        <v>1768</v>
      </c>
      <c r="L245" s="59" t="s">
        <v>1769</v>
      </c>
      <c r="M245" s="58"/>
      <c r="N245" s="63" t="s">
        <v>1770</v>
      </c>
      <c r="O245" s="63" t="s">
        <v>1660</v>
      </c>
      <c r="P245" s="63" t="s">
        <v>815</v>
      </c>
      <c r="Q245" s="63">
        <v>7107</v>
      </c>
      <c r="R245" s="62" t="s">
        <v>1771</v>
      </c>
      <c r="S245" s="218" t="s">
        <v>1772</v>
      </c>
      <c r="T245" s="132" t="s">
        <v>1773</v>
      </c>
      <c r="U245" s="166" t="s">
        <v>397</v>
      </c>
      <c r="V245" s="219" t="s">
        <v>398</v>
      </c>
      <c r="W245" s="219" t="s">
        <v>445</v>
      </c>
      <c r="X245" s="219" t="s">
        <v>446</v>
      </c>
      <c r="Y245" s="132" t="s">
        <v>333</v>
      </c>
      <c r="Z245" s="166"/>
      <c r="AA245" s="166">
        <v>0</v>
      </c>
      <c r="AB245" s="166">
        <v>0</v>
      </c>
      <c r="AC245" s="166">
        <v>0</v>
      </c>
      <c r="AD245" s="166">
        <v>1</v>
      </c>
      <c r="AE245" s="213">
        <v>43693</v>
      </c>
      <c r="AF245" s="64">
        <v>149</v>
      </c>
      <c r="AG245" s="64" t="s">
        <v>401</v>
      </c>
      <c r="AH245" s="64">
        <v>0</v>
      </c>
      <c r="AI245" s="180" t="s">
        <v>334</v>
      </c>
      <c r="AJ245" s="60">
        <v>0</v>
      </c>
      <c r="AK245" s="60">
        <v>0</v>
      </c>
      <c r="AL245" s="60">
        <v>0</v>
      </c>
      <c r="AM245" s="60">
        <v>0</v>
      </c>
      <c r="AN245" s="60">
        <v>0</v>
      </c>
      <c r="AO245" s="60">
        <v>0</v>
      </c>
      <c r="AP245" s="60">
        <v>0</v>
      </c>
      <c r="AQ245" s="60">
        <v>0</v>
      </c>
      <c r="AR245" s="60">
        <v>0</v>
      </c>
      <c r="AS245" s="60">
        <v>0</v>
      </c>
      <c r="AT245" s="60">
        <v>0</v>
      </c>
      <c r="AU245" s="60">
        <v>0</v>
      </c>
      <c r="AV245" s="60">
        <v>0</v>
      </c>
      <c r="AW245" s="60">
        <v>0</v>
      </c>
      <c r="AX245" s="60">
        <v>0</v>
      </c>
      <c r="AY245" s="60">
        <v>0</v>
      </c>
      <c r="AZ245" s="60">
        <v>3</v>
      </c>
      <c r="BA245" s="60">
        <v>0</v>
      </c>
      <c r="BB245" s="60">
        <v>1</v>
      </c>
      <c r="BC245" s="60">
        <v>1</v>
      </c>
      <c r="BD245" s="60">
        <v>0</v>
      </c>
      <c r="BE245" s="60">
        <v>0</v>
      </c>
      <c r="BF245" s="60">
        <v>0</v>
      </c>
      <c r="BG245" s="187">
        <v>0</v>
      </c>
      <c r="BH245" s="187">
        <v>0</v>
      </c>
      <c r="BI245" s="187">
        <v>0</v>
      </c>
      <c r="BJ245" s="187">
        <v>0</v>
      </c>
      <c r="BK245" s="187">
        <v>0</v>
      </c>
      <c r="BL245" s="187">
        <v>0</v>
      </c>
      <c r="BM245" s="187">
        <v>0</v>
      </c>
    </row>
    <row r="246" spans="2:65" ht="14.1" customHeight="1" x14ac:dyDescent="0.2">
      <c r="B246" s="58" t="s">
        <v>1774</v>
      </c>
      <c r="C246" s="59" t="s">
        <v>383</v>
      </c>
      <c r="D246" s="59" t="s">
        <v>384</v>
      </c>
      <c r="E246" s="63" t="s">
        <v>809</v>
      </c>
      <c r="F246" s="63"/>
      <c r="G246" s="59" t="s">
        <v>386</v>
      </c>
      <c r="H246" s="59" t="s">
        <v>810</v>
      </c>
      <c r="I246" s="59" t="s">
        <v>1656</v>
      </c>
      <c r="J246" s="158" t="b">
        <v>0</v>
      </c>
      <c r="K246" s="133" t="s">
        <v>1775</v>
      </c>
      <c r="L246" s="59" t="s">
        <v>1776</v>
      </c>
      <c r="M246" s="58"/>
      <c r="N246" s="63" t="s">
        <v>1777</v>
      </c>
      <c r="O246" s="63" t="s">
        <v>1778</v>
      </c>
      <c r="P246" s="63" t="s">
        <v>815</v>
      </c>
      <c r="Q246" s="63">
        <v>7405</v>
      </c>
      <c r="R246" s="62" t="s">
        <v>1779</v>
      </c>
      <c r="S246" s="218" t="s">
        <v>1780</v>
      </c>
      <c r="T246" s="132" t="s">
        <v>1781</v>
      </c>
      <c r="U246" s="166" t="s">
        <v>397</v>
      </c>
      <c r="V246" s="219" t="s">
        <v>398</v>
      </c>
      <c r="W246" s="219" t="s">
        <v>445</v>
      </c>
      <c r="X246" s="219" t="s">
        <v>446</v>
      </c>
      <c r="Y246" s="132" t="s">
        <v>333</v>
      </c>
      <c r="Z246" s="166"/>
      <c r="AA246" s="166">
        <v>0</v>
      </c>
      <c r="AB246" s="166">
        <v>0</v>
      </c>
      <c r="AC246" s="166">
        <v>0</v>
      </c>
      <c r="AD246" s="166">
        <v>0</v>
      </c>
      <c r="AE246" s="213">
        <v>43700</v>
      </c>
      <c r="AF246" s="64">
        <v>142</v>
      </c>
      <c r="AG246" s="64" t="s">
        <v>401</v>
      </c>
      <c r="AH246" s="64">
        <v>0</v>
      </c>
      <c r="AI246" s="180" t="s">
        <v>334</v>
      </c>
      <c r="AJ246" s="60">
        <v>0</v>
      </c>
      <c r="AK246" s="60">
        <v>0</v>
      </c>
      <c r="AL246" s="60">
        <v>0</v>
      </c>
      <c r="AM246" s="60">
        <v>0</v>
      </c>
      <c r="AN246" s="60">
        <v>0</v>
      </c>
      <c r="AO246" s="60">
        <v>0</v>
      </c>
      <c r="AP246" s="60">
        <v>0</v>
      </c>
      <c r="AQ246" s="60">
        <v>0</v>
      </c>
      <c r="AR246" s="60">
        <v>0</v>
      </c>
      <c r="AS246" s="60">
        <v>0</v>
      </c>
      <c r="AT246" s="60">
        <v>0</v>
      </c>
      <c r="AU246" s="60">
        <v>0</v>
      </c>
      <c r="AV246" s="60">
        <v>0</v>
      </c>
      <c r="AW246" s="60">
        <v>0</v>
      </c>
      <c r="AX246" s="60">
        <v>0</v>
      </c>
      <c r="AY246" s="60">
        <v>0</v>
      </c>
      <c r="AZ246" s="60">
        <v>0</v>
      </c>
      <c r="BA246" s="60">
        <v>0</v>
      </c>
      <c r="BB246" s="60">
        <v>0</v>
      </c>
      <c r="BC246" s="60">
        <v>0</v>
      </c>
      <c r="BD246" s="60">
        <v>2</v>
      </c>
      <c r="BE246" s="60">
        <v>2</v>
      </c>
      <c r="BF246" s="60">
        <v>0</v>
      </c>
      <c r="BG246" s="187">
        <v>0</v>
      </c>
      <c r="BH246" s="187">
        <v>0</v>
      </c>
      <c r="BI246" s="187">
        <v>0</v>
      </c>
      <c r="BJ246" s="187">
        <v>0</v>
      </c>
      <c r="BK246" s="187">
        <v>0</v>
      </c>
      <c r="BL246" s="187">
        <v>0</v>
      </c>
      <c r="BM246" s="187">
        <v>0</v>
      </c>
    </row>
    <row r="247" spans="2:65" ht="14.1" customHeight="1" x14ac:dyDescent="0.2">
      <c r="B247" s="58" t="s">
        <v>1782</v>
      </c>
      <c r="C247" s="59" t="s">
        <v>383</v>
      </c>
      <c r="D247" s="59" t="s">
        <v>384</v>
      </c>
      <c r="E247" s="63" t="s">
        <v>809</v>
      </c>
      <c r="F247" s="63"/>
      <c r="G247" s="59" t="s">
        <v>386</v>
      </c>
      <c r="H247" s="59" t="s">
        <v>810</v>
      </c>
      <c r="I247" s="59" t="s">
        <v>1656</v>
      </c>
      <c r="J247" s="158" t="b">
        <v>0</v>
      </c>
      <c r="K247" s="133" t="s">
        <v>1783</v>
      </c>
      <c r="L247" s="59" t="s">
        <v>758</v>
      </c>
      <c r="M247" s="58"/>
      <c r="N247" s="63" t="s">
        <v>1784</v>
      </c>
      <c r="O247" s="63" t="s">
        <v>1660</v>
      </c>
      <c r="P247" s="63" t="s">
        <v>815</v>
      </c>
      <c r="Q247" s="63">
        <v>7104</v>
      </c>
      <c r="R247" s="62" t="s">
        <v>1785</v>
      </c>
      <c r="S247" s="218" t="s">
        <v>746</v>
      </c>
      <c r="T247" s="132" t="s">
        <v>747</v>
      </c>
      <c r="U247" s="166" t="s">
        <v>397</v>
      </c>
      <c r="V247" s="219" t="s">
        <v>398</v>
      </c>
      <c r="W247" s="219" t="s">
        <v>445</v>
      </c>
      <c r="X247" s="219" t="s">
        <v>446</v>
      </c>
      <c r="Y247" s="132" t="s">
        <v>336</v>
      </c>
      <c r="Z247" s="166" t="s">
        <v>401</v>
      </c>
      <c r="AA247" s="166">
        <v>1</v>
      </c>
      <c r="AB247" s="166">
        <v>1</v>
      </c>
      <c r="AC247" s="166">
        <v>0</v>
      </c>
      <c r="AD247" s="166">
        <v>0</v>
      </c>
      <c r="AE247" s="213">
        <v>43789</v>
      </c>
      <c r="AF247" s="64">
        <v>53</v>
      </c>
      <c r="AG247" s="64" t="s">
        <v>401</v>
      </c>
      <c r="AH247" s="64">
        <v>1</v>
      </c>
      <c r="AI247" s="180" t="s">
        <v>258</v>
      </c>
      <c r="AJ247" s="60">
        <v>0</v>
      </c>
      <c r="AK247" s="60">
        <v>2</v>
      </c>
      <c r="AL247" s="60">
        <v>2</v>
      </c>
      <c r="AM247" s="60">
        <v>0</v>
      </c>
      <c r="AN247" s="60">
        <v>0</v>
      </c>
      <c r="AO247" s="60">
        <v>1</v>
      </c>
      <c r="AP247" s="60">
        <v>3</v>
      </c>
      <c r="AQ247" s="60">
        <v>1</v>
      </c>
      <c r="AR247" s="60">
        <v>1</v>
      </c>
      <c r="AS247" s="60">
        <v>2</v>
      </c>
      <c r="AT247" s="60">
        <v>0</v>
      </c>
      <c r="AU247" s="60">
        <v>0</v>
      </c>
      <c r="AV247" s="60">
        <v>0</v>
      </c>
      <c r="AW247" s="60">
        <v>1</v>
      </c>
      <c r="AX247" s="60">
        <v>0</v>
      </c>
      <c r="AY247" s="60">
        <v>1</v>
      </c>
      <c r="AZ247" s="60">
        <v>2</v>
      </c>
      <c r="BA247" s="60">
        <v>16</v>
      </c>
      <c r="BB247" s="60">
        <v>5</v>
      </c>
      <c r="BC247" s="60">
        <v>5</v>
      </c>
      <c r="BD247" s="60">
        <v>6</v>
      </c>
      <c r="BE247" s="60">
        <v>9</v>
      </c>
      <c r="BF247" s="60">
        <v>7</v>
      </c>
      <c r="BG247" s="187">
        <v>0</v>
      </c>
      <c r="BH247" s="187">
        <v>0.125</v>
      </c>
      <c r="BI247" s="187">
        <v>0.4</v>
      </c>
      <c r="BJ247" s="187">
        <v>0</v>
      </c>
      <c r="BK247" s="187">
        <v>0</v>
      </c>
      <c r="BL247" s="187">
        <v>0.11111111111110999</v>
      </c>
      <c r="BM247" s="187">
        <v>0.42857142857142</v>
      </c>
    </row>
    <row r="248" spans="2:65" ht="14.1" customHeight="1" x14ac:dyDescent="0.2">
      <c r="B248" s="58" t="s">
        <v>1786</v>
      </c>
      <c r="C248" s="59" t="s">
        <v>383</v>
      </c>
      <c r="D248" s="59" t="s">
        <v>384</v>
      </c>
      <c r="E248" s="63" t="s">
        <v>385</v>
      </c>
      <c r="F248" s="63"/>
      <c r="G248" s="59" t="s">
        <v>386</v>
      </c>
      <c r="H248" s="59" t="s">
        <v>423</v>
      </c>
      <c r="I248" s="59" t="s">
        <v>1787</v>
      </c>
      <c r="J248" s="158" t="b">
        <v>0</v>
      </c>
      <c r="K248" s="133" t="s">
        <v>1788</v>
      </c>
      <c r="L248" s="59" t="s">
        <v>1789</v>
      </c>
      <c r="M248" s="58"/>
      <c r="N248" s="63" t="s">
        <v>1790</v>
      </c>
      <c r="O248" s="63" t="s">
        <v>1791</v>
      </c>
      <c r="P248" s="63" t="s">
        <v>393</v>
      </c>
      <c r="Q248" s="63">
        <v>10566</v>
      </c>
      <c r="R248" s="62" t="s">
        <v>1792</v>
      </c>
      <c r="S248" s="218" t="s">
        <v>1793</v>
      </c>
      <c r="T248" s="132" t="s">
        <v>1794</v>
      </c>
      <c r="U248" s="166" t="s">
        <v>397</v>
      </c>
      <c r="V248" s="219" t="s">
        <v>398</v>
      </c>
      <c r="W248" s="219" t="s">
        <v>399</v>
      </c>
      <c r="X248" s="219" t="s">
        <v>400</v>
      </c>
      <c r="Y248" s="132" t="s">
        <v>335</v>
      </c>
      <c r="Z248" s="166" t="s">
        <v>410</v>
      </c>
      <c r="AA248" s="166">
        <v>1</v>
      </c>
      <c r="AB248" s="166">
        <v>1</v>
      </c>
      <c r="AC248" s="166">
        <v>1</v>
      </c>
      <c r="AD248" s="166">
        <v>0</v>
      </c>
      <c r="AE248" s="213">
        <v>40263</v>
      </c>
      <c r="AF248" s="64">
        <v>3579</v>
      </c>
      <c r="AG248" s="64" t="s">
        <v>401</v>
      </c>
      <c r="AH248" s="64">
        <v>1</v>
      </c>
      <c r="AI248" s="180" t="s">
        <v>334</v>
      </c>
      <c r="AJ248" s="60">
        <v>0</v>
      </c>
      <c r="AK248" s="60">
        <v>4</v>
      </c>
      <c r="AL248" s="60">
        <v>2</v>
      </c>
      <c r="AM248" s="60">
        <v>1</v>
      </c>
      <c r="AN248" s="60">
        <v>1</v>
      </c>
      <c r="AO248" s="60">
        <v>1</v>
      </c>
      <c r="AP248" s="60">
        <v>2</v>
      </c>
      <c r="AQ248" s="60">
        <v>0</v>
      </c>
      <c r="AR248" s="60">
        <v>0</v>
      </c>
      <c r="AS248" s="60">
        <v>4</v>
      </c>
      <c r="AT248" s="60">
        <v>1</v>
      </c>
      <c r="AU248" s="60">
        <v>2</v>
      </c>
      <c r="AV248" s="60">
        <v>0</v>
      </c>
      <c r="AW248" s="60">
        <v>0</v>
      </c>
      <c r="AX248" s="60">
        <v>4</v>
      </c>
      <c r="AY248" s="60">
        <v>0</v>
      </c>
      <c r="AZ248" s="60">
        <v>0</v>
      </c>
      <c r="BA248" s="60">
        <v>42</v>
      </c>
      <c r="BB248" s="60">
        <v>24</v>
      </c>
      <c r="BC248" s="60">
        <v>23</v>
      </c>
      <c r="BD248" s="60">
        <v>21</v>
      </c>
      <c r="BE248" s="60">
        <v>25</v>
      </c>
      <c r="BF248" s="60">
        <v>24</v>
      </c>
      <c r="BG248" s="187">
        <v>0</v>
      </c>
      <c r="BH248" s="187">
        <v>9.5238095238090001E-2</v>
      </c>
      <c r="BI248" s="187">
        <v>8.3333333333329998E-2</v>
      </c>
      <c r="BJ248" s="187">
        <v>4.3478260869559998E-2</v>
      </c>
      <c r="BK248" s="187">
        <v>4.7619047619039997E-2</v>
      </c>
      <c r="BL248" s="187">
        <v>0.04</v>
      </c>
      <c r="BM248" s="187">
        <v>8.3333333333329998E-2</v>
      </c>
    </row>
    <row r="249" spans="2:65" ht="14.1" customHeight="1" x14ac:dyDescent="0.2">
      <c r="B249" s="58" t="s">
        <v>1795</v>
      </c>
      <c r="C249" s="59" t="s">
        <v>383</v>
      </c>
      <c r="D249" s="59" t="s">
        <v>384</v>
      </c>
      <c r="E249" s="63" t="s">
        <v>385</v>
      </c>
      <c r="F249" s="63" t="s">
        <v>403</v>
      </c>
      <c r="G249" s="59" t="s">
        <v>386</v>
      </c>
      <c r="H249" s="59" t="s">
        <v>423</v>
      </c>
      <c r="I249" s="59" t="s">
        <v>1787</v>
      </c>
      <c r="J249" s="158" t="b">
        <v>0</v>
      </c>
      <c r="K249" s="133" t="s">
        <v>1796</v>
      </c>
      <c r="L249" s="59" t="s">
        <v>449</v>
      </c>
      <c r="M249" s="58"/>
      <c r="N249" s="63" t="s">
        <v>1797</v>
      </c>
      <c r="O249" s="63" t="s">
        <v>1798</v>
      </c>
      <c r="P249" s="63" t="s">
        <v>393</v>
      </c>
      <c r="Q249" s="63">
        <v>10591</v>
      </c>
      <c r="R249" s="62" t="s">
        <v>1799</v>
      </c>
      <c r="S249" s="218" t="s">
        <v>453</v>
      </c>
      <c r="T249" s="132" t="s">
        <v>454</v>
      </c>
      <c r="U249" s="166" t="s">
        <v>397</v>
      </c>
      <c r="V249" s="219" t="s">
        <v>398</v>
      </c>
      <c r="W249" s="219" t="s">
        <v>399</v>
      </c>
      <c r="X249" s="219" t="s">
        <v>400</v>
      </c>
      <c r="Y249" s="132" t="s">
        <v>336</v>
      </c>
      <c r="Z249" s="166" t="s">
        <v>410</v>
      </c>
      <c r="AA249" s="166">
        <v>1</v>
      </c>
      <c r="AB249" s="166">
        <v>1</v>
      </c>
      <c r="AC249" s="166">
        <v>1</v>
      </c>
      <c r="AD249" s="166">
        <v>0</v>
      </c>
      <c r="AE249" s="213">
        <v>40322</v>
      </c>
      <c r="AF249" s="64">
        <v>3520</v>
      </c>
      <c r="AG249" s="64" t="s">
        <v>401</v>
      </c>
      <c r="AH249" s="64">
        <v>1</v>
      </c>
      <c r="AI249" s="180" t="s">
        <v>258</v>
      </c>
      <c r="AJ249" s="60">
        <v>0</v>
      </c>
      <c r="AK249" s="60">
        <v>6</v>
      </c>
      <c r="AL249" s="60">
        <v>5</v>
      </c>
      <c r="AM249" s="60">
        <v>0</v>
      </c>
      <c r="AN249" s="60">
        <v>0</v>
      </c>
      <c r="AO249" s="60">
        <v>2</v>
      </c>
      <c r="AP249" s="60">
        <v>1</v>
      </c>
      <c r="AQ249" s="60">
        <v>4</v>
      </c>
      <c r="AR249" s="60">
        <v>3</v>
      </c>
      <c r="AS249" s="60">
        <v>0</v>
      </c>
      <c r="AT249" s="60">
        <v>0</v>
      </c>
      <c r="AU249" s="60">
        <v>0</v>
      </c>
      <c r="AV249" s="60">
        <v>0</v>
      </c>
      <c r="AW249" s="60">
        <v>0</v>
      </c>
      <c r="AX249" s="60">
        <v>1</v>
      </c>
      <c r="AY249" s="60">
        <v>1</v>
      </c>
      <c r="AZ249" s="60">
        <v>8</v>
      </c>
      <c r="BA249" s="60">
        <v>12</v>
      </c>
      <c r="BB249" s="60">
        <v>7</v>
      </c>
      <c r="BC249" s="60">
        <v>8</v>
      </c>
      <c r="BD249" s="60">
        <v>8</v>
      </c>
      <c r="BE249" s="60">
        <v>12</v>
      </c>
      <c r="BF249" s="60">
        <v>12</v>
      </c>
      <c r="BG249" s="187">
        <v>0</v>
      </c>
      <c r="BH249" s="187">
        <v>0.5</v>
      </c>
      <c r="BI249" s="187">
        <v>0.71428571428570997</v>
      </c>
      <c r="BJ249" s="187">
        <v>0</v>
      </c>
      <c r="BK249" s="187">
        <v>0</v>
      </c>
      <c r="BL249" s="187">
        <v>0.16666666666666</v>
      </c>
      <c r="BM249" s="187">
        <v>8.3333333333329998E-2</v>
      </c>
    </row>
    <row r="250" spans="2:65" ht="14.1" customHeight="1" x14ac:dyDescent="0.2">
      <c r="B250" s="58" t="s">
        <v>1800</v>
      </c>
      <c r="C250" s="59" t="s">
        <v>383</v>
      </c>
      <c r="D250" s="59" t="s">
        <v>384</v>
      </c>
      <c r="E250" s="63" t="s">
        <v>385</v>
      </c>
      <c r="F250" s="63"/>
      <c r="G250" s="59" t="s">
        <v>386</v>
      </c>
      <c r="H250" s="59" t="s">
        <v>423</v>
      </c>
      <c r="I250" s="59" t="s">
        <v>1787</v>
      </c>
      <c r="J250" s="158" t="b">
        <v>0</v>
      </c>
      <c r="K250" s="133" t="s">
        <v>1801</v>
      </c>
      <c r="L250" s="59" t="s">
        <v>1802</v>
      </c>
      <c r="M250" s="58"/>
      <c r="N250" s="63" t="s">
        <v>1803</v>
      </c>
      <c r="O250" s="63" t="s">
        <v>1804</v>
      </c>
      <c r="P250" s="63" t="s">
        <v>393</v>
      </c>
      <c r="Q250" s="63">
        <v>10509</v>
      </c>
      <c r="R250" s="62" t="s">
        <v>1805</v>
      </c>
      <c r="S250" s="218" t="s">
        <v>1806</v>
      </c>
      <c r="T250" s="132" t="s">
        <v>1807</v>
      </c>
      <c r="U250" s="166" t="s">
        <v>397</v>
      </c>
      <c r="V250" s="219" t="s">
        <v>398</v>
      </c>
      <c r="W250" s="219" t="s">
        <v>399</v>
      </c>
      <c r="X250" s="219" t="s">
        <v>400</v>
      </c>
      <c r="Y250" s="132" t="s">
        <v>335</v>
      </c>
      <c r="Z250" s="166"/>
      <c r="AA250" s="166">
        <v>1</v>
      </c>
      <c r="AB250" s="166">
        <v>1</v>
      </c>
      <c r="AC250" s="166">
        <v>1</v>
      </c>
      <c r="AD250" s="166">
        <v>1</v>
      </c>
      <c r="AE250" s="213">
        <v>40352</v>
      </c>
      <c r="AF250" s="64">
        <v>3490</v>
      </c>
      <c r="AG250" s="64" t="s">
        <v>401</v>
      </c>
      <c r="AH250" s="64">
        <v>1</v>
      </c>
      <c r="AI250" s="180" t="s">
        <v>334</v>
      </c>
      <c r="AJ250" s="60">
        <v>1</v>
      </c>
      <c r="AK250" s="60">
        <v>0</v>
      </c>
      <c r="AL250" s="60">
        <v>1</v>
      </c>
      <c r="AM250" s="60">
        <v>0</v>
      </c>
      <c r="AN250" s="60">
        <v>2</v>
      </c>
      <c r="AO250" s="60">
        <v>1</v>
      </c>
      <c r="AP250" s="60">
        <v>2</v>
      </c>
      <c r="AQ250" s="60">
        <v>0</v>
      </c>
      <c r="AR250" s="60">
        <v>0</v>
      </c>
      <c r="AS250" s="60">
        <v>1</v>
      </c>
      <c r="AT250" s="60">
        <v>2</v>
      </c>
      <c r="AU250" s="60">
        <v>1</v>
      </c>
      <c r="AV250" s="60">
        <v>2</v>
      </c>
      <c r="AW250" s="60">
        <v>1</v>
      </c>
      <c r="AX250" s="60">
        <v>2</v>
      </c>
      <c r="AY250" s="60">
        <v>1</v>
      </c>
      <c r="AZ250" s="60">
        <v>13</v>
      </c>
      <c r="BA250" s="60">
        <v>18</v>
      </c>
      <c r="BB250" s="60">
        <v>30</v>
      </c>
      <c r="BC250" s="60">
        <v>21</v>
      </c>
      <c r="BD250" s="60">
        <v>24</v>
      </c>
      <c r="BE250" s="60">
        <v>20</v>
      </c>
      <c r="BF250" s="60">
        <v>30</v>
      </c>
      <c r="BG250" s="187">
        <v>7.6923076923070002E-2</v>
      </c>
      <c r="BH250" s="187">
        <v>0</v>
      </c>
      <c r="BI250" s="187">
        <v>3.3333333333330002E-2</v>
      </c>
      <c r="BJ250" s="187">
        <v>0</v>
      </c>
      <c r="BK250" s="187">
        <v>8.3333333333329998E-2</v>
      </c>
      <c r="BL250" s="187">
        <v>0.05</v>
      </c>
      <c r="BM250" s="187">
        <v>6.6666666666660004E-2</v>
      </c>
    </row>
    <row r="251" spans="2:65" ht="14.1" customHeight="1" x14ac:dyDescent="0.2">
      <c r="B251" s="58" t="s">
        <v>1808</v>
      </c>
      <c r="C251" s="59" t="s">
        <v>383</v>
      </c>
      <c r="D251" s="59" t="s">
        <v>384</v>
      </c>
      <c r="E251" s="63" t="s">
        <v>385</v>
      </c>
      <c r="F251" s="63" t="s">
        <v>403</v>
      </c>
      <c r="G251" s="59" t="s">
        <v>386</v>
      </c>
      <c r="H251" s="59" t="s">
        <v>423</v>
      </c>
      <c r="I251" s="59" t="s">
        <v>1787</v>
      </c>
      <c r="J251" s="158" t="b">
        <v>0</v>
      </c>
      <c r="K251" s="133" t="s">
        <v>1809</v>
      </c>
      <c r="L251" s="59" t="s">
        <v>449</v>
      </c>
      <c r="M251" s="58"/>
      <c r="N251" s="63" t="s">
        <v>1810</v>
      </c>
      <c r="O251" s="63" t="s">
        <v>1811</v>
      </c>
      <c r="P251" s="63" t="s">
        <v>393</v>
      </c>
      <c r="Q251" s="63">
        <v>10601</v>
      </c>
      <c r="R251" s="62" t="s">
        <v>565</v>
      </c>
      <c r="S251" s="218" t="s">
        <v>453</v>
      </c>
      <c r="T251" s="132" t="s">
        <v>454</v>
      </c>
      <c r="U251" s="166" t="s">
        <v>397</v>
      </c>
      <c r="V251" s="219" t="s">
        <v>398</v>
      </c>
      <c r="W251" s="219" t="s">
        <v>399</v>
      </c>
      <c r="X251" s="219" t="s">
        <v>400</v>
      </c>
      <c r="Y251" s="132" t="s">
        <v>336</v>
      </c>
      <c r="Z251" s="166" t="s">
        <v>410</v>
      </c>
      <c r="AA251" s="166">
        <v>1</v>
      </c>
      <c r="AB251" s="166">
        <v>1</v>
      </c>
      <c r="AC251" s="166">
        <v>1</v>
      </c>
      <c r="AD251" s="166">
        <v>0</v>
      </c>
      <c r="AE251" s="213">
        <v>41824</v>
      </c>
      <c r="AF251" s="64">
        <v>2018</v>
      </c>
      <c r="AG251" s="64" t="s">
        <v>401</v>
      </c>
      <c r="AH251" s="64">
        <v>1</v>
      </c>
      <c r="AI251" s="180" t="s">
        <v>334</v>
      </c>
      <c r="AJ251" s="60">
        <v>0</v>
      </c>
      <c r="AK251" s="60">
        <v>2</v>
      </c>
      <c r="AL251" s="60">
        <v>2</v>
      </c>
      <c r="AM251" s="60">
        <v>1</v>
      </c>
      <c r="AN251" s="60">
        <v>0</v>
      </c>
      <c r="AO251" s="60">
        <v>5</v>
      </c>
      <c r="AP251" s="60">
        <v>0</v>
      </c>
      <c r="AQ251" s="60">
        <v>0</v>
      </c>
      <c r="AR251" s="60">
        <v>0</v>
      </c>
      <c r="AS251" s="60">
        <v>1</v>
      </c>
      <c r="AT251" s="60">
        <v>2</v>
      </c>
      <c r="AU251" s="60">
        <v>2</v>
      </c>
      <c r="AV251" s="60">
        <v>1</v>
      </c>
      <c r="AW251" s="60">
        <v>1</v>
      </c>
      <c r="AX251" s="60">
        <v>1</v>
      </c>
      <c r="AY251" s="60">
        <v>2</v>
      </c>
      <c r="AZ251" s="60">
        <v>10</v>
      </c>
      <c r="BA251" s="60">
        <v>21</v>
      </c>
      <c r="BB251" s="60">
        <v>11</v>
      </c>
      <c r="BC251" s="60">
        <v>10</v>
      </c>
      <c r="BD251" s="60">
        <v>16</v>
      </c>
      <c r="BE251" s="60">
        <v>23</v>
      </c>
      <c r="BF251" s="60">
        <v>9</v>
      </c>
      <c r="BG251" s="187">
        <v>0</v>
      </c>
      <c r="BH251" s="187">
        <v>9.5238095238090001E-2</v>
      </c>
      <c r="BI251" s="187">
        <v>0.18181818181817999</v>
      </c>
      <c r="BJ251" s="187">
        <v>0.1</v>
      </c>
      <c r="BK251" s="187">
        <v>0</v>
      </c>
      <c r="BL251" s="187">
        <v>0.21739130434782</v>
      </c>
      <c r="BM251" s="187">
        <v>0</v>
      </c>
    </row>
    <row r="252" spans="2:65" ht="14.1" customHeight="1" x14ac:dyDescent="0.2">
      <c r="B252" s="58" t="s">
        <v>1812</v>
      </c>
      <c r="C252" s="59" t="s">
        <v>383</v>
      </c>
      <c r="D252" s="59" t="s">
        <v>384</v>
      </c>
      <c r="E252" s="63" t="s">
        <v>385</v>
      </c>
      <c r="F252" s="63"/>
      <c r="G252" s="59" t="s">
        <v>386</v>
      </c>
      <c r="H252" s="59" t="s">
        <v>423</v>
      </c>
      <c r="I252" s="59" t="s">
        <v>1787</v>
      </c>
      <c r="J252" s="158" t="b">
        <v>0</v>
      </c>
      <c r="K252" s="133" t="s">
        <v>1813</v>
      </c>
      <c r="L252" s="59" t="s">
        <v>1814</v>
      </c>
      <c r="M252" s="58"/>
      <c r="N252" s="63" t="s">
        <v>1815</v>
      </c>
      <c r="O252" s="63" t="s">
        <v>1816</v>
      </c>
      <c r="P252" s="63" t="s">
        <v>393</v>
      </c>
      <c r="Q252" s="63">
        <v>10549</v>
      </c>
      <c r="R252" s="62" t="s">
        <v>1817</v>
      </c>
      <c r="S252" s="218" t="s">
        <v>1818</v>
      </c>
      <c r="T252" s="132" t="s">
        <v>1819</v>
      </c>
      <c r="U252" s="166" t="s">
        <v>397</v>
      </c>
      <c r="V252" s="219" t="s">
        <v>398</v>
      </c>
      <c r="W252" s="219" t="s">
        <v>399</v>
      </c>
      <c r="X252" s="219" t="s">
        <v>400</v>
      </c>
      <c r="Y252" s="132" t="s">
        <v>335</v>
      </c>
      <c r="Z252" s="166"/>
      <c r="AA252" s="166">
        <v>1</v>
      </c>
      <c r="AB252" s="166">
        <v>1</v>
      </c>
      <c r="AC252" s="166">
        <v>0</v>
      </c>
      <c r="AD252" s="166">
        <v>0</v>
      </c>
      <c r="AE252" s="213">
        <v>42411</v>
      </c>
      <c r="AF252" s="64">
        <v>1431</v>
      </c>
      <c r="AG252" s="64" t="s">
        <v>401</v>
      </c>
      <c r="AH252" s="64">
        <v>1</v>
      </c>
      <c r="AI252" s="180" t="s">
        <v>334</v>
      </c>
      <c r="AJ252" s="60">
        <v>1</v>
      </c>
      <c r="AK252" s="60">
        <v>1</v>
      </c>
      <c r="AL252" s="60">
        <v>0</v>
      </c>
      <c r="AM252" s="60">
        <v>2</v>
      </c>
      <c r="AN252" s="60">
        <v>0</v>
      </c>
      <c r="AO252" s="60">
        <v>6</v>
      </c>
      <c r="AP252" s="60">
        <v>0</v>
      </c>
      <c r="AQ252" s="60">
        <v>0</v>
      </c>
      <c r="AR252" s="60">
        <v>0</v>
      </c>
      <c r="AS252" s="60">
        <v>0</v>
      </c>
      <c r="AT252" s="60">
        <v>1</v>
      </c>
      <c r="AU252" s="60">
        <v>0</v>
      </c>
      <c r="AV252" s="60">
        <v>2</v>
      </c>
      <c r="AW252" s="60">
        <v>0</v>
      </c>
      <c r="AX252" s="60">
        <v>1</v>
      </c>
      <c r="AY252" s="60">
        <v>0</v>
      </c>
      <c r="AZ252" s="60">
        <v>5</v>
      </c>
      <c r="BA252" s="60">
        <v>12</v>
      </c>
      <c r="BB252" s="60">
        <v>9</v>
      </c>
      <c r="BC252" s="60">
        <v>11</v>
      </c>
      <c r="BD252" s="60">
        <v>11</v>
      </c>
      <c r="BE252" s="60">
        <v>13</v>
      </c>
      <c r="BF252" s="60">
        <v>20</v>
      </c>
      <c r="BG252" s="187">
        <v>0.2</v>
      </c>
      <c r="BH252" s="187">
        <v>8.3333333333329998E-2</v>
      </c>
      <c r="BI252" s="187">
        <v>0</v>
      </c>
      <c r="BJ252" s="187">
        <v>0.18181818181817999</v>
      </c>
      <c r="BK252" s="187">
        <v>0</v>
      </c>
      <c r="BL252" s="187">
        <v>0.46153846153846001</v>
      </c>
      <c r="BM252" s="187">
        <v>0</v>
      </c>
    </row>
    <row r="253" spans="2:65" ht="14.1" customHeight="1" x14ac:dyDescent="0.2">
      <c r="B253" s="58" t="s">
        <v>1820</v>
      </c>
      <c r="C253" s="59" t="s">
        <v>383</v>
      </c>
      <c r="D253" s="59" t="s">
        <v>384</v>
      </c>
      <c r="E253" s="63" t="s">
        <v>385</v>
      </c>
      <c r="F253" s="63" t="s">
        <v>403</v>
      </c>
      <c r="G253" s="59" t="s">
        <v>386</v>
      </c>
      <c r="H253" s="59" t="s">
        <v>423</v>
      </c>
      <c r="I253" s="59" t="s">
        <v>1787</v>
      </c>
      <c r="J253" s="158" t="b">
        <v>0</v>
      </c>
      <c r="K253" s="133" t="s">
        <v>1821</v>
      </c>
      <c r="L253" s="59" t="s">
        <v>449</v>
      </c>
      <c r="M253" s="58"/>
      <c r="N253" s="63" t="s">
        <v>1822</v>
      </c>
      <c r="O253" s="63" t="s">
        <v>1823</v>
      </c>
      <c r="P253" s="63" t="s">
        <v>393</v>
      </c>
      <c r="Q253" s="63">
        <v>10573</v>
      </c>
      <c r="R253" s="62" t="s">
        <v>1824</v>
      </c>
      <c r="S253" s="218" t="s">
        <v>453</v>
      </c>
      <c r="T253" s="132" t="s">
        <v>454</v>
      </c>
      <c r="U253" s="166" t="s">
        <v>397</v>
      </c>
      <c r="V253" s="219" t="s">
        <v>398</v>
      </c>
      <c r="W253" s="219" t="s">
        <v>399</v>
      </c>
      <c r="X253" s="219" t="s">
        <v>400</v>
      </c>
      <c r="Y253" s="132" t="s">
        <v>336</v>
      </c>
      <c r="Z253" s="166" t="s">
        <v>401</v>
      </c>
      <c r="AA253" s="166">
        <v>1</v>
      </c>
      <c r="AB253" s="166">
        <v>1</v>
      </c>
      <c r="AC253" s="166">
        <v>1</v>
      </c>
      <c r="AD253" s="166">
        <v>0</v>
      </c>
      <c r="AE253" s="213">
        <v>42726</v>
      </c>
      <c r="AF253" s="64">
        <v>1116</v>
      </c>
      <c r="AG253" s="64" t="s">
        <v>401</v>
      </c>
      <c r="AH253" s="64">
        <v>1</v>
      </c>
      <c r="AI253" s="180" t="s">
        <v>334</v>
      </c>
      <c r="AJ253" s="60">
        <v>1</v>
      </c>
      <c r="AK253" s="60">
        <v>3</v>
      </c>
      <c r="AL253" s="60">
        <v>1</v>
      </c>
      <c r="AM253" s="60">
        <v>3</v>
      </c>
      <c r="AN253" s="60">
        <v>6</v>
      </c>
      <c r="AO253" s="60">
        <v>3</v>
      </c>
      <c r="AP253" s="60">
        <v>7</v>
      </c>
      <c r="AQ253" s="60">
        <v>0</v>
      </c>
      <c r="AR253" s="60">
        <v>1</v>
      </c>
      <c r="AS253" s="60">
        <v>1</v>
      </c>
      <c r="AT253" s="60">
        <v>0</v>
      </c>
      <c r="AU253" s="60">
        <v>4</v>
      </c>
      <c r="AV253" s="60">
        <v>1</v>
      </c>
      <c r="AW253" s="60">
        <v>2</v>
      </c>
      <c r="AX253" s="60">
        <v>0</v>
      </c>
      <c r="AY253" s="60">
        <v>1</v>
      </c>
      <c r="AZ253" s="60">
        <v>17</v>
      </c>
      <c r="BA253" s="60">
        <v>21</v>
      </c>
      <c r="BB253" s="60">
        <v>21</v>
      </c>
      <c r="BC253" s="60">
        <v>24</v>
      </c>
      <c r="BD253" s="60">
        <v>22</v>
      </c>
      <c r="BE253" s="60">
        <v>31</v>
      </c>
      <c r="BF253" s="60">
        <v>28</v>
      </c>
      <c r="BG253" s="187">
        <v>5.882352941176E-2</v>
      </c>
      <c r="BH253" s="187">
        <v>0.14285714285713999</v>
      </c>
      <c r="BI253" s="187">
        <v>4.7619047619039997E-2</v>
      </c>
      <c r="BJ253" s="187">
        <v>0.125</v>
      </c>
      <c r="BK253" s="187">
        <v>0.27272727272726999</v>
      </c>
      <c r="BL253" s="187">
        <v>9.6774193548380003E-2</v>
      </c>
      <c r="BM253" s="187">
        <v>0.25</v>
      </c>
    </row>
    <row r="254" spans="2:65" ht="14.1" customHeight="1" x14ac:dyDescent="0.2">
      <c r="B254" s="58" t="s">
        <v>1825</v>
      </c>
      <c r="C254" s="59" t="s">
        <v>383</v>
      </c>
      <c r="D254" s="59" t="s">
        <v>384</v>
      </c>
      <c r="E254" s="63" t="s">
        <v>385</v>
      </c>
      <c r="F254" s="63" t="s">
        <v>403</v>
      </c>
      <c r="G254" s="59" t="s">
        <v>386</v>
      </c>
      <c r="H254" s="59" t="s">
        <v>423</v>
      </c>
      <c r="I254" s="59" t="s">
        <v>1787</v>
      </c>
      <c r="J254" s="158" t="b">
        <v>0</v>
      </c>
      <c r="K254" s="133" t="s">
        <v>1826</v>
      </c>
      <c r="L254" s="59" t="s">
        <v>449</v>
      </c>
      <c r="M254" s="58"/>
      <c r="N254" s="63" t="s">
        <v>1827</v>
      </c>
      <c r="O254" s="63" t="s">
        <v>1811</v>
      </c>
      <c r="P254" s="63" t="s">
        <v>393</v>
      </c>
      <c r="Q254" s="63">
        <v>10601</v>
      </c>
      <c r="R254" s="62" t="s">
        <v>1828</v>
      </c>
      <c r="S254" s="218" t="s">
        <v>453</v>
      </c>
      <c r="T254" s="132" t="s">
        <v>454</v>
      </c>
      <c r="U254" s="166" t="s">
        <v>397</v>
      </c>
      <c r="V254" s="219" t="s">
        <v>398</v>
      </c>
      <c r="W254" s="219" t="s">
        <v>399</v>
      </c>
      <c r="X254" s="219" t="s">
        <v>400</v>
      </c>
      <c r="Y254" s="132" t="s">
        <v>336</v>
      </c>
      <c r="Z254" s="166" t="s">
        <v>410</v>
      </c>
      <c r="AA254" s="166">
        <v>1</v>
      </c>
      <c r="AB254" s="166">
        <v>1</v>
      </c>
      <c r="AC254" s="166">
        <v>1</v>
      </c>
      <c r="AD254" s="166">
        <v>0</v>
      </c>
      <c r="AE254" s="213">
        <v>42534</v>
      </c>
      <c r="AF254" s="64">
        <v>1308</v>
      </c>
      <c r="AG254" s="64" t="s">
        <v>401</v>
      </c>
      <c r="AH254" s="64">
        <v>1</v>
      </c>
      <c r="AI254" s="180" t="s">
        <v>258</v>
      </c>
      <c r="AJ254" s="60">
        <v>3</v>
      </c>
      <c r="AK254" s="60">
        <v>3</v>
      </c>
      <c r="AL254" s="60">
        <v>4</v>
      </c>
      <c r="AM254" s="60">
        <v>8</v>
      </c>
      <c r="AN254" s="60">
        <v>6</v>
      </c>
      <c r="AO254" s="60">
        <v>3</v>
      </c>
      <c r="AP254" s="60">
        <v>9</v>
      </c>
      <c r="AQ254" s="60">
        <v>1</v>
      </c>
      <c r="AR254" s="60">
        <v>4</v>
      </c>
      <c r="AS254" s="60">
        <v>0</v>
      </c>
      <c r="AT254" s="60">
        <v>0</v>
      </c>
      <c r="AU254" s="60">
        <v>0</v>
      </c>
      <c r="AV254" s="60">
        <v>1</v>
      </c>
      <c r="AW254" s="60">
        <v>1</v>
      </c>
      <c r="AX254" s="60">
        <v>0</v>
      </c>
      <c r="AY254" s="60">
        <v>1</v>
      </c>
      <c r="AZ254" s="60">
        <v>13</v>
      </c>
      <c r="BA254" s="60">
        <v>20</v>
      </c>
      <c r="BB254" s="60">
        <v>17</v>
      </c>
      <c r="BC254" s="60">
        <v>18</v>
      </c>
      <c r="BD254" s="60">
        <v>22</v>
      </c>
      <c r="BE254" s="60">
        <v>17</v>
      </c>
      <c r="BF254" s="60">
        <v>20</v>
      </c>
      <c r="BG254" s="187">
        <v>0.23076923076923</v>
      </c>
      <c r="BH254" s="187">
        <v>0.15</v>
      </c>
      <c r="BI254" s="187">
        <v>0.23529411764704999</v>
      </c>
      <c r="BJ254" s="187">
        <v>0.44444444444443998</v>
      </c>
      <c r="BK254" s="187">
        <v>0.27272727272726999</v>
      </c>
      <c r="BL254" s="187">
        <v>0.17647058823528999</v>
      </c>
      <c r="BM254" s="187">
        <v>0.45</v>
      </c>
    </row>
    <row r="255" spans="2:65" ht="14.1" customHeight="1" x14ac:dyDescent="0.2">
      <c r="B255" s="58" t="s">
        <v>1829</v>
      </c>
      <c r="C255" s="59" t="s">
        <v>383</v>
      </c>
      <c r="D255" s="59" t="s">
        <v>384</v>
      </c>
      <c r="E255" s="63" t="s">
        <v>385</v>
      </c>
      <c r="F255" s="63" t="s">
        <v>403</v>
      </c>
      <c r="G255" s="59" t="s">
        <v>386</v>
      </c>
      <c r="H255" s="59" t="s">
        <v>423</v>
      </c>
      <c r="I255" s="59" t="s">
        <v>1787</v>
      </c>
      <c r="J255" s="158" t="b">
        <v>0</v>
      </c>
      <c r="K255" s="133" t="s">
        <v>1830</v>
      </c>
      <c r="L255" s="59" t="s">
        <v>449</v>
      </c>
      <c r="M255" s="58"/>
      <c r="N255" s="63" t="s">
        <v>1831</v>
      </c>
      <c r="O255" s="63" t="s">
        <v>1832</v>
      </c>
      <c r="P255" s="63" t="s">
        <v>393</v>
      </c>
      <c r="Q255" s="63">
        <v>12601</v>
      </c>
      <c r="R255" s="62" t="s">
        <v>1833</v>
      </c>
      <c r="S255" s="218" t="s">
        <v>453</v>
      </c>
      <c r="T255" s="132" t="s">
        <v>454</v>
      </c>
      <c r="U255" s="166" t="s">
        <v>397</v>
      </c>
      <c r="V255" s="219" t="s">
        <v>398</v>
      </c>
      <c r="W255" s="219" t="s">
        <v>399</v>
      </c>
      <c r="X255" s="219" t="s">
        <v>400</v>
      </c>
      <c r="Y255" s="132" t="s">
        <v>336</v>
      </c>
      <c r="Z255" s="166" t="s">
        <v>410</v>
      </c>
      <c r="AA255" s="166">
        <v>1</v>
      </c>
      <c r="AB255" s="166">
        <v>1</v>
      </c>
      <c r="AC255" s="166">
        <v>1</v>
      </c>
      <c r="AD255" s="166">
        <v>0</v>
      </c>
      <c r="AE255" s="213">
        <v>42787</v>
      </c>
      <c r="AF255" s="64">
        <v>1055</v>
      </c>
      <c r="AG255" s="64" t="s">
        <v>401</v>
      </c>
      <c r="AH255" s="64">
        <v>1</v>
      </c>
      <c r="AI255" s="180" t="s">
        <v>258</v>
      </c>
      <c r="AJ255" s="60">
        <v>3</v>
      </c>
      <c r="AK255" s="60">
        <v>3</v>
      </c>
      <c r="AL255" s="60">
        <v>2</v>
      </c>
      <c r="AM255" s="60">
        <v>4</v>
      </c>
      <c r="AN255" s="60">
        <v>2</v>
      </c>
      <c r="AO255" s="60">
        <v>7</v>
      </c>
      <c r="AP255" s="60">
        <v>1</v>
      </c>
      <c r="AQ255" s="60">
        <v>1</v>
      </c>
      <c r="AR255" s="60">
        <v>0</v>
      </c>
      <c r="AS255" s="60">
        <v>0</v>
      </c>
      <c r="AT255" s="60">
        <v>1</v>
      </c>
      <c r="AU255" s="60">
        <v>1</v>
      </c>
      <c r="AV255" s="60">
        <v>0</v>
      </c>
      <c r="AW255" s="60">
        <v>0</v>
      </c>
      <c r="AX255" s="60">
        <v>1</v>
      </c>
      <c r="AY255" s="60">
        <v>2</v>
      </c>
      <c r="AZ255" s="60">
        <v>9</v>
      </c>
      <c r="BA255" s="60">
        <v>23</v>
      </c>
      <c r="BB255" s="60">
        <v>23</v>
      </c>
      <c r="BC255" s="60">
        <v>15</v>
      </c>
      <c r="BD255" s="60">
        <v>21</v>
      </c>
      <c r="BE255" s="60">
        <v>17</v>
      </c>
      <c r="BF255" s="60">
        <v>19</v>
      </c>
      <c r="BG255" s="187">
        <v>0.33333333333332998</v>
      </c>
      <c r="BH255" s="187">
        <v>0.13043478260868999</v>
      </c>
      <c r="BI255" s="187">
        <v>8.6956521739130002E-2</v>
      </c>
      <c r="BJ255" s="187">
        <v>0.26666666666666</v>
      </c>
      <c r="BK255" s="187">
        <v>9.5238095238090001E-2</v>
      </c>
      <c r="BL255" s="187">
        <v>0.41176470588234998</v>
      </c>
      <c r="BM255" s="187">
        <v>5.2631578947360001E-2</v>
      </c>
    </row>
    <row r="256" spans="2:65" ht="14.1" customHeight="1" x14ac:dyDescent="0.2">
      <c r="B256" s="58" t="s">
        <v>1834</v>
      </c>
      <c r="C256" s="59" t="s">
        <v>383</v>
      </c>
      <c r="D256" s="59" t="s">
        <v>384</v>
      </c>
      <c r="E256" s="63" t="s">
        <v>385</v>
      </c>
      <c r="F256" s="63" t="s">
        <v>403</v>
      </c>
      <c r="G256" s="59" t="s">
        <v>386</v>
      </c>
      <c r="H256" s="59" t="s">
        <v>423</v>
      </c>
      <c r="I256" s="59" t="s">
        <v>1787</v>
      </c>
      <c r="J256" s="158" t="b">
        <v>0</v>
      </c>
      <c r="K256" s="133" t="s">
        <v>1835</v>
      </c>
      <c r="L256" s="59" t="s">
        <v>449</v>
      </c>
      <c r="M256" s="58"/>
      <c r="N256" s="63" t="s">
        <v>1836</v>
      </c>
      <c r="O256" s="63" t="s">
        <v>1832</v>
      </c>
      <c r="P256" s="63" t="s">
        <v>393</v>
      </c>
      <c r="Q256" s="63">
        <v>12601</v>
      </c>
      <c r="R256" s="62" t="s">
        <v>1837</v>
      </c>
      <c r="S256" s="218" t="s">
        <v>453</v>
      </c>
      <c r="T256" s="132" t="s">
        <v>454</v>
      </c>
      <c r="U256" s="166" t="s">
        <v>397</v>
      </c>
      <c r="V256" s="219" t="s">
        <v>398</v>
      </c>
      <c r="W256" s="219" t="s">
        <v>399</v>
      </c>
      <c r="X256" s="219" t="s">
        <v>400</v>
      </c>
      <c r="Y256" s="132" t="s">
        <v>336</v>
      </c>
      <c r="Z256" s="166" t="s">
        <v>401</v>
      </c>
      <c r="AA256" s="166">
        <v>1</v>
      </c>
      <c r="AB256" s="166">
        <v>1</v>
      </c>
      <c r="AC256" s="166">
        <v>1</v>
      </c>
      <c r="AD256" s="166">
        <v>0</v>
      </c>
      <c r="AE256" s="213">
        <v>42947</v>
      </c>
      <c r="AF256" s="64">
        <v>895</v>
      </c>
      <c r="AG256" s="64" t="s">
        <v>401</v>
      </c>
      <c r="AH256" s="64">
        <v>1</v>
      </c>
      <c r="AI256" s="180" t="s">
        <v>258</v>
      </c>
      <c r="AJ256" s="60">
        <v>4</v>
      </c>
      <c r="AK256" s="60">
        <v>8</v>
      </c>
      <c r="AL256" s="60">
        <v>1</v>
      </c>
      <c r="AM256" s="60">
        <v>5</v>
      </c>
      <c r="AN256" s="60">
        <v>3</v>
      </c>
      <c r="AO256" s="60">
        <v>1</v>
      </c>
      <c r="AP256" s="60">
        <v>5</v>
      </c>
      <c r="AQ256" s="60">
        <v>1</v>
      </c>
      <c r="AR256" s="60">
        <v>0</v>
      </c>
      <c r="AS256" s="60">
        <v>0</v>
      </c>
      <c r="AT256" s="60">
        <v>0</v>
      </c>
      <c r="AU256" s="60">
        <v>0</v>
      </c>
      <c r="AV256" s="60">
        <v>1</v>
      </c>
      <c r="AW256" s="60">
        <v>1</v>
      </c>
      <c r="AX256" s="60">
        <v>0</v>
      </c>
      <c r="AY256" s="60">
        <v>1</v>
      </c>
      <c r="AZ256" s="60">
        <v>3</v>
      </c>
      <c r="BA256" s="60">
        <v>3</v>
      </c>
      <c r="BB256" s="60">
        <v>5</v>
      </c>
      <c r="BC256" s="60">
        <v>4</v>
      </c>
      <c r="BD256" s="60">
        <v>6</v>
      </c>
      <c r="BE256" s="60">
        <v>2</v>
      </c>
      <c r="BF256" s="60">
        <v>2</v>
      </c>
      <c r="BG256" s="187">
        <v>1.3333333333333299</v>
      </c>
      <c r="BH256" s="187">
        <v>2.6666666666666599</v>
      </c>
      <c r="BI256" s="187">
        <v>0.2</v>
      </c>
      <c r="BJ256" s="187">
        <v>1.25</v>
      </c>
      <c r="BK256" s="187">
        <v>0.5</v>
      </c>
      <c r="BL256" s="187">
        <v>0.5</v>
      </c>
      <c r="BM256" s="187">
        <v>2.5</v>
      </c>
    </row>
    <row r="257" spans="2:65" ht="14.1" customHeight="1" x14ac:dyDescent="0.2">
      <c r="B257" s="58" t="s">
        <v>1838</v>
      </c>
      <c r="C257" s="59" t="s">
        <v>383</v>
      </c>
      <c r="D257" s="59" t="s">
        <v>384</v>
      </c>
      <c r="E257" s="63" t="s">
        <v>385</v>
      </c>
      <c r="F257" s="63" t="s">
        <v>403</v>
      </c>
      <c r="G257" s="59" t="s">
        <v>386</v>
      </c>
      <c r="H257" s="59" t="s">
        <v>423</v>
      </c>
      <c r="I257" s="59" t="s">
        <v>1787</v>
      </c>
      <c r="J257" s="158" t="b">
        <v>0</v>
      </c>
      <c r="K257" s="133" t="s">
        <v>1839</v>
      </c>
      <c r="L257" s="59" t="s">
        <v>449</v>
      </c>
      <c r="M257" s="58"/>
      <c r="N257" s="63" t="s">
        <v>1840</v>
      </c>
      <c r="O257" s="63" t="s">
        <v>1791</v>
      </c>
      <c r="P257" s="63" t="s">
        <v>393</v>
      </c>
      <c r="Q257" s="63">
        <v>10566</v>
      </c>
      <c r="R257" s="62" t="s">
        <v>1841</v>
      </c>
      <c r="S257" s="218" t="s">
        <v>453</v>
      </c>
      <c r="T257" s="132" t="s">
        <v>454</v>
      </c>
      <c r="U257" s="166" t="s">
        <v>397</v>
      </c>
      <c r="V257" s="219" t="s">
        <v>398</v>
      </c>
      <c r="W257" s="219" t="s">
        <v>399</v>
      </c>
      <c r="X257" s="219" t="s">
        <v>400</v>
      </c>
      <c r="Y257" s="132" t="s">
        <v>336</v>
      </c>
      <c r="Z257" s="166" t="s">
        <v>401</v>
      </c>
      <c r="AA257" s="166">
        <v>1</v>
      </c>
      <c r="AB257" s="166">
        <v>1</v>
      </c>
      <c r="AC257" s="166">
        <v>1</v>
      </c>
      <c r="AD257" s="166">
        <v>0</v>
      </c>
      <c r="AE257" s="213">
        <v>42983</v>
      </c>
      <c r="AF257" s="64">
        <v>859</v>
      </c>
      <c r="AG257" s="64" t="s">
        <v>401</v>
      </c>
      <c r="AH257" s="64">
        <v>1</v>
      </c>
      <c r="AI257" s="180" t="s">
        <v>258</v>
      </c>
      <c r="AJ257" s="60">
        <v>6</v>
      </c>
      <c r="AK257" s="60">
        <v>4</v>
      </c>
      <c r="AL257" s="60">
        <v>2</v>
      </c>
      <c r="AM257" s="60">
        <v>6</v>
      </c>
      <c r="AN257" s="60">
        <v>2</v>
      </c>
      <c r="AO257" s="60">
        <v>3</v>
      </c>
      <c r="AP257" s="60">
        <v>1</v>
      </c>
      <c r="AQ257" s="60">
        <v>4</v>
      </c>
      <c r="AR257" s="60">
        <v>0</v>
      </c>
      <c r="AS257" s="60">
        <v>1</v>
      </c>
      <c r="AT257" s="60">
        <v>2</v>
      </c>
      <c r="AU257" s="60">
        <v>0</v>
      </c>
      <c r="AV257" s="60">
        <v>1</v>
      </c>
      <c r="AW257" s="60">
        <v>0</v>
      </c>
      <c r="AX257" s="60">
        <v>1</v>
      </c>
      <c r="AY257" s="60">
        <v>1</v>
      </c>
      <c r="AZ257" s="60">
        <v>18</v>
      </c>
      <c r="BA257" s="60">
        <v>13</v>
      </c>
      <c r="BB257" s="60">
        <v>10</v>
      </c>
      <c r="BC257" s="60">
        <v>11</v>
      </c>
      <c r="BD257" s="60">
        <v>14</v>
      </c>
      <c r="BE257" s="60">
        <v>6</v>
      </c>
      <c r="BF257" s="60">
        <v>4</v>
      </c>
      <c r="BG257" s="187">
        <v>0.33333333333332998</v>
      </c>
      <c r="BH257" s="187">
        <v>0.30769230769229999</v>
      </c>
      <c r="BI257" s="187">
        <v>0.2</v>
      </c>
      <c r="BJ257" s="187">
        <v>0.54545454545453997</v>
      </c>
      <c r="BK257" s="187">
        <v>0.14285714285713999</v>
      </c>
      <c r="BL257" s="187">
        <v>0.5</v>
      </c>
      <c r="BM257" s="187">
        <v>0.25</v>
      </c>
    </row>
    <row r="258" spans="2:65" ht="14.1" customHeight="1" x14ac:dyDescent="0.2">
      <c r="B258" s="58" t="s">
        <v>1842</v>
      </c>
      <c r="C258" s="59" t="s">
        <v>383</v>
      </c>
      <c r="D258" s="59" t="s">
        <v>384</v>
      </c>
      <c r="E258" s="63" t="s">
        <v>385</v>
      </c>
      <c r="F258" s="63" t="s">
        <v>403</v>
      </c>
      <c r="G258" s="59" t="s">
        <v>386</v>
      </c>
      <c r="H258" s="59" t="s">
        <v>423</v>
      </c>
      <c r="I258" s="59" t="s">
        <v>1787</v>
      </c>
      <c r="J258" s="158" t="b">
        <v>0</v>
      </c>
      <c r="K258" s="133" t="s">
        <v>1843</v>
      </c>
      <c r="L258" s="59" t="s">
        <v>449</v>
      </c>
      <c r="M258" s="58"/>
      <c r="N258" s="63" t="s">
        <v>1844</v>
      </c>
      <c r="O258" s="63" t="s">
        <v>1823</v>
      </c>
      <c r="P258" s="63" t="s">
        <v>393</v>
      </c>
      <c r="Q258" s="63">
        <v>10573</v>
      </c>
      <c r="R258" s="62" t="s">
        <v>1845</v>
      </c>
      <c r="S258" s="218" t="s">
        <v>453</v>
      </c>
      <c r="T258" s="132" t="s">
        <v>454</v>
      </c>
      <c r="U258" s="166" t="s">
        <v>397</v>
      </c>
      <c r="V258" s="219" t="s">
        <v>398</v>
      </c>
      <c r="W258" s="219" t="s">
        <v>399</v>
      </c>
      <c r="X258" s="219" t="s">
        <v>400</v>
      </c>
      <c r="Y258" s="132" t="s">
        <v>336</v>
      </c>
      <c r="Z258" s="166" t="s">
        <v>401</v>
      </c>
      <c r="AA258" s="166">
        <v>1</v>
      </c>
      <c r="AB258" s="166">
        <v>1</v>
      </c>
      <c r="AC258" s="166">
        <v>1</v>
      </c>
      <c r="AD258" s="166">
        <v>0</v>
      </c>
      <c r="AE258" s="213">
        <v>43119</v>
      </c>
      <c r="AF258" s="64">
        <v>723</v>
      </c>
      <c r="AG258" s="64" t="s">
        <v>401</v>
      </c>
      <c r="AH258" s="64">
        <v>1</v>
      </c>
      <c r="AI258" s="180" t="s">
        <v>258</v>
      </c>
      <c r="AJ258" s="60">
        <v>3</v>
      </c>
      <c r="AK258" s="60">
        <v>2</v>
      </c>
      <c r="AL258" s="60">
        <v>3</v>
      </c>
      <c r="AM258" s="60">
        <v>4</v>
      </c>
      <c r="AN258" s="60">
        <v>4</v>
      </c>
      <c r="AO258" s="60">
        <v>5</v>
      </c>
      <c r="AP258" s="60">
        <v>3</v>
      </c>
      <c r="AQ258" s="60">
        <v>3</v>
      </c>
      <c r="AR258" s="60">
        <v>0</v>
      </c>
      <c r="AS258" s="60">
        <v>0</v>
      </c>
      <c r="AT258" s="60">
        <v>1</v>
      </c>
      <c r="AU258" s="60">
        <v>2</v>
      </c>
      <c r="AV258" s="60">
        <v>0</v>
      </c>
      <c r="AW258" s="60">
        <v>1</v>
      </c>
      <c r="AX258" s="60">
        <v>1</v>
      </c>
      <c r="AY258" s="60">
        <v>2</v>
      </c>
      <c r="AZ258" s="60">
        <v>17</v>
      </c>
      <c r="BA258" s="60">
        <v>17</v>
      </c>
      <c r="BB258" s="60">
        <v>18</v>
      </c>
      <c r="BC258" s="60">
        <v>12</v>
      </c>
      <c r="BD258" s="60">
        <v>10</v>
      </c>
      <c r="BE258" s="60">
        <v>15</v>
      </c>
      <c r="BF258" s="60">
        <v>13</v>
      </c>
      <c r="BG258" s="187">
        <v>0.17647058823528999</v>
      </c>
      <c r="BH258" s="187">
        <v>0.11764705882352</v>
      </c>
      <c r="BI258" s="187">
        <v>0.16666666666666</v>
      </c>
      <c r="BJ258" s="187">
        <v>0.33333333333332998</v>
      </c>
      <c r="BK258" s="187">
        <v>0.4</v>
      </c>
      <c r="BL258" s="187">
        <v>0.33333333333332998</v>
      </c>
      <c r="BM258" s="187">
        <v>0.23076923076923</v>
      </c>
    </row>
    <row r="259" spans="2:65" ht="14.1" customHeight="1" x14ac:dyDescent="0.2">
      <c r="B259" s="58" t="s">
        <v>1846</v>
      </c>
      <c r="C259" s="59" t="s">
        <v>383</v>
      </c>
      <c r="D259" s="59" t="s">
        <v>384</v>
      </c>
      <c r="E259" s="63" t="s">
        <v>385</v>
      </c>
      <c r="F259" s="63" t="s">
        <v>403</v>
      </c>
      <c r="G259" s="59" t="s">
        <v>386</v>
      </c>
      <c r="H259" s="59" t="s">
        <v>423</v>
      </c>
      <c r="I259" s="59" t="s">
        <v>1787</v>
      </c>
      <c r="J259" s="158" t="b">
        <v>0</v>
      </c>
      <c r="K259" s="133" t="s">
        <v>1847</v>
      </c>
      <c r="L259" s="59" t="s">
        <v>449</v>
      </c>
      <c r="M259" s="58"/>
      <c r="N259" s="63" t="s">
        <v>1848</v>
      </c>
      <c r="O259" s="63" t="s">
        <v>1832</v>
      </c>
      <c r="P259" s="63" t="s">
        <v>393</v>
      </c>
      <c r="Q259" s="63">
        <v>12603</v>
      </c>
      <c r="R259" s="62" t="s">
        <v>1849</v>
      </c>
      <c r="S259" s="218" t="s">
        <v>453</v>
      </c>
      <c r="T259" s="132" t="s">
        <v>454</v>
      </c>
      <c r="U259" s="166" t="s">
        <v>397</v>
      </c>
      <c r="V259" s="219" t="s">
        <v>398</v>
      </c>
      <c r="W259" s="219" t="s">
        <v>399</v>
      </c>
      <c r="X259" s="219" t="s">
        <v>400</v>
      </c>
      <c r="Y259" s="132" t="s">
        <v>336</v>
      </c>
      <c r="Z259" s="166" t="s">
        <v>401</v>
      </c>
      <c r="AA259" s="166">
        <v>1</v>
      </c>
      <c r="AB259" s="166">
        <v>1</v>
      </c>
      <c r="AC259" s="166">
        <v>1</v>
      </c>
      <c r="AD259" s="166">
        <v>0</v>
      </c>
      <c r="AE259" s="213">
        <v>43250</v>
      </c>
      <c r="AF259" s="64">
        <v>592</v>
      </c>
      <c r="AG259" s="64" t="s">
        <v>401</v>
      </c>
      <c r="AH259" s="64">
        <v>1</v>
      </c>
      <c r="AI259" s="180" t="s">
        <v>334</v>
      </c>
      <c r="AJ259" s="60">
        <v>1</v>
      </c>
      <c r="AK259" s="60">
        <v>4</v>
      </c>
      <c r="AL259" s="60">
        <v>2</v>
      </c>
      <c r="AM259" s="60">
        <v>0</v>
      </c>
      <c r="AN259" s="60">
        <v>1</v>
      </c>
      <c r="AO259" s="60">
        <v>2</v>
      </c>
      <c r="AP259" s="60">
        <v>1</v>
      </c>
      <c r="AQ259" s="60">
        <v>0</v>
      </c>
      <c r="AR259" s="60">
        <v>0</v>
      </c>
      <c r="AS259" s="60">
        <v>0</v>
      </c>
      <c r="AT259" s="60">
        <v>0</v>
      </c>
      <c r="AU259" s="60">
        <v>0</v>
      </c>
      <c r="AV259" s="60">
        <v>0</v>
      </c>
      <c r="AW259" s="60">
        <v>1</v>
      </c>
      <c r="AX259" s="60">
        <v>1</v>
      </c>
      <c r="AY259" s="60">
        <v>0</v>
      </c>
      <c r="AZ259" s="60">
        <v>3</v>
      </c>
      <c r="BA259" s="60">
        <v>9</v>
      </c>
      <c r="BB259" s="60">
        <v>9</v>
      </c>
      <c r="BC259" s="60">
        <v>6</v>
      </c>
      <c r="BD259" s="60">
        <v>8</v>
      </c>
      <c r="BE259" s="60">
        <v>3</v>
      </c>
      <c r="BF259" s="60">
        <v>5</v>
      </c>
      <c r="BG259" s="187">
        <v>0.33333333333332998</v>
      </c>
      <c r="BH259" s="187">
        <v>0.44444444444443998</v>
      </c>
      <c r="BI259" s="187">
        <v>0.22222222222221999</v>
      </c>
      <c r="BJ259" s="187">
        <v>0</v>
      </c>
      <c r="BK259" s="187">
        <v>0.125</v>
      </c>
      <c r="BL259" s="187">
        <v>0.66666666666665997</v>
      </c>
      <c r="BM259" s="187">
        <v>0.2</v>
      </c>
    </row>
    <row r="260" spans="2:65" ht="14.1" customHeight="1" x14ac:dyDescent="0.2">
      <c r="B260" s="58" t="s">
        <v>1850</v>
      </c>
      <c r="C260" s="59" t="s">
        <v>383</v>
      </c>
      <c r="D260" s="59" t="s">
        <v>384</v>
      </c>
      <c r="E260" s="63" t="s">
        <v>385</v>
      </c>
      <c r="F260" s="63" t="s">
        <v>403</v>
      </c>
      <c r="G260" s="59" t="s">
        <v>386</v>
      </c>
      <c r="H260" s="59" t="s">
        <v>423</v>
      </c>
      <c r="I260" s="59" t="s">
        <v>1787</v>
      </c>
      <c r="J260" s="158" t="b">
        <v>0</v>
      </c>
      <c r="K260" s="133" t="s">
        <v>1851</v>
      </c>
      <c r="L260" s="59" t="s">
        <v>449</v>
      </c>
      <c r="M260" s="58"/>
      <c r="N260" s="63" t="s">
        <v>1852</v>
      </c>
      <c r="O260" s="63" t="s">
        <v>1853</v>
      </c>
      <c r="P260" s="63" t="s">
        <v>393</v>
      </c>
      <c r="Q260" s="63">
        <v>12590</v>
      </c>
      <c r="R260" s="62" t="s">
        <v>1854</v>
      </c>
      <c r="S260" s="218" t="s">
        <v>453</v>
      </c>
      <c r="T260" s="132" t="s">
        <v>454</v>
      </c>
      <c r="U260" s="166" t="s">
        <v>397</v>
      </c>
      <c r="V260" s="219" t="s">
        <v>398</v>
      </c>
      <c r="W260" s="219" t="s">
        <v>399</v>
      </c>
      <c r="X260" s="219" t="s">
        <v>400</v>
      </c>
      <c r="Y260" s="132" t="s">
        <v>336</v>
      </c>
      <c r="Z260" s="166" t="s">
        <v>401</v>
      </c>
      <c r="AA260" s="166">
        <v>1</v>
      </c>
      <c r="AB260" s="166">
        <v>1</v>
      </c>
      <c r="AC260" s="166">
        <v>1</v>
      </c>
      <c r="AD260" s="166">
        <v>0</v>
      </c>
      <c r="AE260" s="213">
        <v>43334</v>
      </c>
      <c r="AF260" s="64">
        <v>508</v>
      </c>
      <c r="AG260" s="64" t="s">
        <v>401</v>
      </c>
      <c r="AH260" s="64">
        <v>1</v>
      </c>
      <c r="AI260" s="180" t="s">
        <v>334</v>
      </c>
      <c r="AJ260" s="60">
        <v>1</v>
      </c>
      <c r="AK260" s="60">
        <v>3</v>
      </c>
      <c r="AL260" s="60">
        <v>0</v>
      </c>
      <c r="AM260" s="60">
        <v>1</v>
      </c>
      <c r="AN260" s="60">
        <v>1</v>
      </c>
      <c r="AO260" s="60">
        <v>0</v>
      </c>
      <c r="AP260" s="60">
        <v>3</v>
      </c>
      <c r="AQ260" s="60">
        <v>0</v>
      </c>
      <c r="AR260" s="60">
        <v>1</v>
      </c>
      <c r="AS260" s="60">
        <v>0</v>
      </c>
      <c r="AT260" s="60">
        <v>2</v>
      </c>
      <c r="AU260" s="60">
        <v>0</v>
      </c>
      <c r="AV260" s="60">
        <v>1</v>
      </c>
      <c r="AW260" s="60">
        <v>0</v>
      </c>
      <c r="AX260" s="60">
        <v>1</v>
      </c>
      <c r="AY260" s="60">
        <v>0</v>
      </c>
      <c r="AZ260" s="60">
        <v>2</v>
      </c>
      <c r="BA260" s="60">
        <v>6</v>
      </c>
      <c r="BB260" s="60">
        <v>4</v>
      </c>
      <c r="BC260" s="60">
        <v>2</v>
      </c>
      <c r="BD260" s="60">
        <v>6</v>
      </c>
      <c r="BE260" s="60">
        <v>3</v>
      </c>
      <c r="BF260" s="60">
        <v>7</v>
      </c>
      <c r="BG260" s="187">
        <v>0.5</v>
      </c>
      <c r="BH260" s="187">
        <v>0.5</v>
      </c>
      <c r="BI260" s="187">
        <v>0</v>
      </c>
      <c r="BJ260" s="187">
        <v>0.5</v>
      </c>
      <c r="BK260" s="187">
        <v>0.16666666666666</v>
      </c>
      <c r="BL260" s="187">
        <v>0</v>
      </c>
      <c r="BM260" s="187">
        <v>0.42857142857142</v>
      </c>
    </row>
    <row r="261" spans="2:65" ht="14.1" customHeight="1" x14ac:dyDescent="0.2">
      <c r="B261" s="58" t="s">
        <v>1855</v>
      </c>
      <c r="C261" s="59" t="s">
        <v>383</v>
      </c>
      <c r="D261" s="59" t="s">
        <v>384</v>
      </c>
      <c r="E261" s="63" t="s">
        <v>385</v>
      </c>
      <c r="F261" s="63" t="s">
        <v>403</v>
      </c>
      <c r="G261" s="59" t="s">
        <v>386</v>
      </c>
      <c r="H261" s="59" t="s">
        <v>423</v>
      </c>
      <c r="I261" s="59" t="s">
        <v>1787</v>
      </c>
      <c r="J261" s="158" t="b">
        <v>0</v>
      </c>
      <c r="K261" s="133" t="s">
        <v>1856</v>
      </c>
      <c r="L261" s="59" t="s">
        <v>449</v>
      </c>
      <c r="M261" s="58"/>
      <c r="N261" s="63" t="s">
        <v>1857</v>
      </c>
      <c r="O261" s="63" t="s">
        <v>1791</v>
      </c>
      <c r="P261" s="63" t="s">
        <v>393</v>
      </c>
      <c r="Q261" s="63">
        <v>10566</v>
      </c>
      <c r="R261" s="62" t="s">
        <v>1858</v>
      </c>
      <c r="S261" s="218" t="s">
        <v>453</v>
      </c>
      <c r="T261" s="132" t="s">
        <v>454</v>
      </c>
      <c r="U261" s="166" t="s">
        <v>397</v>
      </c>
      <c r="V261" s="219" t="s">
        <v>398</v>
      </c>
      <c r="W261" s="219" t="s">
        <v>399</v>
      </c>
      <c r="X261" s="219" t="s">
        <v>400</v>
      </c>
      <c r="Y261" s="132" t="s">
        <v>336</v>
      </c>
      <c r="Z261" s="166" t="s">
        <v>401</v>
      </c>
      <c r="AA261" s="166">
        <v>1</v>
      </c>
      <c r="AB261" s="166">
        <v>1</v>
      </c>
      <c r="AC261" s="166">
        <v>0</v>
      </c>
      <c r="AD261" s="166">
        <v>0</v>
      </c>
      <c r="AE261" s="213">
        <v>43585</v>
      </c>
      <c r="AF261" s="64">
        <v>257</v>
      </c>
      <c r="AG261" s="64" t="s">
        <v>401</v>
      </c>
      <c r="AH261" s="64">
        <v>1</v>
      </c>
      <c r="AI261" s="180" t="s">
        <v>258</v>
      </c>
      <c r="AJ261" s="60">
        <v>1</v>
      </c>
      <c r="AK261" s="60">
        <v>1</v>
      </c>
      <c r="AL261" s="60">
        <v>4</v>
      </c>
      <c r="AM261" s="60">
        <v>0</v>
      </c>
      <c r="AN261" s="60">
        <v>4</v>
      </c>
      <c r="AO261" s="60">
        <v>2</v>
      </c>
      <c r="AP261" s="60">
        <v>1</v>
      </c>
      <c r="AQ261" s="60">
        <v>1</v>
      </c>
      <c r="AR261" s="60">
        <v>1</v>
      </c>
      <c r="AS261" s="60">
        <v>1</v>
      </c>
      <c r="AT261" s="60">
        <v>0</v>
      </c>
      <c r="AU261" s="60">
        <v>0</v>
      </c>
      <c r="AV261" s="60">
        <v>0</v>
      </c>
      <c r="AW261" s="60">
        <v>0</v>
      </c>
      <c r="AX261" s="60">
        <v>0</v>
      </c>
      <c r="AY261" s="60">
        <v>0</v>
      </c>
      <c r="AZ261" s="60">
        <v>2</v>
      </c>
      <c r="BA261" s="60">
        <v>5</v>
      </c>
      <c r="BB261" s="60">
        <v>3</v>
      </c>
      <c r="BC261" s="60">
        <v>0</v>
      </c>
      <c r="BD261" s="60">
        <v>2</v>
      </c>
      <c r="BE261" s="60">
        <v>4</v>
      </c>
      <c r="BF261" s="60">
        <v>1</v>
      </c>
      <c r="BG261" s="187">
        <v>0.5</v>
      </c>
      <c r="BH261" s="187">
        <v>0.2</v>
      </c>
      <c r="BI261" s="187">
        <v>1.3333333333333299</v>
      </c>
      <c r="BJ261" s="187">
        <v>0</v>
      </c>
      <c r="BK261" s="187">
        <v>2</v>
      </c>
      <c r="BL261" s="187">
        <v>0.5</v>
      </c>
      <c r="BM261" s="187">
        <v>1</v>
      </c>
    </row>
    <row r="262" spans="2:65" ht="14.1" customHeight="1" x14ac:dyDescent="0.2">
      <c r="B262" s="58" t="s">
        <v>1859</v>
      </c>
      <c r="C262" s="59" t="s">
        <v>383</v>
      </c>
      <c r="D262" s="59" t="s">
        <v>384</v>
      </c>
      <c r="E262" s="63" t="s">
        <v>385</v>
      </c>
      <c r="F262" s="63"/>
      <c r="G262" s="59" t="s">
        <v>386</v>
      </c>
      <c r="H262" s="59" t="s">
        <v>423</v>
      </c>
      <c r="I262" s="59" t="s">
        <v>1787</v>
      </c>
      <c r="J262" s="158" t="b">
        <v>0</v>
      </c>
      <c r="K262" s="133" t="s">
        <v>1860</v>
      </c>
      <c r="L262" s="59" t="s">
        <v>1861</v>
      </c>
      <c r="M262" s="58"/>
      <c r="N262" s="63" t="s">
        <v>1862</v>
      </c>
      <c r="O262" s="63" t="s">
        <v>1863</v>
      </c>
      <c r="P262" s="63" t="s">
        <v>393</v>
      </c>
      <c r="Q262" s="63">
        <v>10570</v>
      </c>
      <c r="R262" s="62" t="s">
        <v>1864</v>
      </c>
      <c r="S262" s="218" t="s">
        <v>1865</v>
      </c>
      <c r="T262" s="132" t="s">
        <v>1866</v>
      </c>
      <c r="U262" s="166" t="s">
        <v>397</v>
      </c>
      <c r="V262" s="219" t="s">
        <v>398</v>
      </c>
      <c r="W262" s="219" t="s">
        <v>399</v>
      </c>
      <c r="X262" s="219" t="s">
        <v>400</v>
      </c>
      <c r="Y262" s="132" t="s">
        <v>333</v>
      </c>
      <c r="Z262" s="166"/>
      <c r="AA262" s="166">
        <v>0</v>
      </c>
      <c r="AB262" s="166">
        <v>0</v>
      </c>
      <c r="AC262" s="166">
        <v>0</v>
      </c>
      <c r="AD262" s="166">
        <v>0</v>
      </c>
      <c r="AE262" s="213">
        <v>43530</v>
      </c>
      <c r="AF262" s="64">
        <v>312</v>
      </c>
      <c r="AG262" s="64" t="s">
        <v>401</v>
      </c>
      <c r="AH262" s="64">
        <v>1</v>
      </c>
      <c r="AI262" s="180" t="s">
        <v>334</v>
      </c>
      <c r="AJ262" s="60">
        <v>0</v>
      </c>
      <c r="AK262" s="60">
        <v>0</v>
      </c>
      <c r="AL262" s="60">
        <v>0</v>
      </c>
      <c r="AM262" s="60">
        <v>0</v>
      </c>
      <c r="AN262" s="60">
        <v>0</v>
      </c>
      <c r="AO262" s="60">
        <v>0</v>
      </c>
      <c r="AP262" s="60">
        <v>0</v>
      </c>
      <c r="AQ262" s="60">
        <v>0</v>
      </c>
      <c r="AR262" s="60">
        <v>0</v>
      </c>
      <c r="AS262" s="60">
        <v>0</v>
      </c>
      <c r="AT262" s="60">
        <v>0</v>
      </c>
      <c r="AU262" s="60">
        <v>0</v>
      </c>
      <c r="AV262" s="60">
        <v>0</v>
      </c>
      <c r="AW262" s="60">
        <v>0</v>
      </c>
      <c r="AX262" s="60">
        <v>0</v>
      </c>
      <c r="AY262" s="60">
        <v>0</v>
      </c>
      <c r="AZ262" s="60">
        <v>0</v>
      </c>
      <c r="BA262" s="60">
        <v>2</v>
      </c>
      <c r="BB262" s="60">
        <v>0</v>
      </c>
      <c r="BC262" s="60">
        <v>0</v>
      </c>
      <c r="BD262" s="60">
        <v>0</v>
      </c>
      <c r="BE262" s="60">
        <v>1</v>
      </c>
      <c r="BF262" s="60">
        <v>1</v>
      </c>
      <c r="BG262" s="187">
        <v>0</v>
      </c>
      <c r="BH262" s="187">
        <v>0</v>
      </c>
      <c r="BI262" s="187">
        <v>0</v>
      </c>
      <c r="BJ262" s="187">
        <v>0</v>
      </c>
      <c r="BK262" s="187">
        <v>0</v>
      </c>
      <c r="BL262" s="187">
        <v>0</v>
      </c>
      <c r="BM262" s="187">
        <v>0</v>
      </c>
    </row>
    <row r="263" spans="2:65" ht="14.1" customHeight="1" x14ac:dyDescent="0.2">
      <c r="B263" s="58" t="s">
        <v>1867</v>
      </c>
      <c r="C263" s="59" t="s">
        <v>383</v>
      </c>
      <c r="D263" s="59" t="s">
        <v>384</v>
      </c>
      <c r="E263" s="63" t="s">
        <v>385</v>
      </c>
      <c r="F263" s="63"/>
      <c r="G263" s="59" t="s">
        <v>386</v>
      </c>
      <c r="H263" s="59" t="s">
        <v>423</v>
      </c>
      <c r="I263" s="59" t="s">
        <v>1787</v>
      </c>
      <c r="J263" s="158" t="b">
        <v>0</v>
      </c>
      <c r="K263" s="133" t="s">
        <v>1868</v>
      </c>
      <c r="L263" s="59" t="s">
        <v>1869</v>
      </c>
      <c r="M263" s="58"/>
      <c r="N263" s="63" t="s">
        <v>1870</v>
      </c>
      <c r="O263" s="63" t="s">
        <v>1811</v>
      </c>
      <c r="P263" s="63" t="s">
        <v>393</v>
      </c>
      <c r="Q263" s="63">
        <v>10606</v>
      </c>
      <c r="R263" s="62" t="s">
        <v>1871</v>
      </c>
      <c r="S263" s="218" t="s">
        <v>1872</v>
      </c>
      <c r="T263" s="132" t="s">
        <v>1873</v>
      </c>
      <c r="U263" s="166" t="s">
        <v>397</v>
      </c>
      <c r="V263" s="219" t="s">
        <v>398</v>
      </c>
      <c r="W263" s="219" t="s">
        <v>399</v>
      </c>
      <c r="X263" s="219" t="s">
        <v>400</v>
      </c>
      <c r="Y263" s="132" t="s">
        <v>333</v>
      </c>
      <c r="Z263" s="166"/>
      <c r="AA263" s="166">
        <v>0</v>
      </c>
      <c r="AB263" s="166">
        <v>0</v>
      </c>
      <c r="AC263" s="166">
        <v>0</v>
      </c>
      <c r="AD263" s="166">
        <v>0</v>
      </c>
      <c r="AE263" s="213">
        <v>43560</v>
      </c>
      <c r="AF263" s="64">
        <v>282</v>
      </c>
      <c r="AG263" s="64" t="s">
        <v>401</v>
      </c>
      <c r="AH263" s="64">
        <v>1</v>
      </c>
      <c r="AI263" s="180" t="s">
        <v>334</v>
      </c>
      <c r="AJ263" s="60">
        <v>0</v>
      </c>
      <c r="AK263" s="60">
        <v>0</v>
      </c>
      <c r="AL263" s="60">
        <v>0</v>
      </c>
      <c r="AM263" s="60">
        <v>0</v>
      </c>
      <c r="AN263" s="60">
        <v>1</v>
      </c>
      <c r="AO263" s="60">
        <v>0</v>
      </c>
      <c r="AP263" s="60">
        <v>0</v>
      </c>
      <c r="AQ263" s="60">
        <v>0</v>
      </c>
      <c r="AR263" s="60">
        <v>0</v>
      </c>
      <c r="AS263" s="60">
        <v>0</v>
      </c>
      <c r="AT263" s="60">
        <v>0</v>
      </c>
      <c r="AU263" s="60">
        <v>0</v>
      </c>
      <c r="AV263" s="60">
        <v>0</v>
      </c>
      <c r="AW263" s="60">
        <v>0</v>
      </c>
      <c r="AX263" s="60">
        <v>0</v>
      </c>
      <c r="AY263" s="60">
        <v>0</v>
      </c>
      <c r="AZ263" s="60">
        <v>0</v>
      </c>
      <c r="BA263" s="60">
        <v>1</v>
      </c>
      <c r="BB263" s="60">
        <v>0</v>
      </c>
      <c r="BC263" s="60">
        <v>3</v>
      </c>
      <c r="BD263" s="60">
        <v>1</v>
      </c>
      <c r="BE263" s="60">
        <v>1</v>
      </c>
      <c r="BF263" s="60">
        <v>2</v>
      </c>
      <c r="BG263" s="187">
        <v>0</v>
      </c>
      <c r="BH263" s="187">
        <v>0</v>
      </c>
      <c r="BI263" s="187">
        <v>0</v>
      </c>
      <c r="BJ263" s="187">
        <v>0</v>
      </c>
      <c r="BK263" s="187">
        <v>1</v>
      </c>
      <c r="BL263" s="187">
        <v>0</v>
      </c>
      <c r="BM263" s="187">
        <v>0</v>
      </c>
    </row>
    <row r="264" spans="2:65" ht="14.1" customHeight="1" x14ac:dyDescent="0.2">
      <c r="B264" s="58" t="s">
        <v>1874</v>
      </c>
      <c r="C264" s="59" t="s">
        <v>383</v>
      </c>
      <c r="D264" s="59" t="s">
        <v>384</v>
      </c>
      <c r="E264" s="63" t="s">
        <v>385</v>
      </c>
      <c r="F264" s="63" t="s">
        <v>403</v>
      </c>
      <c r="G264" s="59" t="s">
        <v>386</v>
      </c>
      <c r="H264" s="59" t="s">
        <v>423</v>
      </c>
      <c r="I264" s="59" t="s">
        <v>1787</v>
      </c>
      <c r="J264" s="158" t="b">
        <v>0</v>
      </c>
      <c r="K264" s="133" t="s">
        <v>1875</v>
      </c>
      <c r="L264" s="59" t="s">
        <v>449</v>
      </c>
      <c r="M264" s="58"/>
      <c r="N264" s="63" t="s">
        <v>1876</v>
      </c>
      <c r="O264" s="63" t="s">
        <v>1832</v>
      </c>
      <c r="P264" s="63" t="s">
        <v>393</v>
      </c>
      <c r="Q264" s="63">
        <v>12601</v>
      </c>
      <c r="R264" s="62" t="s">
        <v>1877</v>
      </c>
      <c r="S264" s="218" t="s">
        <v>453</v>
      </c>
      <c r="T264" s="132" t="s">
        <v>454</v>
      </c>
      <c r="U264" s="166" t="s">
        <v>397</v>
      </c>
      <c r="V264" s="219" t="s">
        <v>398</v>
      </c>
      <c r="W264" s="219" t="s">
        <v>399</v>
      </c>
      <c r="X264" s="219" t="s">
        <v>400</v>
      </c>
      <c r="Y264" s="132" t="s">
        <v>336</v>
      </c>
      <c r="Z264" s="166" t="s">
        <v>401</v>
      </c>
      <c r="AA264" s="166">
        <v>1</v>
      </c>
      <c r="AB264" s="166">
        <v>1</v>
      </c>
      <c r="AC264" s="166">
        <v>0</v>
      </c>
      <c r="AD264" s="166">
        <v>0</v>
      </c>
      <c r="AE264" s="213">
        <v>43593</v>
      </c>
      <c r="AF264" s="64">
        <v>249</v>
      </c>
      <c r="AG264" s="64" t="s">
        <v>401</v>
      </c>
      <c r="AH264" s="64">
        <v>1</v>
      </c>
      <c r="AI264" s="180" t="s">
        <v>258</v>
      </c>
      <c r="AJ264" s="60">
        <v>7</v>
      </c>
      <c r="AK264" s="60">
        <v>6</v>
      </c>
      <c r="AL264" s="60">
        <v>3</v>
      </c>
      <c r="AM264" s="60">
        <v>3</v>
      </c>
      <c r="AN264" s="60">
        <v>3</v>
      </c>
      <c r="AO264" s="60">
        <v>6</v>
      </c>
      <c r="AP264" s="60">
        <v>4</v>
      </c>
      <c r="AQ264" s="60">
        <v>7</v>
      </c>
      <c r="AR264" s="60">
        <v>0</v>
      </c>
      <c r="AS264" s="60">
        <v>1</v>
      </c>
      <c r="AT264" s="60">
        <v>0</v>
      </c>
      <c r="AU264" s="60">
        <v>1</v>
      </c>
      <c r="AV264" s="60">
        <v>0</v>
      </c>
      <c r="AW264" s="60">
        <v>0</v>
      </c>
      <c r="AX264" s="60">
        <v>0</v>
      </c>
      <c r="AY264" s="60">
        <v>0</v>
      </c>
      <c r="AZ264" s="60">
        <v>15</v>
      </c>
      <c r="BA264" s="60">
        <v>19</v>
      </c>
      <c r="BB264" s="60">
        <v>17</v>
      </c>
      <c r="BC264" s="60">
        <v>10</v>
      </c>
      <c r="BD264" s="60">
        <v>11</v>
      </c>
      <c r="BE264" s="60">
        <v>22</v>
      </c>
      <c r="BF264" s="60">
        <v>9</v>
      </c>
      <c r="BG264" s="187">
        <v>0.46666666666666001</v>
      </c>
      <c r="BH264" s="187">
        <v>0.31578947368421001</v>
      </c>
      <c r="BI264" s="187">
        <v>0.17647058823528999</v>
      </c>
      <c r="BJ264" s="187">
        <v>0.3</v>
      </c>
      <c r="BK264" s="187">
        <v>0.27272727272726999</v>
      </c>
      <c r="BL264" s="187">
        <v>0.27272727272726999</v>
      </c>
      <c r="BM264" s="187">
        <v>0.44444444444443998</v>
      </c>
    </row>
    <row r="265" spans="2:65" ht="14.1" customHeight="1" x14ac:dyDescent="0.2">
      <c r="B265" s="58" t="s">
        <v>1878</v>
      </c>
      <c r="C265" s="59" t="s">
        <v>383</v>
      </c>
      <c r="D265" s="59" t="s">
        <v>384</v>
      </c>
      <c r="E265" s="63" t="s">
        <v>385</v>
      </c>
      <c r="F265" s="63"/>
      <c r="G265" s="59" t="s">
        <v>386</v>
      </c>
      <c r="H265" s="59" t="s">
        <v>423</v>
      </c>
      <c r="I265" s="59" t="s">
        <v>1787</v>
      </c>
      <c r="J265" s="158" t="b">
        <v>0</v>
      </c>
      <c r="K265" s="133" t="s">
        <v>1879</v>
      </c>
      <c r="L265" s="59" t="s">
        <v>1880</v>
      </c>
      <c r="M265" s="58"/>
      <c r="N265" s="63" t="s">
        <v>1881</v>
      </c>
      <c r="O265" s="63" t="s">
        <v>1882</v>
      </c>
      <c r="P265" s="63" t="s">
        <v>393</v>
      </c>
      <c r="Q265" s="63">
        <v>12508</v>
      </c>
      <c r="R265" s="62" t="s">
        <v>1883</v>
      </c>
      <c r="S265" s="218" t="s">
        <v>1884</v>
      </c>
      <c r="T265" s="132" t="s">
        <v>1885</v>
      </c>
      <c r="U265" s="166" t="s">
        <v>397</v>
      </c>
      <c r="V265" s="219" t="s">
        <v>398</v>
      </c>
      <c r="W265" s="219" t="s">
        <v>399</v>
      </c>
      <c r="X265" s="219" t="s">
        <v>400</v>
      </c>
      <c r="Y265" s="132" t="s">
        <v>333</v>
      </c>
      <c r="Z265" s="166"/>
      <c r="AA265" s="166">
        <v>0</v>
      </c>
      <c r="AB265" s="166">
        <v>0</v>
      </c>
      <c r="AC265" s="166">
        <v>0</v>
      </c>
      <c r="AD265" s="166">
        <v>0</v>
      </c>
      <c r="AE265" s="213">
        <v>43571</v>
      </c>
      <c r="AF265" s="64">
        <v>271</v>
      </c>
      <c r="AG265" s="64" t="s">
        <v>401</v>
      </c>
      <c r="AH265" s="64">
        <v>1</v>
      </c>
      <c r="AI265" s="180" t="s">
        <v>334</v>
      </c>
      <c r="AJ265" s="60">
        <v>0</v>
      </c>
      <c r="AK265" s="60">
        <v>0</v>
      </c>
      <c r="AL265" s="60">
        <v>1</v>
      </c>
      <c r="AM265" s="60">
        <v>0</v>
      </c>
      <c r="AN265" s="60">
        <v>0</v>
      </c>
      <c r="AO265" s="60">
        <v>0</v>
      </c>
      <c r="AP265" s="60">
        <v>0</v>
      </c>
      <c r="AQ265" s="60">
        <v>0</v>
      </c>
      <c r="AR265" s="60">
        <v>0</v>
      </c>
      <c r="AS265" s="60">
        <v>0</v>
      </c>
      <c r="AT265" s="60">
        <v>0</v>
      </c>
      <c r="AU265" s="60">
        <v>0</v>
      </c>
      <c r="AV265" s="60">
        <v>0</v>
      </c>
      <c r="AW265" s="60">
        <v>1</v>
      </c>
      <c r="AX265" s="60">
        <v>0</v>
      </c>
      <c r="AY265" s="60">
        <v>0</v>
      </c>
      <c r="AZ265" s="60">
        <v>0</v>
      </c>
      <c r="BA265" s="60">
        <v>3</v>
      </c>
      <c r="BB265" s="60">
        <v>5</v>
      </c>
      <c r="BC265" s="60">
        <v>3</v>
      </c>
      <c r="BD265" s="60">
        <v>1</v>
      </c>
      <c r="BE265" s="60">
        <v>1</v>
      </c>
      <c r="BF265" s="60">
        <v>0</v>
      </c>
      <c r="BG265" s="187">
        <v>0</v>
      </c>
      <c r="BH265" s="187">
        <v>0</v>
      </c>
      <c r="BI265" s="187">
        <v>0.2</v>
      </c>
      <c r="BJ265" s="187">
        <v>0</v>
      </c>
      <c r="BK265" s="187">
        <v>0</v>
      </c>
      <c r="BL265" s="187">
        <v>0</v>
      </c>
      <c r="BM265" s="187">
        <v>0</v>
      </c>
    </row>
  </sheetData>
  <autoFilter ref="B5:BM6" xr:uid="{00000000-0009-0000-0000-000001000000}"/>
  <mergeCells count="4">
    <mergeCell ref="AJ2:AQ2"/>
    <mergeCell ref="AZ2:BF2"/>
    <mergeCell ref="AR2:AY2"/>
    <mergeCell ref="BG2:BM2"/>
  </mergeCells>
  <conditionalFormatting sqref="AE6:AH265">
    <cfRule type="expression" dxfId="1" priority="1" stopIfTrue="1">
      <formula>AND(AE6&lt;#REF!)</formula>
    </cfRule>
  </conditionalFormatting>
  <conditionalFormatting sqref="AE6:AH265">
    <cfRule type="expression" dxfId="0" priority="2" stopIfTrue="1">
      <formula>AND(AE6&lt;#REF!)</formula>
    </cfRule>
  </conditionalFormatting>
  <pageMargins left="0.45" right="0.45" top="0.5" bottom="0.5" header="0.3" footer="0.3"/>
  <pageSetup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62"/>
  <sheetViews>
    <sheetView showGridLines="0" zoomScale="80" zoomScaleNormal="80" workbookViewId="0">
      <selection activeCell="C11" sqref="C11"/>
    </sheetView>
  </sheetViews>
  <sheetFormatPr defaultRowHeight="12.75" x14ac:dyDescent="0.2"/>
  <cols>
    <col min="1" max="1" width="1.85546875" customWidth="1"/>
    <col min="2" max="2" width="13.5703125" customWidth="1"/>
    <col min="3" max="3" width="16.5703125" bestFit="1" customWidth="1"/>
    <col min="4" max="4" width="6.7109375" customWidth="1"/>
    <col min="5" max="5" width="11.28515625" customWidth="1"/>
    <col min="6" max="6" width="9.7109375" customWidth="1"/>
    <col min="7" max="7" width="13.5703125" customWidth="1"/>
    <col min="8" max="8" width="16.7109375" bestFit="1" customWidth="1"/>
    <col min="9" max="9" width="6.7109375" customWidth="1"/>
    <col min="10" max="10" width="11.28515625" customWidth="1"/>
    <col min="11" max="11" width="4" customWidth="1"/>
    <col min="12" max="12" width="12.42578125" customWidth="1"/>
    <col min="13" max="13" width="16.28515625" bestFit="1" customWidth="1"/>
    <col min="14" max="14" width="4" customWidth="1"/>
    <col min="15" max="15" width="20.140625" bestFit="1" customWidth="1"/>
    <col min="16" max="16" width="16.5703125" customWidth="1"/>
    <col min="17" max="17" width="6.7109375" customWidth="1"/>
    <col min="18" max="18" width="11.28515625" customWidth="1"/>
    <col min="19" max="19" width="6.5703125" customWidth="1"/>
    <col min="20" max="20" width="20.140625" bestFit="1" customWidth="1"/>
    <col min="21" max="21" width="16.5703125" customWidth="1"/>
    <col min="22" max="22" width="6.7109375" customWidth="1"/>
    <col min="23" max="23" width="11.28515625" customWidth="1"/>
    <col min="24" max="24" width="4" customWidth="1"/>
    <col min="25" max="25" width="20.140625" bestFit="1" customWidth="1"/>
    <col min="26" max="26" width="16.28515625" customWidth="1"/>
  </cols>
  <sheetData>
    <row r="1" spans="2:26" ht="7.5" customHeight="1" x14ac:dyDescent="0.2"/>
    <row r="2" spans="2:26" ht="3" customHeight="1" x14ac:dyDescent="0.2"/>
    <row r="3" spans="2:26" ht="21" x14ac:dyDescent="0.35">
      <c r="B3" s="197" t="s">
        <v>259</v>
      </c>
      <c r="G3" s="197" t="s">
        <v>259</v>
      </c>
      <c r="L3" s="198" t="s">
        <v>197</v>
      </c>
      <c r="O3" s="197" t="s">
        <v>259</v>
      </c>
      <c r="T3" s="197" t="s">
        <v>259</v>
      </c>
      <c r="U3" s="135"/>
      <c r="V3" s="135"/>
      <c r="W3" s="135"/>
      <c r="X3" s="135"/>
      <c r="Y3" s="198" t="s">
        <v>197</v>
      </c>
      <c r="Z3" s="135"/>
    </row>
    <row r="4" spans="2:26" ht="21" x14ac:dyDescent="0.35">
      <c r="B4" s="193" t="s">
        <v>260</v>
      </c>
      <c r="L4" s="198" t="s">
        <v>315</v>
      </c>
      <c r="O4" s="193" t="s">
        <v>316</v>
      </c>
      <c r="Y4" s="198" t="s">
        <v>317</v>
      </c>
    </row>
    <row r="5" spans="2:26" ht="12.75" customHeight="1" x14ac:dyDescent="0.4">
      <c r="B5" s="192"/>
    </row>
    <row r="6" spans="2:26" x14ac:dyDescent="0.2">
      <c r="B6" s="194" t="s">
        <v>272</v>
      </c>
      <c r="C6" t="s">
        <v>310</v>
      </c>
      <c r="G6" s="194" t="s">
        <v>272</v>
      </c>
      <c r="H6" t="s">
        <v>310</v>
      </c>
      <c r="L6" s="194" t="s">
        <v>272</v>
      </c>
      <c r="M6" t="s">
        <v>310</v>
      </c>
      <c r="O6" s="194" t="s">
        <v>272</v>
      </c>
      <c r="P6" t="s">
        <v>310</v>
      </c>
      <c r="T6" s="194" t="s">
        <v>272</v>
      </c>
      <c r="U6" t="s">
        <v>310</v>
      </c>
      <c r="Y6" s="194" t="s">
        <v>272</v>
      </c>
      <c r="Z6" t="s">
        <v>310</v>
      </c>
    </row>
    <row r="7" spans="2:26" ht="12.75" customHeight="1" x14ac:dyDescent="0.2"/>
    <row r="8" spans="2:26" x14ac:dyDescent="0.2">
      <c r="B8" s="194" t="s">
        <v>313</v>
      </c>
      <c r="C8" s="194" t="s">
        <v>312</v>
      </c>
      <c r="G8" s="194" t="s">
        <v>313</v>
      </c>
      <c r="H8" s="194" t="s">
        <v>312</v>
      </c>
      <c r="L8" s="194" t="s">
        <v>185</v>
      </c>
      <c r="M8" t="s">
        <v>314</v>
      </c>
      <c r="O8" s="194" t="s">
        <v>313</v>
      </c>
      <c r="P8" s="194" t="s">
        <v>312</v>
      </c>
      <c r="T8" s="194" t="s">
        <v>313</v>
      </c>
      <c r="U8" s="194" t="s">
        <v>312</v>
      </c>
      <c r="Y8" s="194" t="s">
        <v>68</v>
      </c>
      <c r="Z8" t="s">
        <v>314</v>
      </c>
    </row>
    <row r="9" spans="2:26" x14ac:dyDescent="0.2">
      <c r="B9" s="194" t="s">
        <v>185</v>
      </c>
      <c r="C9" t="s">
        <v>334</v>
      </c>
      <c r="D9" t="s">
        <v>258</v>
      </c>
      <c r="E9" t="s">
        <v>311</v>
      </c>
      <c r="G9" s="194" t="s">
        <v>185</v>
      </c>
      <c r="H9" t="s">
        <v>334</v>
      </c>
      <c r="I9" t="s">
        <v>258</v>
      </c>
      <c r="J9" t="s">
        <v>311</v>
      </c>
      <c r="L9" s="47" t="s">
        <v>384</v>
      </c>
      <c r="M9" s="195">
        <v>0.23280802292263611</v>
      </c>
      <c r="O9" s="194" t="s">
        <v>68</v>
      </c>
      <c r="P9" t="s">
        <v>334</v>
      </c>
      <c r="Q9" t="s">
        <v>258</v>
      </c>
      <c r="R9" t="s">
        <v>311</v>
      </c>
      <c r="T9" s="194" t="s">
        <v>68</v>
      </c>
      <c r="U9" t="s">
        <v>334</v>
      </c>
      <c r="V9" t="s">
        <v>258</v>
      </c>
      <c r="W9" t="s">
        <v>311</v>
      </c>
      <c r="Y9" s="47" t="s">
        <v>713</v>
      </c>
      <c r="Z9" s="195">
        <v>0.38805970149253732</v>
      </c>
    </row>
    <row r="10" spans="2:26" x14ac:dyDescent="0.2">
      <c r="B10" s="47" t="s">
        <v>384</v>
      </c>
      <c r="C10" s="20">
        <v>140</v>
      </c>
      <c r="D10" s="20">
        <v>118</v>
      </c>
      <c r="E10" s="20">
        <v>258</v>
      </c>
      <c r="G10" s="47" t="s">
        <v>384</v>
      </c>
      <c r="H10" s="195">
        <v>0.54263565891472865</v>
      </c>
      <c r="I10" s="195">
        <v>0.4573643410852713</v>
      </c>
      <c r="J10" s="195">
        <v>1</v>
      </c>
      <c r="L10" s="47" t="s">
        <v>1050</v>
      </c>
      <c r="M10" s="195">
        <v>9.0909090909090912E-2</v>
      </c>
      <c r="O10" s="47" t="s">
        <v>713</v>
      </c>
      <c r="P10" s="20">
        <v>16</v>
      </c>
      <c r="Q10" s="20">
        <v>3</v>
      </c>
      <c r="R10" s="20">
        <v>19</v>
      </c>
      <c r="T10" s="47" t="s">
        <v>713</v>
      </c>
      <c r="U10" s="195">
        <v>0.84210526315789469</v>
      </c>
      <c r="V10" s="195">
        <v>0.15789473684210525</v>
      </c>
      <c r="W10" s="195">
        <v>1</v>
      </c>
      <c r="Y10" s="47" t="s">
        <v>1334</v>
      </c>
      <c r="Z10" s="195">
        <v>0.21875</v>
      </c>
    </row>
    <row r="11" spans="2:26" x14ac:dyDescent="0.2">
      <c r="B11" s="47" t="s">
        <v>1050</v>
      </c>
      <c r="C11" s="20">
        <v>1</v>
      </c>
      <c r="D11" s="20">
        <v>1</v>
      </c>
      <c r="E11" s="20">
        <v>2</v>
      </c>
      <c r="G11" s="47" t="s">
        <v>1050</v>
      </c>
      <c r="H11" s="195">
        <v>0.5</v>
      </c>
      <c r="I11" s="195">
        <v>0.5</v>
      </c>
      <c r="J11" s="195">
        <v>1</v>
      </c>
      <c r="L11" s="47" t="s">
        <v>311</v>
      </c>
      <c r="M11" s="195">
        <v>0.23225115947199429</v>
      </c>
      <c r="O11" s="47" t="s">
        <v>1334</v>
      </c>
      <c r="P11" s="20">
        <v>4</v>
      </c>
      <c r="Q11" s="20">
        <v>7</v>
      </c>
      <c r="R11" s="20">
        <v>11</v>
      </c>
      <c r="T11" s="47" t="s">
        <v>1334</v>
      </c>
      <c r="U11" s="195">
        <v>0.36363636363636365</v>
      </c>
      <c r="V11" s="195">
        <v>0.63636363636363635</v>
      </c>
      <c r="W11" s="195">
        <v>1</v>
      </c>
      <c r="Y11" s="47" t="s">
        <v>653</v>
      </c>
      <c r="Z11" s="195">
        <v>0.66666666666666663</v>
      </c>
    </row>
    <row r="12" spans="2:26" x14ac:dyDescent="0.2">
      <c r="B12" s="47" t="s">
        <v>311</v>
      </c>
      <c r="C12" s="20">
        <v>141</v>
      </c>
      <c r="D12" s="20">
        <v>119</v>
      </c>
      <c r="E12" s="20">
        <v>260</v>
      </c>
      <c r="G12" s="47" t="s">
        <v>311</v>
      </c>
      <c r="H12" s="195">
        <v>0.54230769230769227</v>
      </c>
      <c r="I12" s="195">
        <v>0.45769230769230768</v>
      </c>
      <c r="J12" s="195">
        <v>1</v>
      </c>
      <c r="O12" s="47" t="s">
        <v>653</v>
      </c>
      <c r="P12" s="20">
        <v>2</v>
      </c>
      <c r="Q12" s="20"/>
      <c r="R12" s="20">
        <v>2</v>
      </c>
      <c r="T12" s="47" t="s">
        <v>653</v>
      </c>
      <c r="U12" s="195">
        <v>1</v>
      </c>
      <c r="V12" s="195">
        <v>0</v>
      </c>
      <c r="W12" s="195">
        <v>1</v>
      </c>
      <c r="Y12" s="47" t="s">
        <v>385</v>
      </c>
      <c r="Z12" s="195">
        <v>0.2291231732776618</v>
      </c>
    </row>
    <row r="13" spans="2:26" x14ac:dyDescent="0.2">
      <c r="O13" s="47" t="s">
        <v>385</v>
      </c>
      <c r="P13" s="20">
        <v>65</v>
      </c>
      <c r="Q13" s="20">
        <v>81</v>
      </c>
      <c r="R13" s="20">
        <v>146</v>
      </c>
      <c r="T13" s="47" t="s">
        <v>385</v>
      </c>
      <c r="U13" s="195">
        <v>0.4452054794520548</v>
      </c>
      <c r="V13" s="195">
        <v>0.5547945205479452</v>
      </c>
      <c r="W13" s="195">
        <v>1</v>
      </c>
      <c r="Y13" s="47" t="s">
        <v>1017</v>
      </c>
      <c r="Z13" s="195">
        <v>0.47368421052631576</v>
      </c>
    </row>
    <row r="14" spans="2:26" x14ac:dyDescent="0.2">
      <c r="O14" s="47" t="s">
        <v>1017</v>
      </c>
      <c r="P14" s="20">
        <v>2</v>
      </c>
      <c r="Q14" s="20">
        <v>2</v>
      </c>
      <c r="R14" s="20">
        <v>4</v>
      </c>
      <c r="T14" s="47" t="s">
        <v>1017</v>
      </c>
      <c r="U14" s="195">
        <v>0.5</v>
      </c>
      <c r="V14" s="195">
        <v>0.5</v>
      </c>
      <c r="W14" s="195">
        <v>1</v>
      </c>
      <c r="Y14" s="47" t="s">
        <v>809</v>
      </c>
      <c r="Z14" s="195">
        <v>0.21174377224199289</v>
      </c>
    </row>
    <row r="15" spans="2:26" x14ac:dyDescent="0.2">
      <c r="O15" s="47" t="s">
        <v>809</v>
      </c>
      <c r="P15" s="20">
        <v>37</v>
      </c>
      <c r="Q15" s="20">
        <v>22</v>
      </c>
      <c r="R15" s="20">
        <v>59</v>
      </c>
      <c r="T15" s="47" t="s">
        <v>809</v>
      </c>
      <c r="U15" s="195">
        <v>0.6271186440677966</v>
      </c>
      <c r="V15" s="195">
        <v>0.3728813559322034</v>
      </c>
      <c r="W15" s="195">
        <v>1</v>
      </c>
      <c r="Y15" s="47" t="s">
        <v>483</v>
      </c>
      <c r="Z15" s="195">
        <v>0.27272727272727271</v>
      </c>
    </row>
    <row r="16" spans="2:26" x14ac:dyDescent="0.2">
      <c r="O16" s="47" t="s">
        <v>483</v>
      </c>
      <c r="P16" s="20">
        <v>8</v>
      </c>
      <c r="Q16" s="20">
        <v>3</v>
      </c>
      <c r="R16" s="20">
        <v>11</v>
      </c>
      <c r="T16" s="47" t="s">
        <v>483</v>
      </c>
      <c r="U16" s="195">
        <v>0.72727272727272729</v>
      </c>
      <c r="V16" s="195">
        <v>0.27272727272727271</v>
      </c>
      <c r="W16" s="195">
        <v>1</v>
      </c>
      <c r="Y16" s="47" t="s">
        <v>1051</v>
      </c>
      <c r="Z16" s="195">
        <v>9.0909090909090912E-2</v>
      </c>
    </row>
    <row r="17" spans="2:26" x14ac:dyDescent="0.2">
      <c r="O17" s="47" t="s">
        <v>1051</v>
      </c>
      <c r="P17" s="20">
        <v>1</v>
      </c>
      <c r="Q17" s="20">
        <v>1</v>
      </c>
      <c r="R17" s="20">
        <v>2</v>
      </c>
      <c r="T17" s="47" t="s">
        <v>1051</v>
      </c>
      <c r="U17" s="195">
        <v>0.5</v>
      </c>
      <c r="V17" s="195">
        <v>0.5</v>
      </c>
      <c r="W17" s="195">
        <v>1</v>
      </c>
      <c r="Y17" s="47" t="s">
        <v>770</v>
      </c>
      <c r="Z17" s="195">
        <v>0.33333333333333331</v>
      </c>
    </row>
    <row r="18" spans="2:26" x14ac:dyDescent="0.2">
      <c r="O18" s="47" t="s">
        <v>770</v>
      </c>
      <c r="P18" s="20">
        <v>6</v>
      </c>
      <c r="Q18" s="20"/>
      <c r="R18" s="20">
        <v>6</v>
      </c>
      <c r="T18" s="47" t="s">
        <v>770</v>
      </c>
      <c r="U18" s="195">
        <v>1</v>
      </c>
      <c r="V18" s="195">
        <v>0</v>
      </c>
      <c r="W18" s="195">
        <v>1</v>
      </c>
      <c r="Y18" s="47" t="s">
        <v>311</v>
      </c>
      <c r="Z18" s="195">
        <v>0.23225115947199429</v>
      </c>
    </row>
    <row r="19" spans="2:26" x14ac:dyDescent="0.2">
      <c r="O19" s="47" t="s">
        <v>311</v>
      </c>
      <c r="P19" s="20">
        <v>141</v>
      </c>
      <c r="Q19" s="20">
        <v>119</v>
      </c>
      <c r="R19" s="20">
        <v>260</v>
      </c>
      <c r="T19" s="47" t="s">
        <v>311</v>
      </c>
      <c r="U19" s="195">
        <v>0.54230769230769227</v>
      </c>
      <c r="V19" s="195">
        <v>0.45769230769230768</v>
      </c>
      <c r="W19" s="195">
        <v>1</v>
      </c>
    </row>
    <row r="30" spans="2:26" ht="21" x14ac:dyDescent="0.35">
      <c r="B30" s="193" t="s">
        <v>319</v>
      </c>
    </row>
    <row r="32" spans="2:26" x14ac:dyDescent="0.2">
      <c r="B32" s="194" t="s">
        <v>272</v>
      </c>
      <c r="C32" t="s">
        <v>318</v>
      </c>
      <c r="G32" s="194" t="s">
        <v>272</v>
      </c>
      <c r="H32" t="s">
        <v>318</v>
      </c>
      <c r="L32" s="194" t="s">
        <v>272</v>
      </c>
      <c r="M32" t="s">
        <v>318</v>
      </c>
    </row>
    <row r="34" spans="2:13" x14ac:dyDescent="0.2">
      <c r="B34" s="194" t="s">
        <v>313</v>
      </c>
      <c r="C34" s="194" t="s">
        <v>312</v>
      </c>
      <c r="G34" s="194" t="s">
        <v>313</v>
      </c>
      <c r="H34" s="194" t="s">
        <v>312</v>
      </c>
      <c r="L34" s="194" t="s">
        <v>185</v>
      </c>
      <c r="M34" t="s">
        <v>314</v>
      </c>
    </row>
    <row r="35" spans="2:13" x14ac:dyDescent="0.2">
      <c r="B35" s="194" t="s">
        <v>185</v>
      </c>
      <c r="C35" t="s">
        <v>311</v>
      </c>
      <c r="G35" s="194" t="s">
        <v>185</v>
      </c>
      <c r="H35" t="s">
        <v>311</v>
      </c>
      <c r="L35" s="47" t="s">
        <v>311</v>
      </c>
      <c r="M35" s="195">
        <v>0</v>
      </c>
    </row>
    <row r="36" spans="2:13" x14ac:dyDescent="0.2">
      <c r="B36" s="47" t="s">
        <v>311</v>
      </c>
      <c r="C36" s="20"/>
      <c r="G36" s="47" t="s">
        <v>311</v>
      </c>
      <c r="H36" s="195" t="e">
        <v>#DIV/0!</v>
      </c>
    </row>
    <row r="56" spans="2:13" ht="21" x14ac:dyDescent="0.35">
      <c r="B56" s="193" t="s">
        <v>320</v>
      </c>
    </row>
    <row r="58" spans="2:13" x14ac:dyDescent="0.2">
      <c r="B58" s="194" t="s">
        <v>272</v>
      </c>
      <c r="C58" t="s">
        <v>318</v>
      </c>
      <c r="G58" s="194" t="s">
        <v>272</v>
      </c>
      <c r="H58" t="s">
        <v>318</v>
      </c>
      <c r="L58" s="194" t="s">
        <v>272</v>
      </c>
      <c r="M58" t="s">
        <v>318</v>
      </c>
    </row>
    <row r="60" spans="2:13" x14ac:dyDescent="0.2">
      <c r="B60" s="194" t="s">
        <v>313</v>
      </c>
      <c r="C60" s="194" t="s">
        <v>312</v>
      </c>
      <c r="G60" s="194" t="s">
        <v>313</v>
      </c>
      <c r="H60" s="194" t="s">
        <v>312</v>
      </c>
      <c r="L60" s="194" t="s">
        <v>185</v>
      </c>
      <c r="M60" t="s">
        <v>314</v>
      </c>
    </row>
    <row r="61" spans="2:13" x14ac:dyDescent="0.2">
      <c r="B61" s="194" t="s">
        <v>185</v>
      </c>
      <c r="C61" t="s">
        <v>311</v>
      </c>
      <c r="G61" s="194" t="s">
        <v>185</v>
      </c>
      <c r="H61" t="s">
        <v>311</v>
      </c>
      <c r="L61" s="47" t="s">
        <v>311</v>
      </c>
      <c r="M61" s="195">
        <v>0</v>
      </c>
    </row>
    <row r="62" spans="2:13" x14ac:dyDescent="0.2">
      <c r="B62" s="47" t="s">
        <v>311</v>
      </c>
      <c r="C62" s="20"/>
      <c r="G62" s="47" t="s">
        <v>311</v>
      </c>
      <c r="H62" s="195" t="e">
        <v>#DIV/0!</v>
      </c>
    </row>
  </sheetData>
  <conditionalFormatting pivot="1">
    <cfRule type="colorScale" priority="10">
      <colorScale>
        <cfvo type="min"/>
        <cfvo type="percentile" val="50"/>
        <cfvo type="max"/>
        <color rgb="FF63BE7B"/>
        <color rgb="FFFFFF99"/>
        <color rgb="FFF8696B"/>
      </colorScale>
    </cfRule>
  </conditionalFormatting>
  <conditionalFormatting pivot="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9:Z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4">
      <colorScale>
        <cfvo type="min"/>
        <cfvo type="percentile" val="50"/>
        <cfvo type="max"/>
        <color rgb="FF63BE7B"/>
        <color rgb="FFFFFF99"/>
        <color rgb="FFF8696B"/>
      </colorScale>
    </cfRule>
  </conditionalFormatting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FF99"/>
        <color rgb="FFF8696B"/>
      </colorScale>
    </cfRule>
  </conditionalFormatting>
  <conditionalFormatting pivot="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28"/>
  <sheetViews>
    <sheetView showGridLines="0" zoomScale="80" zoomScaleNormal="80" workbookViewId="0">
      <selection activeCell="B14" sqref="B14"/>
    </sheetView>
  </sheetViews>
  <sheetFormatPr defaultRowHeight="12.75" x14ac:dyDescent="0.2"/>
  <cols>
    <col min="1" max="1" width="2" customWidth="1"/>
    <col min="2" max="2" width="28.85546875" customWidth="1"/>
    <col min="3" max="3" width="33.42578125" customWidth="1"/>
    <col min="4" max="4" width="28.140625" customWidth="1"/>
    <col min="5" max="5" width="15.28515625" bestFit="1" customWidth="1"/>
    <col min="6" max="6" width="13.7109375" bestFit="1" customWidth="1"/>
    <col min="7" max="7" width="31.85546875" bestFit="1" customWidth="1"/>
    <col min="8" max="8" width="23.28515625" customWidth="1"/>
    <col min="9" max="9" width="42.28515625" bestFit="1" customWidth="1"/>
    <col min="10" max="10" width="6" bestFit="1" customWidth="1"/>
  </cols>
  <sheetData>
    <row r="3" spans="2:10" ht="18" x14ac:dyDescent="0.25">
      <c r="B3" s="196" t="s">
        <v>322</v>
      </c>
    </row>
    <row r="4" spans="2:10" hidden="1" x14ac:dyDescent="0.2">
      <c r="B4" s="194" t="s">
        <v>285</v>
      </c>
      <c r="C4" s="47">
        <v>0</v>
      </c>
    </row>
    <row r="5" spans="2:10" hidden="1" x14ac:dyDescent="0.2">
      <c r="B5" s="194" t="s">
        <v>293</v>
      </c>
      <c r="C5" s="47">
        <v>0</v>
      </c>
    </row>
    <row r="7" spans="2:10" x14ac:dyDescent="0.2">
      <c r="B7" s="194" t="s">
        <v>321</v>
      </c>
    </row>
    <row r="8" spans="2:10" x14ac:dyDescent="0.2">
      <c r="B8" s="194" t="s">
        <v>183</v>
      </c>
      <c r="C8" s="194" t="s">
        <v>267</v>
      </c>
      <c r="D8" s="194" t="s">
        <v>269</v>
      </c>
      <c r="E8" s="194" t="s">
        <v>272</v>
      </c>
      <c r="F8" s="194" t="s">
        <v>262</v>
      </c>
      <c r="G8" s="194" t="s">
        <v>83</v>
      </c>
      <c r="H8" s="194" t="s">
        <v>265</v>
      </c>
      <c r="I8" s="194" t="s">
        <v>352</v>
      </c>
      <c r="J8" t="s">
        <v>177</v>
      </c>
    </row>
    <row r="9" spans="2:10" x14ac:dyDescent="0.2">
      <c r="B9" t="s">
        <v>817</v>
      </c>
      <c r="C9" t="s">
        <v>742</v>
      </c>
      <c r="D9" t="s">
        <v>819</v>
      </c>
      <c r="E9" t="s">
        <v>336</v>
      </c>
      <c r="F9" t="s">
        <v>384</v>
      </c>
      <c r="G9" t="s">
        <v>810</v>
      </c>
      <c r="H9" t="s">
        <v>811</v>
      </c>
      <c r="I9" t="s">
        <v>398</v>
      </c>
      <c r="J9" s="20">
        <v>19</v>
      </c>
    </row>
    <row r="10" spans="2:10" x14ac:dyDescent="0.2">
      <c r="B10" t="s">
        <v>1490</v>
      </c>
      <c r="C10" t="s">
        <v>449</v>
      </c>
      <c r="D10" t="s">
        <v>1492</v>
      </c>
      <c r="E10" t="s">
        <v>336</v>
      </c>
      <c r="F10" t="s">
        <v>384</v>
      </c>
      <c r="G10" t="s">
        <v>567</v>
      </c>
      <c r="H10" t="s">
        <v>1446</v>
      </c>
      <c r="I10" t="s">
        <v>398</v>
      </c>
      <c r="J10" s="20">
        <v>15</v>
      </c>
    </row>
    <row r="11" spans="2:10" x14ac:dyDescent="0.2">
      <c r="B11" t="s">
        <v>462</v>
      </c>
      <c r="C11" t="s">
        <v>417</v>
      </c>
      <c r="D11" t="s">
        <v>464</v>
      </c>
      <c r="E11" t="s">
        <v>336</v>
      </c>
      <c r="F11" t="s">
        <v>384</v>
      </c>
      <c r="G11" t="s">
        <v>423</v>
      </c>
      <c r="H11" t="s">
        <v>424</v>
      </c>
      <c r="I11" t="s">
        <v>398</v>
      </c>
      <c r="J11" s="20">
        <v>14</v>
      </c>
    </row>
    <row r="12" spans="2:10" x14ac:dyDescent="0.2">
      <c r="B12" t="s">
        <v>1356</v>
      </c>
      <c r="C12" t="s">
        <v>742</v>
      </c>
      <c r="D12" t="s">
        <v>1358</v>
      </c>
      <c r="E12" t="s">
        <v>336</v>
      </c>
      <c r="F12" t="s">
        <v>384</v>
      </c>
      <c r="G12" t="s">
        <v>810</v>
      </c>
      <c r="H12" t="s">
        <v>1335</v>
      </c>
      <c r="I12" t="s">
        <v>398</v>
      </c>
      <c r="J12" s="20">
        <v>14</v>
      </c>
    </row>
    <row r="13" spans="2:10" x14ac:dyDescent="0.2">
      <c r="B13" t="s">
        <v>429</v>
      </c>
      <c r="C13" t="s">
        <v>431</v>
      </c>
      <c r="D13" t="s">
        <v>432</v>
      </c>
      <c r="E13" t="s">
        <v>333</v>
      </c>
      <c r="F13" t="s">
        <v>384</v>
      </c>
      <c r="G13" t="s">
        <v>423</v>
      </c>
      <c r="H13" t="s">
        <v>424</v>
      </c>
      <c r="I13" t="s">
        <v>398</v>
      </c>
      <c r="J13" s="20">
        <v>12</v>
      </c>
    </row>
    <row r="14" spans="2:10" x14ac:dyDescent="0.2">
      <c r="B14" t="s">
        <v>1670</v>
      </c>
      <c r="C14" t="s">
        <v>1672</v>
      </c>
      <c r="D14" t="s">
        <v>1673</v>
      </c>
      <c r="E14" t="s">
        <v>336</v>
      </c>
      <c r="F14" t="s">
        <v>384</v>
      </c>
      <c r="G14" t="s">
        <v>810</v>
      </c>
      <c r="H14" t="s">
        <v>1656</v>
      </c>
      <c r="I14" t="s">
        <v>398</v>
      </c>
      <c r="J14" s="20">
        <v>12</v>
      </c>
    </row>
    <row r="15" spans="2:10" x14ac:dyDescent="0.2">
      <c r="B15" t="s">
        <v>1340</v>
      </c>
      <c r="C15" t="s">
        <v>1342</v>
      </c>
      <c r="D15" t="s">
        <v>1343</v>
      </c>
      <c r="E15" t="s">
        <v>333</v>
      </c>
      <c r="F15" t="s">
        <v>384</v>
      </c>
      <c r="G15" t="s">
        <v>810</v>
      </c>
      <c r="H15" t="s">
        <v>1335</v>
      </c>
      <c r="I15" t="s">
        <v>398</v>
      </c>
      <c r="J15" s="20">
        <v>11</v>
      </c>
    </row>
    <row r="16" spans="2:10" x14ac:dyDescent="0.2">
      <c r="B16" t="s">
        <v>1124</v>
      </c>
      <c r="C16" t="s">
        <v>417</v>
      </c>
      <c r="D16" t="s">
        <v>1126</v>
      </c>
      <c r="E16" t="s">
        <v>336</v>
      </c>
      <c r="F16" t="s">
        <v>384</v>
      </c>
      <c r="G16" t="s">
        <v>567</v>
      </c>
      <c r="H16" t="s">
        <v>1107</v>
      </c>
      <c r="I16" t="s">
        <v>398</v>
      </c>
      <c r="J16" s="20">
        <v>11</v>
      </c>
    </row>
    <row r="17" spans="2:10" x14ac:dyDescent="0.2">
      <c r="B17" t="s">
        <v>1627</v>
      </c>
      <c r="C17" t="s">
        <v>449</v>
      </c>
      <c r="D17" t="s">
        <v>1629</v>
      </c>
      <c r="E17" t="s">
        <v>336</v>
      </c>
      <c r="F17" t="s">
        <v>384</v>
      </c>
      <c r="G17" t="s">
        <v>567</v>
      </c>
      <c r="H17" t="s">
        <v>1571</v>
      </c>
      <c r="I17" t="s">
        <v>398</v>
      </c>
      <c r="J17" s="20">
        <v>11</v>
      </c>
    </row>
    <row r="18" spans="2:10" x14ac:dyDescent="0.2">
      <c r="B18" t="s">
        <v>837</v>
      </c>
      <c r="C18" t="s">
        <v>839</v>
      </c>
      <c r="D18" t="s">
        <v>840</v>
      </c>
      <c r="E18" t="s">
        <v>336</v>
      </c>
      <c r="F18" t="s">
        <v>384</v>
      </c>
      <c r="G18" t="s">
        <v>810</v>
      </c>
      <c r="H18" t="s">
        <v>811</v>
      </c>
      <c r="I18" t="s">
        <v>398</v>
      </c>
      <c r="J18" s="20">
        <v>11</v>
      </c>
    </row>
    <row r="19" spans="2:10" x14ac:dyDescent="0.2">
      <c r="B19" t="s">
        <v>1116</v>
      </c>
      <c r="C19" t="s">
        <v>417</v>
      </c>
      <c r="D19" t="s">
        <v>1118</v>
      </c>
      <c r="E19" t="s">
        <v>336</v>
      </c>
      <c r="F19" t="s">
        <v>384</v>
      </c>
      <c r="G19" t="s">
        <v>567</v>
      </c>
      <c r="H19" t="s">
        <v>1107</v>
      </c>
      <c r="I19" t="s">
        <v>398</v>
      </c>
      <c r="J19" s="20">
        <v>10</v>
      </c>
    </row>
    <row r="20" spans="2:10" x14ac:dyDescent="0.2">
      <c r="B20" t="s">
        <v>1701</v>
      </c>
      <c r="C20" t="s">
        <v>742</v>
      </c>
      <c r="D20" t="s">
        <v>1703</v>
      </c>
      <c r="E20" t="s">
        <v>336</v>
      </c>
      <c r="F20" t="s">
        <v>384</v>
      </c>
      <c r="G20" t="s">
        <v>810</v>
      </c>
      <c r="H20" t="s">
        <v>1656</v>
      </c>
      <c r="I20" t="s">
        <v>398</v>
      </c>
      <c r="J20" s="20">
        <v>9</v>
      </c>
    </row>
    <row r="21" spans="2:10" x14ac:dyDescent="0.2">
      <c r="B21" t="s">
        <v>1635</v>
      </c>
      <c r="C21" t="s">
        <v>449</v>
      </c>
      <c r="D21" t="s">
        <v>1637</v>
      </c>
      <c r="E21" t="s">
        <v>336</v>
      </c>
      <c r="F21" t="s">
        <v>384</v>
      </c>
      <c r="G21" t="s">
        <v>567</v>
      </c>
      <c r="H21" t="s">
        <v>1571</v>
      </c>
      <c r="I21" t="s">
        <v>398</v>
      </c>
      <c r="J21" s="20">
        <v>9</v>
      </c>
    </row>
    <row r="22" spans="2:10" x14ac:dyDescent="0.2">
      <c r="B22" t="s">
        <v>1178</v>
      </c>
      <c r="C22" t="s">
        <v>417</v>
      </c>
      <c r="D22" t="s">
        <v>1180</v>
      </c>
      <c r="E22" t="s">
        <v>336</v>
      </c>
      <c r="F22" t="s">
        <v>384</v>
      </c>
      <c r="G22" t="s">
        <v>567</v>
      </c>
      <c r="H22" t="s">
        <v>1107</v>
      </c>
      <c r="I22" t="s">
        <v>398</v>
      </c>
      <c r="J22" s="20">
        <v>8</v>
      </c>
    </row>
    <row r="23" spans="2:10" x14ac:dyDescent="0.2">
      <c r="B23" t="s">
        <v>1417</v>
      </c>
      <c r="C23" t="s">
        <v>1420</v>
      </c>
      <c r="D23" t="s">
        <v>1421</v>
      </c>
      <c r="E23" t="s">
        <v>333</v>
      </c>
      <c r="F23" t="s">
        <v>384</v>
      </c>
      <c r="G23" t="s">
        <v>423</v>
      </c>
      <c r="H23" t="s">
        <v>1418</v>
      </c>
      <c r="I23" t="s">
        <v>398</v>
      </c>
      <c r="J23" s="20">
        <v>7</v>
      </c>
    </row>
    <row r="24" spans="2:10" x14ac:dyDescent="0.2">
      <c r="B24" t="s">
        <v>1361</v>
      </c>
      <c r="C24" t="s">
        <v>742</v>
      </c>
      <c r="D24" t="s">
        <v>1363</v>
      </c>
      <c r="E24" t="s">
        <v>336</v>
      </c>
      <c r="F24" t="s">
        <v>384</v>
      </c>
      <c r="G24" t="s">
        <v>810</v>
      </c>
      <c r="H24" t="s">
        <v>1335</v>
      </c>
      <c r="I24" t="s">
        <v>398</v>
      </c>
      <c r="J24" s="20">
        <v>7</v>
      </c>
    </row>
    <row r="25" spans="2:10" x14ac:dyDescent="0.2">
      <c r="B25" t="s">
        <v>927</v>
      </c>
      <c r="C25" t="s">
        <v>929</v>
      </c>
      <c r="D25" t="s">
        <v>930</v>
      </c>
      <c r="E25" t="s">
        <v>335</v>
      </c>
      <c r="F25" t="s">
        <v>384</v>
      </c>
      <c r="G25" t="s">
        <v>387</v>
      </c>
      <c r="H25" t="s">
        <v>919</v>
      </c>
      <c r="I25" t="s">
        <v>398</v>
      </c>
      <c r="J25" s="20">
        <v>7</v>
      </c>
    </row>
    <row r="26" spans="2:10" x14ac:dyDescent="0.2">
      <c r="B26" t="s">
        <v>1132</v>
      </c>
      <c r="C26" t="s">
        <v>405</v>
      </c>
      <c r="D26" t="s">
        <v>1134</v>
      </c>
      <c r="E26" t="s">
        <v>336</v>
      </c>
      <c r="F26" t="s">
        <v>384</v>
      </c>
      <c r="G26" t="s">
        <v>567</v>
      </c>
      <c r="H26" t="s">
        <v>1107</v>
      </c>
      <c r="I26" t="s">
        <v>398</v>
      </c>
      <c r="J26" s="20">
        <v>6</v>
      </c>
    </row>
    <row r="27" spans="2:10" x14ac:dyDescent="0.2">
      <c r="B27" t="s">
        <v>1229</v>
      </c>
      <c r="C27" t="s">
        <v>1231</v>
      </c>
      <c r="D27" t="s">
        <v>1232</v>
      </c>
      <c r="E27" t="s">
        <v>336</v>
      </c>
      <c r="F27" t="s">
        <v>384</v>
      </c>
      <c r="G27" t="s">
        <v>810</v>
      </c>
      <c r="H27" t="s">
        <v>810</v>
      </c>
      <c r="I27" t="s">
        <v>398</v>
      </c>
      <c r="J27" s="20">
        <v>6</v>
      </c>
    </row>
    <row r="28" spans="2:10" x14ac:dyDescent="0.2">
      <c r="B28" t="s">
        <v>607</v>
      </c>
      <c r="C28" t="s">
        <v>449</v>
      </c>
      <c r="D28" t="s">
        <v>609</v>
      </c>
      <c r="E28" t="s">
        <v>336</v>
      </c>
      <c r="F28" t="s">
        <v>384</v>
      </c>
      <c r="G28" t="s">
        <v>567</v>
      </c>
      <c r="H28" t="s">
        <v>568</v>
      </c>
      <c r="I28" t="s">
        <v>398</v>
      </c>
      <c r="J28" s="2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B2:V67"/>
  <sheetViews>
    <sheetView showGridLines="0" showRowColHeaders="0" zoomScale="80" zoomScaleNormal="80" workbookViewId="0"/>
  </sheetViews>
  <sheetFormatPr defaultRowHeight="12.75" x14ac:dyDescent="0.2"/>
  <cols>
    <col min="1" max="1" width="2.28515625" style="135" customWidth="1"/>
    <col min="2" max="16384" width="9.140625" style="135"/>
  </cols>
  <sheetData>
    <row r="2" spans="2:22" ht="23.25" x14ac:dyDescent="0.2">
      <c r="B2" s="134" t="s">
        <v>179</v>
      </c>
    </row>
    <row r="4" spans="2:22" ht="21" x14ac:dyDescent="0.2">
      <c r="B4" s="136" t="s">
        <v>180</v>
      </c>
    </row>
    <row r="5" spans="2:22" ht="50.25" customHeight="1" x14ac:dyDescent="0.2">
      <c r="B5" s="239" t="s">
        <v>181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</row>
    <row r="7" spans="2:22" ht="21" x14ac:dyDescent="0.2">
      <c r="B7" s="136" t="s">
        <v>182</v>
      </c>
    </row>
    <row r="8" spans="2:22" ht="54" customHeight="1" x14ac:dyDescent="0.2">
      <c r="B8" s="239" t="s">
        <v>199</v>
      </c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</row>
    <row r="34" spans="2:22" ht="19.5" customHeight="1" x14ac:dyDescent="0.65">
      <c r="B34" s="137"/>
    </row>
    <row r="35" spans="2:22" ht="18.75" x14ac:dyDescent="0.2">
      <c r="B35" s="136" t="s">
        <v>372</v>
      </c>
      <c r="L35" s="220"/>
    </row>
    <row r="36" spans="2:22" ht="26.25" customHeight="1" x14ac:dyDescent="0.2">
      <c r="B36" s="240" t="s">
        <v>373</v>
      </c>
      <c r="C36" s="240" t="s">
        <v>373</v>
      </c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</row>
    <row r="37" spans="2:22" ht="18.75" x14ac:dyDescent="0.3">
      <c r="B37" s="221" t="s">
        <v>374</v>
      </c>
      <c r="L37" s="220"/>
    </row>
    <row r="38" spans="2:22" ht="15.75" x14ac:dyDescent="0.2">
      <c r="B38" s="222" t="s">
        <v>375</v>
      </c>
      <c r="L38" s="220"/>
    </row>
    <row r="39" spans="2:22" ht="15.75" x14ac:dyDescent="0.25">
      <c r="B39" s="223" t="s">
        <v>376</v>
      </c>
      <c r="L39" s="220"/>
    </row>
    <row r="40" spans="2:22" x14ac:dyDescent="0.2">
      <c r="L40" s="220"/>
    </row>
    <row r="41" spans="2:22" ht="18.75" x14ac:dyDescent="0.2">
      <c r="B41" s="136" t="s">
        <v>377</v>
      </c>
      <c r="L41" s="220"/>
    </row>
    <row r="42" spans="2:22" ht="15.75" x14ac:dyDescent="0.2">
      <c r="B42" s="240" t="s">
        <v>378</v>
      </c>
      <c r="C42" s="240" t="s">
        <v>373</v>
      </c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</row>
    <row r="43" spans="2:22" x14ac:dyDescent="0.2">
      <c r="L43" s="220"/>
    </row>
    <row r="44" spans="2:22" ht="18.75" x14ac:dyDescent="0.2">
      <c r="B44" s="136" t="s">
        <v>379</v>
      </c>
      <c r="L44" s="220"/>
    </row>
    <row r="45" spans="2:22" ht="15.75" x14ac:dyDescent="0.2">
      <c r="B45" s="240" t="s">
        <v>380</v>
      </c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</row>
    <row r="63" ht="45.75" customHeight="1" x14ac:dyDescent="0.2"/>
    <row r="67" spans="2:2" ht="35.25" x14ac:dyDescent="0.65">
      <c r="B67" s="137"/>
    </row>
  </sheetData>
  <mergeCells count="5">
    <mergeCell ref="B5:V5"/>
    <mergeCell ref="B8:V8"/>
    <mergeCell ref="B36:V36"/>
    <mergeCell ref="B42:V42"/>
    <mergeCell ref="B45:V4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25"/>
  <sheetViews>
    <sheetView zoomScale="85" zoomScaleNormal="85" workbookViewId="0">
      <selection activeCell="L30" sqref="L30"/>
    </sheetView>
  </sheetViews>
  <sheetFormatPr defaultRowHeight="12.75" x14ac:dyDescent="0.2"/>
  <cols>
    <col min="1" max="1" width="16.42578125" style="21" bestFit="1" customWidth="1"/>
    <col min="2" max="2" width="3.140625" style="21" customWidth="1"/>
    <col min="3" max="3" width="16.42578125" style="21" bestFit="1" customWidth="1"/>
    <col min="4" max="5" width="2.85546875" style="55" customWidth="1"/>
    <col min="6" max="16384" width="9.140625" style="21"/>
  </cols>
  <sheetData>
    <row r="1" spans="1:6" x14ac:dyDescent="0.2">
      <c r="A1" s="37" t="s">
        <v>59</v>
      </c>
      <c r="C1" s="41" t="s">
        <v>72</v>
      </c>
      <c r="F1" s="56" t="s">
        <v>96</v>
      </c>
    </row>
    <row r="2" spans="1:6" x14ac:dyDescent="0.2">
      <c r="A2" s="28" t="s">
        <v>86</v>
      </c>
      <c r="C2" s="40" t="s">
        <v>73</v>
      </c>
      <c r="D2" s="55">
        <v>1</v>
      </c>
      <c r="F2" s="57">
        <f ca="1">DATE(CurYear-1,1,1)</f>
        <v>43466</v>
      </c>
    </row>
    <row r="3" spans="1:6" x14ac:dyDescent="0.2">
      <c r="A3" s="21" t="s">
        <v>60</v>
      </c>
      <c r="C3" s="40" t="s">
        <v>74</v>
      </c>
      <c r="D3" s="55">
        <v>2</v>
      </c>
      <c r="F3" s="57">
        <f t="shared" ref="F3:F25" ca="1" si="0">DATE(CurYear-1, MONTH(F$2)+D3-D$2,1)</f>
        <v>43497</v>
      </c>
    </row>
    <row r="4" spans="1:6" x14ac:dyDescent="0.2">
      <c r="A4" s="21" t="s">
        <v>61</v>
      </c>
      <c r="D4" s="55">
        <v>3</v>
      </c>
      <c r="F4" s="57">
        <f t="shared" ca="1" si="0"/>
        <v>43525</v>
      </c>
    </row>
    <row r="5" spans="1:6" x14ac:dyDescent="0.2">
      <c r="A5" s="21" t="s">
        <v>62</v>
      </c>
      <c r="D5" s="55">
        <v>4</v>
      </c>
      <c r="F5" s="57">
        <f t="shared" ca="1" si="0"/>
        <v>43556</v>
      </c>
    </row>
    <row r="6" spans="1:6" x14ac:dyDescent="0.2">
      <c r="A6" s="21" t="s">
        <v>63</v>
      </c>
      <c r="D6" s="55">
        <v>5</v>
      </c>
      <c r="F6" s="57">
        <f t="shared" ca="1" si="0"/>
        <v>43586</v>
      </c>
    </row>
    <row r="7" spans="1:6" x14ac:dyDescent="0.2">
      <c r="D7" s="55">
        <v>6</v>
      </c>
      <c r="F7" s="57">
        <f t="shared" ca="1" si="0"/>
        <v>43617</v>
      </c>
    </row>
    <row r="8" spans="1:6" x14ac:dyDescent="0.2">
      <c r="D8" s="55">
        <v>7</v>
      </c>
      <c r="F8" s="57">
        <f t="shared" ca="1" si="0"/>
        <v>43647</v>
      </c>
    </row>
    <row r="9" spans="1:6" x14ac:dyDescent="0.2">
      <c r="D9" s="55">
        <v>8</v>
      </c>
      <c r="F9" s="57">
        <f t="shared" ca="1" si="0"/>
        <v>43678</v>
      </c>
    </row>
    <row r="10" spans="1:6" x14ac:dyDescent="0.2">
      <c r="D10" s="55">
        <v>9</v>
      </c>
      <c r="F10" s="57">
        <f t="shared" ca="1" si="0"/>
        <v>43709</v>
      </c>
    </row>
    <row r="11" spans="1:6" x14ac:dyDescent="0.2">
      <c r="D11" s="55">
        <v>10</v>
      </c>
      <c r="F11" s="57">
        <f t="shared" ca="1" si="0"/>
        <v>43739</v>
      </c>
    </row>
    <row r="12" spans="1:6" x14ac:dyDescent="0.2">
      <c r="D12" s="55">
        <v>11</v>
      </c>
      <c r="F12" s="57">
        <f t="shared" ca="1" si="0"/>
        <v>43770</v>
      </c>
    </row>
    <row r="13" spans="1:6" x14ac:dyDescent="0.2">
      <c r="D13" s="55">
        <v>12</v>
      </c>
      <c r="F13" s="57">
        <f t="shared" ca="1" si="0"/>
        <v>43800</v>
      </c>
    </row>
    <row r="14" spans="1:6" x14ac:dyDescent="0.2">
      <c r="D14" s="55">
        <v>13</v>
      </c>
      <c r="F14" s="57">
        <f t="shared" ca="1" si="0"/>
        <v>43831</v>
      </c>
    </row>
    <row r="15" spans="1:6" x14ac:dyDescent="0.2">
      <c r="D15" s="55">
        <v>14</v>
      </c>
      <c r="F15" s="57">
        <f t="shared" ca="1" si="0"/>
        <v>43862</v>
      </c>
    </row>
    <row r="16" spans="1:6" x14ac:dyDescent="0.2">
      <c r="D16" s="55">
        <v>15</v>
      </c>
      <c r="F16" s="57">
        <f t="shared" ca="1" si="0"/>
        <v>43891</v>
      </c>
    </row>
    <row r="17" spans="4:6" x14ac:dyDescent="0.2">
      <c r="D17" s="55">
        <v>16</v>
      </c>
      <c r="F17" s="57">
        <f t="shared" ca="1" si="0"/>
        <v>43922</v>
      </c>
    </row>
    <row r="18" spans="4:6" x14ac:dyDescent="0.2">
      <c r="D18" s="55">
        <v>17</v>
      </c>
      <c r="F18" s="57">
        <f t="shared" ca="1" si="0"/>
        <v>43952</v>
      </c>
    </row>
    <row r="19" spans="4:6" x14ac:dyDescent="0.2">
      <c r="D19" s="55">
        <v>18</v>
      </c>
      <c r="F19" s="57">
        <f t="shared" ca="1" si="0"/>
        <v>43983</v>
      </c>
    </row>
    <row r="20" spans="4:6" x14ac:dyDescent="0.2">
      <c r="D20" s="55">
        <v>19</v>
      </c>
      <c r="F20" s="57">
        <f t="shared" ca="1" si="0"/>
        <v>44013</v>
      </c>
    </row>
    <row r="21" spans="4:6" x14ac:dyDescent="0.2">
      <c r="D21" s="55">
        <v>20</v>
      </c>
      <c r="F21" s="57">
        <f t="shared" ca="1" si="0"/>
        <v>44044</v>
      </c>
    </row>
    <row r="22" spans="4:6" x14ac:dyDescent="0.2">
      <c r="D22" s="55">
        <v>21</v>
      </c>
      <c r="F22" s="57">
        <f t="shared" ca="1" si="0"/>
        <v>44075</v>
      </c>
    </row>
    <row r="23" spans="4:6" x14ac:dyDescent="0.2">
      <c r="D23" s="55">
        <v>22</v>
      </c>
      <c r="F23" s="57">
        <f t="shared" ca="1" si="0"/>
        <v>44105</v>
      </c>
    </row>
    <row r="24" spans="4:6" x14ac:dyDescent="0.2">
      <c r="D24" s="55">
        <v>23</v>
      </c>
      <c r="F24" s="57">
        <f t="shared" ca="1" si="0"/>
        <v>44136</v>
      </c>
    </row>
    <row r="25" spans="4:6" x14ac:dyDescent="0.2">
      <c r="D25" s="55">
        <v>24</v>
      </c>
      <c r="F25" s="57">
        <f t="shared" ca="1" si="0"/>
        <v>44166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61"/>
  <sheetViews>
    <sheetView workbookViewId="0"/>
  </sheetViews>
  <sheetFormatPr defaultRowHeight="12.75" x14ac:dyDescent="0.2"/>
  <cols>
    <col min="1" max="1" width="22.85546875" bestFit="1" customWidth="1"/>
  </cols>
  <sheetData>
    <row r="1" spans="1:61" x14ac:dyDescent="0.2">
      <c r="A1" t="s">
        <v>183</v>
      </c>
      <c r="B1" t="s">
        <v>261</v>
      </c>
      <c r="C1" t="s">
        <v>262</v>
      </c>
      <c r="D1" t="s">
        <v>263</v>
      </c>
      <c r="E1" t="s">
        <v>191</v>
      </c>
      <c r="F1" t="s">
        <v>264</v>
      </c>
      <c r="G1" t="s">
        <v>83</v>
      </c>
      <c r="H1" t="s">
        <v>265</v>
      </c>
      <c r="I1" t="s">
        <v>266</v>
      </c>
      <c r="J1" t="s">
        <v>43</v>
      </c>
      <c r="K1" t="s">
        <v>267</v>
      </c>
      <c r="L1" t="s">
        <v>268</v>
      </c>
      <c r="M1" t="s">
        <v>269</v>
      </c>
      <c r="N1" t="s">
        <v>270</v>
      </c>
      <c r="O1" t="s">
        <v>331</v>
      </c>
      <c r="P1" t="s">
        <v>332</v>
      </c>
      <c r="Q1" t="s">
        <v>271</v>
      </c>
      <c r="R1" t="s">
        <v>272</v>
      </c>
      <c r="S1" t="s">
        <v>367</v>
      </c>
      <c r="T1" t="s">
        <v>273</v>
      </c>
      <c r="U1" t="s">
        <v>365</v>
      </c>
      <c r="V1" t="s">
        <v>366</v>
      </c>
      <c r="W1" t="s">
        <v>274</v>
      </c>
      <c r="X1" t="s">
        <v>275</v>
      </c>
      <c r="Y1" t="s">
        <v>276</v>
      </c>
      <c r="Z1" t="s">
        <v>277</v>
      </c>
      <c r="AA1" t="s">
        <v>355</v>
      </c>
      <c r="AB1" t="s">
        <v>352</v>
      </c>
      <c r="AC1" t="s">
        <v>356</v>
      </c>
      <c r="AD1" t="s">
        <v>357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t="s">
        <v>283</v>
      </c>
      <c r="AK1" t="s">
        <v>284</v>
      </c>
      <c r="AL1" t="s">
        <v>285</v>
      </c>
      <c r="AM1" t="s">
        <v>286</v>
      </c>
      <c r="AN1" t="s">
        <v>287</v>
      </c>
      <c r="AO1" t="s">
        <v>288</v>
      </c>
      <c r="AP1" t="s">
        <v>289</v>
      </c>
      <c r="AQ1" t="s">
        <v>290</v>
      </c>
      <c r="AR1" t="s">
        <v>291</v>
      </c>
      <c r="AS1" t="s">
        <v>292</v>
      </c>
      <c r="AT1" t="s">
        <v>293</v>
      </c>
      <c r="AU1" t="s">
        <v>294</v>
      </c>
      <c r="AV1" t="s">
        <v>295</v>
      </c>
      <c r="AW1" t="s">
        <v>296</v>
      </c>
      <c r="AX1" t="s">
        <v>297</v>
      </c>
      <c r="AY1" t="s">
        <v>298</v>
      </c>
      <c r="AZ1" t="s">
        <v>299</v>
      </c>
      <c r="BA1" t="s">
        <v>300</v>
      </c>
      <c r="BB1" t="s">
        <v>301</v>
      </c>
      <c r="BC1" t="s">
        <v>302</v>
      </c>
      <c r="BD1" t="s">
        <v>303</v>
      </c>
      <c r="BE1" t="s">
        <v>304</v>
      </c>
      <c r="BF1" t="s">
        <v>305</v>
      </c>
      <c r="BG1" t="s">
        <v>306</v>
      </c>
      <c r="BH1" t="s">
        <v>307</v>
      </c>
      <c r="BI1" t="s">
        <v>308</v>
      </c>
    </row>
    <row r="2" spans="1:61" x14ac:dyDescent="0.2">
      <c r="A2" t="s">
        <v>382</v>
      </c>
      <c r="B2" t="s">
        <v>383</v>
      </c>
      <c r="C2" t="s">
        <v>384</v>
      </c>
      <c r="D2" t="s">
        <v>385</v>
      </c>
      <c r="F2" t="s">
        <v>386</v>
      </c>
      <c r="G2" t="s">
        <v>387</v>
      </c>
      <c r="H2" t="s">
        <v>388</v>
      </c>
      <c r="I2" t="b">
        <v>0</v>
      </c>
      <c r="J2">
        <v>2315</v>
      </c>
      <c r="K2" t="s">
        <v>390</v>
      </c>
      <c r="M2" t="s">
        <v>391</v>
      </c>
      <c r="N2" t="s">
        <v>392</v>
      </c>
      <c r="O2" t="s">
        <v>393</v>
      </c>
      <c r="P2">
        <v>11432</v>
      </c>
      <c r="Q2" t="s">
        <v>394</v>
      </c>
      <c r="R2" t="s">
        <v>335</v>
      </c>
      <c r="S2" t="s">
        <v>401</v>
      </c>
      <c r="U2">
        <v>1</v>
      </c>
      <c r="V2">
        <v>1</v>
      </c>
      <c r="W2">
        <v>0</v>
      </c>
      <c r="X2">
        <v>0</v>
      </c>
      <c r="Y2" t="s">
        <v>395</v>
      </c>
      <c r="Z2">
        <v>1345151</v>
      </c>
      <c r="AA2" t="s">
        <v>397</v>
      </c>
      <c r="AB2" t="s">
        <v>398</v>
      </c>
      <c r="AC2" t="s">
        <v>399</v>
      </c>
      <c r="AD2" t="s">
        <v>400</v>
      </c>
      <c r="AE2" t="s">
        <v>258</v>
      </c>
      <c r="AF2">
        <v>1</v>
      </c>
      <c r="AG2">
        <v>2</v>
      </c>
      <c r="AH2">
        <v>6</v>
      </c>
      <c r="AI2">
        <v>2</v>
      </c>
      <c r="AJ2">
        <v>4</v>
      </c>
      <c r="AK2">
        <v>6</v>
      </c>
      <c r="AL2">
        <v>3</v>
      </c>
      <c r="AM2">
        <v>2</v>
      </c>
      <c r="AN2">
        <v>2</v>
      </c>
      <c r="AO2">
        <v>1</v>
      </c>
      <c r="AP2">
        <v>2</v>
      </c>
      <c r="AQ2">
        <v>3</v>
      </c>
      <c r="AR2">
        <v>2</v>
      </c>
      <c r="AS2">
        <v>1</v>
      </c>
      <c r="AT2">
        <v>2</v>
      </c>
      <c r="AU2">
        <v>1</v>
      </c>
      <c r="AV2">
        <v>10</v>
      </c>
      <c r="AW2">
        <v>20</v>
      </c>
      <c r="AX2">
        <v>21</v>
      </c>
      <c r="AY2">
        <v>14</v>
      </c>
      <c r="AZ2">
        <v>15</v>
      </c>
      <c r="BA2">
        <v>28</v>
      </c>
      <c r="BB2">
        <v>14</v>
      </c>
      <c r="BC2">
        <v>0.1</v>
      </c>
      <c r="BD2">
        <v>0.1</v>
      </c>
      <c r="BE2">
        <v>0.28571428571427998</v>
      </c>
      <c r="BF2">
        <v>0.14285714285713999</v>
      </c>
      <c r="BG2">
        <v>0.26666666666666</v>
      </c>
      <c r="BH2">
        <v>0.21428571428571</v>
      </c>
      <c r="BI2">
        <v>0.21428571428571</v>
      </c>
    </row>
    <row r="3" spans="1:61" x14ac:dyDescent="0.2">
      <c r="A3" t="s">
        <v>402</v>
      </c>
      <c r="B3" t="s">
        <v>383</v>
      </c>
      <c r="C3" t="s">
        <v>384</v>
      </c>
      <c r="D3" t="s">
        <v>385</v>
      </c>
      <c r="E3" t="s">
        <v>403</v>
      </c>
      <c r="F3" t="s">
        <v>386</v>
      </c>
      <c r="G3" t="s">
        <v>387</v>
      </c>
      <c r="H3" t="s">
        <v>388</v>
      </c>
      <c r="I3" t="b">
        <v>0</v>
      </c>
      <c r="J3">
        <v>32971</v>
      </c>
      <c r="K3" t="s">
        <v>405</v>
      </c>
      <c r="M3" t="s">
        <v>406</v>
      </c>
      <c r="N3" t="s">
        <v>392</v>
      </c>
      <c r="O3" t="s">
        <v>393</v>
      </c>
      <c r="P3">
        <v>11432</v>
      </c>
      <c r="Q3" t="s">
        <v>407</v>
      </c>
      <c r="R3" t="s">
        <v>336</v>
      </c>
      <c r="S3" t="s">
        <v>401</v>
      </c>
      <c r="T3" t="s">
        <v>410</v>
      </c>
      <c r="U3">
        <v>1</v>
      </c>
      <c r="V3">
        <v>1</v>
      </c>
      <c r="W3">
        <v>1</v>
      </c>
      <c r="X3">
        <v>0</v>
      </c>
      <c r="Y3" t="s">
        <v>408</v>
      </c>
      <c r="Z3">
        <v>1344811</v>
      </c>
      <c r="AA3" t="s">
        <v>397</v>
      </c>
      <c r="AB3" t="s">
        <v>398</v>
      </c>
      <c r="AC3" t="s">
        <v>399</v>
      </c>
      <c r="AD3" t="s">
        <v>400</v>
      </c>
      <c r="AE3" t="s">
        <v>258</v>
      </c>
      <c r="AF3">
        <v>4</v>
      </c>
      <c r="AG3">
        <v>3</v>
      </c>
      <c r="AH3">
        <v>2</v>
      </c>
      <c r="AI3">
        <v>2</v>
      </c>
      <c r="AJ3">
        <v>10</v>
      </c>
      <c r="AK3">
        <v>9</v>
      </c>
      <c r="AL3">
        <v>3</v>
      </c>
      <c r="AM3">
        <v>1</v>
      </c>
      <c r="AN3">
        <v>0</v>
      </c>
      <c r="AO3">
        <v>5</v>
      </c>
      <c r="AP3">
        <v>3</v>
      </c>
      <c r="AQ3">
        <v>0</v>
      </c>
      <c r="AR3">
        <v>4</v>
      </c>
      <c r="AS3">
        <v>1</v>
      </c>
      <c r="AT3">
        <v>3</v>
      </c>
      <c r="AU3">
        <v>2</v>
      </c>
      <c r="AV3">
        <v>17</v>
      </c>
      <c r="AW3">
        <v>20</v>
      </c>
      <c r="AX3">
        <v>22</v>
      </c>
      <c r="AY3">
        <v>57</v>
      </c>
      <c r="AZ3">
        <v>29</v>
      </c>
      <c r="BA3">
        <v>41</v>
      </c>
      <c r="BB3">
        <v>29</v>
      </c>
      <c r="BC3">
        <v>0.23529411764704999</v>
      </c>
      <c r="BD3">
        <v>0.15</v>
      </c>
      <c r="BE3">
        <v>9.0909090909089996E-2</v>
      </c>
      <c r="BF3">
        <v>3.5087719298239999E-2</v>
      </c>
      <c r="BG3">
        <v>0.34482758620689002</v>
      </c>
      <c r="BH3">
        <v>0.21951219512195</v>
      </c>
      <c r="BI3">
        <v>0.10344827586206</v>
      </c>
    </row>
    <row r="4" spans="1:61" x14ac:dyDescent="0.2">
      <c r="A4" t="s">
        <v>411</v>
      </c>
      <c r="B4" t="s">
        <v>383</v>
      </c>
      <c r="C4" t="s">
        <v>384</v>
      </c>
      <c r="D4" t="s">
        <v>385</v>
      </c>
      <c r="E4" t="s">
        <v>403</v>
      </c>
      <c r="F4" t="s">
        <v>386</v>
      </c>
      <c r="G4" t="s">
        <v>387</v>
      </c>
      <c r="H4" t="s">
        <v>388</v>
      </c>
      <c r="I4" t="b">
        <v>0</v>
      </c>
      <c r="J4">
        <v>45870</v>
      </c>
      <c r="K4" t="s">
        <v>405</v>
      </c>
      <c r="M4" t="s">
        <v>413</v>
      </c>
      <c r="N4" t="s">
        <v>392</v>
      </c>
      <c r="O4" t="s">
        <v>393</v>
      </c>
      <c r="P4">
        <v>11432</v>
      </c>
      <c r="Q4" t="s">
        <v>414</v>
      </c>
      <c r="R4" t="s">
        <v>336</v>
      </c>
      <c r="S4" t="s">
        <v>401</v>
      </c>
      <c r="T4" t="s">
        <v>401</v>
      </c>
      <c r="U4">
        <v>1</v>
      </c>
      <c r="V4">
        <v>1</v>
      </c>
      <c r="W4">
        <v>0</v>
      </c>
      <c r="X4">
        <v>0</v>
      </c>
      <c r="Y4" t="s">
        <v>408</v>
      </c>
      <c r="Z4">
        <v>1344811</v>
      </c>
      <c r="AA4" t="s">
        <v>397</v>
      </c>
      <c r="AB4" t="s">
        <v>398</v>
      </c>
      <c r="AC4" t="s">
        <v>399</v>
      </c>
      <c r="AD4" t="s">
        <v>400</v>
      </c>
      <c r="AE4" t="s">
        <v>258</v>
      </c>
      <c r="AF4">
        <v>2</v>
      </c>
      <c r="AG4">
        <v>4</v>
      </c>
      <c r="AH4">
        <v>0</v>
      </c>
      <c r="AI4">
        <v>1</v>
      </c>
      <c r="AJ4">
        <v>4</v>
      </c>
      <c r="AK4">
        <v>5</v>
      </c>
      <c r="AL4">
        <v>1</v>
      </c>
      <c r="AM4">
        <v>2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5</v>
      </c>
      <c r="AW4">
        <v>7</v>
      </c>
      <c r="AX4">
        <v>6</v>
      </c>
      <c r="AY4">
        <v>5</v>
      </c>
      <c r="AZ4">
        <v>6</v>
      </c>
      <c r="BA4">
        <v>6</v>
      </c>
      <c r="BB4">
        <v>5</v>
      </c>
      <c r="BC4">
        <v>0.4</v>
      </c>
      <c r="BD4">
        <v>0.57142857142856995</v>
      </c>
      <c r="BE4">
        <v>0</v>
      </c>
      <c r="BF4">
        <v>0.2</v>
      </c>
      <c r="BG4">
        <v>0.66666666666665997</v>
      </c>
      <c r="BH4">
        <v>0.83333333333333004</v>
      </c>
      <c r="BI4">
        <v>0.2</v>
      </c>
    </row>
    <row r="5" spans="1:61" x14ac:dyDescent="0.2">
      <c r="A5" t="s">
        <v>415</v>
      </c>
      <c r="B5" t="s">
        <v>383</v>
      </c>
      <c r="C5" t="s">
        <v>384</v>
      </c>
      <c r="D5" t="s">
        <v>385</v>
      </c>
      <c r="E5" t="s">
        <v>403</v>
      </c>
      <c r="F5" t="s">
        <v>386</v>
      </c>
      <c r="G5" t="s">
        <v>387</v>
      </c>
      <c r="H5" t="s">
        <v>388</v>
      </c>
      <c r="I5" t="b">
        <v>0</v>
      </c>
      <c r="J5">
        <v>45893</v>
      </c>
      <c r="K5" t="s">
        <v>417</v>
      </c>
      <c r="M5" t="s">
        <v>418</v>
      </c>
      <c r="N5" t="s">
        <v>392</v>
      </c>
      <c r="O5" t="s">
        <v>393</v>
      </c>
      <c r="P5">
        <v>11435</v>
      </c>
      <c r="Q5" t="s">
        <v>419</v>
      </c>
      <c r="R5" t="s">
        <v>336</v>
      </c>
      <c r="S5" t="s">
        <v>401</v>
      </c>
      <c r="T5" t="s">
        <v>401</v>
      </c>
      <c r="U5">
        <v>1</v>
      </c>
      <c r="V5">
        <v>1</v>
      </c>
      <c r="W5">
        <v>0</v>
      </c>
      <c r="X5">
        <v>0</v>
      </c>
      <c r="Y5" t="s">
        <v>420</v>
      </c>
      <c r="Z5">
        <v>1348405</v>
      </c>
      <c r="AA5" t="s">
        <v>397</v>
      </c>
      <c r="AB5" t="s">
        <v>398</v>
      </c>
      <c r="AC5" t="s">
        <v>399</v>
      </c>
      <c r="AD5" t="s">
        <v>400</v>
      </c>
      <c r="AE5" t="s">
        <v>258</v>
      </c>
      <c r="AF5">
        <v>4</v>
      </c>
      <c r="AG5">
        <v>16</v>
      </c>
      <c r="AH5">
        <v>0</v>
      </c>
      <c r="AI5">
        <v>2</v>
      </c>
      <c r="AJ5">
        <v>0</v>
      </c>
      <c r="AK5">
        <v>1</v>
      </c>
      <c r="AL5">
        <v>0</v>
      </c>
      <c r="AM5">
        <v>2</v>
      </c>
      <c r="AN5">
        <v>3</v>
      </c>
      <c r="AO5">
        <v>1</v>
      </c>
      <c r="AP5">
        <v>0</v>
      </c>
      <c r="AQ5">
        <v>1</v>
      </c>
      <c r="AR5">
        <v>0</v>
      </c>
      <c r="AS5">
        <v>1</v>
      </c>
      <c r="AT5">
        <v>2</v>
      </c>
      <c r="AU5">
        <v>0</v>
      </c>
      <c r="AV5">
        <v>13</v>
      </c>
      <c r="AW5">
        <v>12</v>
      </c>
      <c r="AX5">
        <v>12</v>
      </c>
      <c r="AY5">
        <v>15</v>
      </c>
      <c r="AZ5">
        <v>11</v>
      </c>
      <c r="BA5">
        <v>9</v>
      </c>
      <c r="BB5">
        <v>12</v>
      </c>
      <c r="BC5">
        <v>0.30769230769229999</v>
      </c>
      <c r="BD5">
        <v>1.3333333333333299</v>
      </c>
      <c r="BE5">
        <v>0</v>
      </c>
      <c r="BF5">
        <v>0.13333333333333</v>
      </c>
      <c r="BG5">
        <v>0</v>
      </c>
      <c r="BH5">
        <v>0.11111111111110999</v>
      </c>
      <c r="BI5">
        <v>0</v>
      </c>
    </row>
    <row r="6" spans="1:61" x14ac:dyDescent="0.2">
      <c r="A6" t="s">
        <v>422</v>
      </c>
      <c r="B6" t="s">
        <v>383</v>
      </c>
      <c r="C6" t="s">
        <v>384</v>
      </c>
      <c r="D6" t="s">
        <v>385</v>
      </c>
      <c r="E6" t="s">
        <v>403</v>
      </c>
      <c r="F6" t="s">
        <v>386</v>
      </c>
      <c r="G6" t="s">
        <v>423</v>
      </c>
      <c r="H6" t="s">
        <v>424</v>
      </c>
      <c r="I6" t="b">
        <v>0</v>
      </c>
      <c r="J6">
        <v>7128</v>
      </c>
      <c r="K6" t="s">
        <v>405</v>
      </c>
      <c r="M6" t="s">
        <v>426</v>
      </c>
      <c r="N6" t="s">
        <v>427</v>
      </c>
      <c r="O6" t="s">
        <v>393</v>
      </c>
      <c r="P6">
        <v>10550</v>
      </c>
      <c r="Q6" t="s">
        <v>428</v>
      </c>
      <c r="R6" t="s">
        <v>336</v>
      </c>
      <c r="S6" t="s">
        <v>401</v>
      </c>
      <c r="T6" t="s">
        <v>410</v>
      </c>
      <c r="U6">
        <v>1</v>
      </c>
      <c r="V6">
        <v>1</v>
      </c>
      <c r="W6">
        <v>0</v>
      </c>
      <c r="X6">
        <v>0</v>
      </c>
      <c r="Y6" t="s">
        <v>408</v>
      </c>
      <c r="Z6">
        <v>1344811</v>
      </c>
      <c r="AA6" t="s">
        <v>397</v>
      </c>
      <c r="AB6" t="s">
        <v>398</v>
      </c>
      <c r="AC6" t="s">
        <v>399</v>
      </c>
      <c r="AD6" t="s">
        <v>400</v>
      </c>
      <c r="AE6" t="s">
        <v>258</v>
      </c>
      <c r="AF6">
        <v>6</v>
      </c>
      <c r="AG6">
        <v>1</v>
      </c>
      <c r="AH6">
        <v>2</v>
      </c>
      <c r="AI6">
        <v>4</v>
      </c>
      <c r="AJ6">
        <v>2</v>
      </c>
      <c r="AK6">
        <v>10</v>
      </c>
      <c r="AL6">
        <v>4</v>
      </c>
      <c r="AM6">
        <v>1</v>
      </c>
      <c r="AN6">
        <v>3</v>
      </c>
      <c r="AO6">
        <v>1</v>
      </c>
      <c r="AP6">
        <v>0</v>
      </c>
      <c r="AQ6">
        <v>0</v>
      </c>
      <c r="AR6">
        <v>2</v>
      </c>
      <c r="AS6">
        <v>1</v>
      </c>
      <c r="AT6">
        <v>4</v>
      </c>
      <c r="AU6">
        <v>3</v>
      </c>
      <c r="AV6">
        <v>34</v>
      </c>
      <c r="AW6">
        <v>21</v>
      </c>
      <c r="AX6">
        <v>32</v>
      </c>
      <c r="AY6">
        <v>29</v>
      </c>
      <c r="AZ6">
        <v>26</v>
      </c>
      <c r="BA6">
        <v>39</v>
      </c>
      <c r="BB6">
        <v>22</v>
      </c>
      <c r="BC6">
        <v>0.17647058823528999</v>
      </c>
      <c r="BD6">
        <v>4.7619047619039997E-2</v>
      </c>
      <c r="BE6">
        <v>6.25E-2</v>
      </c>
      <c r="BF6">
        <v>0.13793103448274999</v>
      </c>
      <c r="BG6">
        <v>7.6923076923070002E-2</v>
      </c>
      <c r="BH6">
        <v>0.25641025641025</v>
      </c>
      <c r="BI6">
        <v>0.18181818181817999</v>
      </c>
    </row>
    <row r="7" spans="1:61" x14ac:dyDescent="0.2">
      <c r="A7" t="s">
        <v>429</v>
      </c>
      <c r="B7" t="s">
        <v>383</v>
      </c>
      <c r="C7" t="s">
        <v>384</v>
      </c>
      <c r="D7" t="s">
        <v>385</v>
      </c>
      <c r="F7" t="s">
        <v>386</v>
      </c>
      <c r="G7" t="s">
        <v>423</v>
      </c>
      <c r="H7" t="s">
        <v>424</v>
      </c>
      <c r="I7" t="b">
        <v>0</v>
      </c>
      <c r="J7">
        <v>9738</v>
      </c>
      <c r="K7" t="s">
        <v>431</v>
      </c>
      <c r="M7" t="s">
        <v>432</v>
      </c>
      <c r="N7" t="s">
        <v>433</v>
      </c>
      <c r="O7" t="s">
        <v>393</v>
      </c>
      <c r="P7">
        <v>10705</v>
      </c>
      <c r="Q7" t="s">
        <v>434</v>
      </c>
      <c r="R7" t="s">
        <v>333</v>
      </c>
      <c r="S7" t="s">
        <v>401</v>
      </c>
      <c r="U7">
        <v>0</v>
      </c>
      <c r="V7">
        <v>0</v>
      </c>
      <c r="W7">
        <v>0</v>
      </c>
      <c r="X7">
        <v>0</v>
      </c>
      <c r="Y7" t="s">
        <v>435</v>
      </c>
      <c r="Z7">
        <v>1345404</v>
      </c>
      <c r="AA7" t="s">
        <v>397</v>
      </c>
      <c r="AB7" t="s">
        <v>398</v>
      </c>
      <c r="AC7" t="s">
        <v>399</v>
      </c>
      <c r="AD7" t="s">
        <v>400</v>
      </c>
      <c r="AE7" t="s">
        <v>334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8</v>
      </c>
      <c r="AW7">
        <v>14</v>
      </c>
      <c r="AX7">
        <v>10</v>
      </c>
      <c r="AY7">
        <v>13</v>
      </c>
      <c r="AZ7">
        <v>13</v>
      </c>
      <c r="BA7">
        <v>9</v>
      </c>
      <c r="BB7">
        <v>12</v>
      </c>
      <c r="BC7">
        <v>0</v>
      </c>
      <c r="BD7">
        <v>0</v>
      </c>
      <c r="BE7">
        <v>0</v>
      </c>
      <c r="BF7">
        <v>0.15384615384615</v>
      </c>
      <c r="BG7">
        <v>0</v>
      </c>
      <c r="BH7">
        <v>0</v>
      </c>
      <c r="BI7">
        <v>0</v>
      </c>
    </row>
    <row r="8" spans="1:61" x14ac:dyDescent="0.2">
      <c r="A8" t="s">
        <v>437</v>
      </c>
      <c r="B8" t="s">
        <v>383</v>
      </c>
      <c r="C8" t="s">
        <v>384</v>
      </c>
      <c r="D8" t="s">
        <v>385</v>
      </c>
      <c r="F8" t="s">
        <v>386</v>
      </c>
      <c r="G8" t="s">
        <v>423</v>
      </c>
      <c r="H8" t="s">
        <v>424</v>
      </c>
      <c r="I8" t="b">
        <v>0</v>
      </c>
      <c r="J8">
        <v>17758</v>
      </c>
      <c r="K8" t="s">
        <v>439</v>
      </c>
      <c r="L8">
        <v>3</v>
      </c>
      <c r="M8" t="s">
        <v>440</v>
      </c>
      <c r="N8" t="s">
        <v>441</v>
      </c>
      <c r="O8" t="s">
        <v>393</v>
      </c>
      <c r="P8">
        <v>11232</v>
      </c>
      <c r="Q8" t="s">
        <v>442</v>
      </c>
      <c r="R8" t="s">
        <v>335</v>
      </c>
      <c r="S8" t="s">
        <v>401</v>
      </c>
      <c r="U8">
        <v>1</v>
      </c>
      <c r="V8">
        <v>1</v>
      </c>
      <c r="W8">
        <v>0</v>
      </c>
      <c r="X8">
        <v>0</v>
      </c>
      <c r="Y8" t="s">
        <v>443</v>
      </c>
      <c r="Z8">
        <v>1344912</v>
      </c>
      <c r="AA8" t="s">
        <v>397</v>
      </c>
      <c r="AB8" t="s">
        <v>398</v>
      </c>
      <c r="AC8" t="s">
        <v>445</v>
      </c>
      <c r="AD8" t="s">
        <v>446</v>
      </c>
      <c r="AE8" t="s">
        <v>334</v>
      </c>
      <c r="AF8">
        <v>0</v>
      </c>
      <c r="AG8">
        <v>0</v>
      </c>
      <c r="AH8">
        <v>1</v>
      </c>
      <c r="AI8">
        <v>1</v>
      </c>
      <c r="AJ8">
        <v>1</v>
      </c>
      <c r="AK8">
        <v>2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2</v>
      </c>
      <c r="AU8">
        <v>0</v>
      </c>
      <c r="AV8">
        <v>0</v>
      </c>
      <c r="AW8">
        <v>4</v>
      </c>
      <c r="AX8">
        <v>4</v>
      </c>
      <c r="AY8">
        <v>5</v>
      </c>
      <c r="AZ8">
        <v>3</v>
      </c>
      <c r="BA8">
        <v>2</v>
      </c>
      <c r="BB8">
        <v>6</v>
      </c>
      <c r="BC8">
        <v>0</v>
      </c>
      <c r="BD8">
        <v>0</v>
      </c>
      <c r="BE8">
        <v>0.25</v>
      </c>
      <c r="BF8">
        <v>0.2</v>
      </c>
      <c r="BG8">
        <v>0.33333333333332998</v>
      </c>
      <c r="BH8">
        <v>1</v>
      </c>
      <c r="BI8">
        <v>0.16666666666666</v>
      </c>
    </row>
    <row r="9" spans="1:61" x14ac:dyDescent="0.2">
      <c r="A9" t="s">
        <v>447</v>
      </c>
      <c r="B9" t="s">
        <v>383</v>
      </c>
      <c r="C9" t="s">
        <v>384</v>
      </c>
      <c r="D9" t="s">
        <v>385</v>
      </c>
      <c r="E9" t="s">
        <v>403</v>
      </c>
      <c r="F9" t="s">
        <v>386</v>
      </c>
      <c r="G9" t="s">
        <v>423</v>
      </c>
      <c r="H9" t="s">
        <v>424</v>
      </c>
      <c r="I9" t="b">
        <v>0</v>
      </c>
      <c r="J9">
        <v>31524</v>
      </c>
      <c r="K9" t="s">
        <v>449</v>
      </c>
      <c r="M9" t="s">
        <v>450</v>
      </c>
      <c r="N9" t="s">
        <v>451</v>
      </c>
      <c r="O9" t="s">
        <v>393</v>
      </c>
      <c r="P9">
        <v>10801</v>
      </c>
      <c r="Q9" t="s">
        <v>452</v>
      </c>
      <c r="R9" t="s">
        <v>336</v>
      </c>
      <c r="S9" t="s">
        <v>401</v>
      </c>
      <c r="U9">
        <v>1</v>
      </c>
      <c r="V9">
        <v>1</v>
      </c>
      <c r="W9">
        <v>1</v>
      </c>
      <c r="X9">
        <v>0</v>
      </c>
      <c r="Y9" t="s">
        <v>453</v>
      </c>
      <c r="Z9">
        <v>1346286</v>
      </c>
      <c r="AA9" t="s">
        <v>397</v>
      </c>
      <c r="AB9" t="s">
        <v>398</v>
      </c>
      <c r="AC9" t="s">
        <v>399</v>
      </c>
      <c r="AD9" t="s">
        <v>400</v>
      </c>
      <c r="AE9" t="s">
        <v>258</v>
      </c>
      <c r="AF9">
        <v>1</v>
      </c>
      <c r="AG9">
        <v>1</v>
      </c>
      <c r="AH9">
        <v>3</v>
      </c>
      <c r="AI9">
        <v>0</v>
      </c>
      <c r="AJ9">
        <v>2</v>
      </c>
      <c r="AK9">
        <v>3</v>
      </c>
      <c r="AL9">
        <v>3</v>
      </c>
      <c r="AM9">
        <v>1</v>
      </c>
      <c r="AN9">
        <v>2</v>
      </c>
      <c r="AO9">
        <v>1</v>
      </c>
      <c r="AP9">
        <v>3</v>
      </c>
      <c r="AQ9">
        <v>1</v>
      </c>
      <c r="AR9">
        <v>1</v>
      </c>
      <c r="AS9">
        <v>1</v>
      </c>
      <c r="AT9">
        <v>1</v>
      </c>
      <c r="AU9">
        <v>0</v>
      </c>
      <c r="AV9">
        <v>16</v>
      </c>
      <c r="AW9">
        <v>35</v>
      </c>
      <c r="AX9">
        <v>31</v>
      </c>
      <c r="AY9">
        <v>13</v>
      </c>
      <c r="AZ9">
        <v>27</v>
      </c>
      <c r="BA9">
        <v>30</v>
      </c>
      <c r="BB9">
        <v>24</v>
      </c>
      <c r="BC9">
        <v>6.25E-2</v>
      </c>
      <c r="BD9">
        <v>2.8571428571420001E-2</v>
      </c>
      <c r="BE9">
        <v>9.6774193548380003E-2</v>
      </c>
      <c r="BF9">
        <v>0</v>
      </c>
      <c r="BG9">
        <v>7.4074074074070004E-2</v>
      </c>
      <c r="BH9">
        <v>0.1</v>
      </c>
      <c r="BI9">
        <v>0.125</v>
      </c>
    </row>
    <row r="10" spans="1:61" x14ac:dyDescent="0.2">
      <c r="A10" t="s">
        <v>455</v>
      </c>
      <c r="B10" t="s">
        <v>383</v>
      </c>
      <c r="C10" t="s">
        <v>384</v>
      </c>
      <c r="D10" t="s">
        <v>385</v>
      </c>
      <c r="F10" t="s">
        <v>386</v>
      </c>
      <c r="G10" t="s">
        <v>423</v>
      </c>
      <c r="H10" t="s">
        <v>424</v>
      </c>
      <c r="I10" t="b">
        <v>0</v>
      </c>
      <c r="J10">
        <v>38762</v>
      </c>
      <c r="K10" t="s">
        <v>457</v>
      </c>
      <c r="M10" t="s">
        <v>458</v>
      </c>
      <c r="N10" t="s">
        <v>441</v>
      </c>
      <c r="O10" t="s">
        <v>393</v>
      </c>
      <c r="P10">
        <v>11201</v>
      </c>
      <c r="Q10" t="s">
        <v>459</v>
      </c>
      <c r="R10" t="s">
        <v>333</v>
      </c>
      <c r="S10" t="s">
        <v>401</v>
      </c>
      <c r="U10">
        <v>0</v>
      </c>
      <c r="V10">
        <v>0</v>
      </c>
      <c r="W10">
        <v>0</v>
      </c>
      <c r="X10">
        <v>0</v>
      </c>
      <c r="Y10" t="s">
        <v>460</v>
      </c>
      <c r="Z10">
        <v>1348750</v>
      </c>
      <c r="AA10" t="s">
        <v>397</v>
      </c>
      <c r="AB10" t="s">
        <v>398</v>
      </c>
      <c r="AC10" t="s">
        <v>445</v>
      </c>
      <c r="AD10" t="s">
        <v>446</v>
      </c>
      <c r="AE10" t="s">
        <v>334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t="s">
        <v>462</v>
      </c>
      <c r="B11" t="s">
        <v>383</v>
      </c>
      <c r="C11" t="s">
        <v>384</v>
      </c>
      <c r="D11" t="s">
        <v>385</v>
      </c>
      <c r="E11" t="s">
        <v>403</v>
      </c>
      <c r="F11" t="s">
        <v>386</v>
      </c>
      <c r="G11" t="s">
        <v>423</v>
      </c>
      <c r="H11" t="s">
        <v>424</v>
      </c>
      <c r="I11" t="b">
        <v>0</v>
      </c>
      <c r="J11">
        <v>45268</v>
      </c>
      <c r="K11" t="s">
        <v>417</v>
      </c>
      <c r="M11" t="s">
        <v>464</v>
      </c>
      <c r="N11" t="s">
        <v>441</v>
      </c>
      <c r="O11" t="s">
        <v>393</v>
      </c>
      <c r="P11">
        <v>11201</v>
      </c>
      <c r="Q11" t="s">
        <v>465</v>
      </c>
      <c r="R11" t="s">
        <v>336</v>
      </c>
      <c r="S11" t="s">
        <v>401</v>
      </c>
      <c r="T11" t="s">
        <v>401</v>
      </c>
      <c r="U11">
        <v>1</v>
      </c>
      <c r="V11">
        <v>1</v>
      </c>
      <c r="W11">
        <v>0</v>
      </c>
      <c r="X11">
        <v>0</v>
      </c>
      <c r="Y11" t="s">
        <v>420</v>
      </c>
      <c r="Z11">
        <v>1348405</v>
      </c>
      <c r="AA11" t="s">
        <v>397</v>
      </c>
      <c r="AB11" t="s">
        <v>398</v>
      </c>
      <c r="AC11" t="s">
        <v>466</v>
      </c>
      <c r="AD11" t="s">
        <v>400</v>
      </c>
      <c r="AE11" t="s">
        <v>258</v>
      </c>
      <c r="AF11">
        <v>2</v>
      </c>
      <c r="AG11">
        <v>6</v>
      </c>
      <c r="AH11">
        <v>3</v>
      </c>
      <c r="AI11">
        <v>3</v>
      </c>
      <c r="AJ11">
        <v>1</v>
      </c>
      <c r="AK11">
        <v>1</v>
      </c>
      <c r="AL11">
        <v>0</v>
      </c>
      <c r="AM11">
        <v>2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9</v>
      </c>
      <c r="AW11">
        <v>24</v>
      </c>
      <c r="AX11">
        <v>25</v>
      </c>
      <c r="AY11">
        <v>18</v>
      </c>
      <c r="AZ11">
        <v>31</v>
      </c>
      <c r="BA11">
        <v>22</v>
      </c>
      <c r="BB11">
        <v>14</v>
      </c>
      <c r="BC11">
        <v>0.22222222222221999</v>
      </c>
      <c r="BD11">
        <v>0.25</v>
      </c>
      <c r="BE11">
        <v>0.12</v>
      </c>
      <c r="BF11">
        <v>0.16666666666666</v>
      </c>
      <c r="BG11">
        <v>3.2258064516119997E-2</v>
      </c>
      <c r="BH11">
        <v>4.5454545454540002E-2</v>
      </c>
      <c r="BI11">
        <v>0</v>
      </c>
    </row>
    <row r="12" spans="1:61" x14ac:dyDescent="0.2">
      <c r="A12" t="s">
        <v>467</v>
      </c>
      <c r="B12" t="s">
        <v>383</v>
      </c>
      <c r="C12" t="s">
        <v>384</v>
      </c>
      <c r="D12" t="s">
        <v>385</v>
      </c>
      <c r="F12" t="s">
        <v>386</v>
      </c>
      <c r="G12" t="s">
        <v>423</v>
      </c>
      <c r="H12" t="s">
        <v>424</v>
      </c>
      <c r="I12" t="b">
        <v>0</v>
      </c>
      <c r="J12">
        <v>46787</v>
      </c>
      <c r="K12" t="s">
        <v>469</v>
      </c>
      <c r="M12" t="s">
        <v>470</v>
      </c>
      <c r="N12" t="s">
        <v>433</v>
      </c>
      <c r="O12" t="s">
        <v>393</v>
      </c>
      <c r="P12">
        <v>10701</v>
      </c>
      <c r="Q12" t="s">
        <v>471</v>
      </c>
      <c r="R12" t="s">
        <v>333</v>
      </c>
      <c r="S12" t="s">
        <v>401</v>
      </c>
      <c r="U12">
        <v>0</v>
      </c>
      <c r="V12">
        <v>0</v>
      </c>
      <c r="W12">
        <v>0</v>
      </c>
      <c r="X12">
        <v>0</v>
      </c>
      <c r="Y12" t="s">
        <v>472</v>
      </c>
      <c r="Z12">
        <v>1464030</v>
      </c>
      <c r="AA12" t="s">
        <v>397</v>
      </c>
      <c r="AB12" t="s">
        <v>398</v>
      </c>
      <c r="AC12" t="s">
        <v>399</v>
      </c>
      <c r="AD12" t="s">
        <v>400</v>
      </c>
      <c r="AE12" t="s">
        <v>334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2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 t="s">
        <v>474</v>
      </c>
      <c r="B13" t="s">
        <v>383</v>
      </c>
      <c r="C13" t="s">
        <v>384</v>
      </c>
      <c r="D13" t="s">
        <v>385</v>
      </c>
      <c r="F13" t="s">
        <v>386</v>
      </c>
      <c r="G13" t="s">
        <v>423</v>
      </c>
      <c r="H13" t="s">
        <v>424</v>
      </c>
      <c r="I13" t="b">
        <v>0</v>
      </c>
      <c r="J13">
        <v>47753</v>
      </c>
      <c r="K13" t="s">
        <v>476</v>
      </c>
      <c r="M13" t="s">
        <v>477</v>
      </c>
      <c r="N13" t="s">
        <v>478</v>
      </c>
      <c r="O13" t="s">
        <v>393</v>
      </c>
      <c r="P13">
        <v>11220</v>
      </c>
      <c r="Q13" t="s">
        <v>479</v>
      </c>
      <c r="R13" t="s">
        <v>333</v>
      </c>
      <c r="S13" t="s">
        <v>401</v>
      </c>
      <c r="U13">
        <v>0</v>
      </c>
      <c r="V13">
        <v>0</v>
      </c>
      <c r="W13">
        <v>0</v>
      </c>
      <c r="X13">
        <v>0</v>
      </c>
      <c r="Y13" t="s">
        <v>480</v>
      </c>
      <c r="Z13">
        <v>1470344</v>
      </c>
      <c r="AA13" t="s">
        <v>397</v>
      </c>
      <c r="AB13" t="s">
        <v>398</v>
      </c>
      <c r="AC13" t="s">
        <v>399</v>
      </c>
      <c r="AD13" t="s">
        <v>400</v>
      </c>
      <c r="AE13" t="s">
        <v>334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>
        <v>6</v>
      </c>
      <c r="AX13">
        <v>2</v>
      </c>
      <c r="AY13">
        <v>1</v>
      </c>
      <c r="AZ13">
        <v>2</v>
      </c>
      <c r="BA13">
        <v>2</v>
      </c>
      <c r="BB13">
        <v>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0.5</v>
      </c>
      <c r="BI13">
        <v>0</v>
      </c>
    </row>
    <row r="14" spans="1:61" x14ac:dyDescent="0.2">
      <c r="A14" t="s">
        <v>482</v>
      </c>
      <c r="B14" t="s">
        <v>383</v>
      </c>
      <c r="C14" t="s">
        <v>384</v>
      </c>
      <c r="D14" t="s">
        <v>483</v>
      </c>
      <c r="G14" t="s">
        <v>484</v>
      </c>
      <c r="H14" t="s">
        <v>485</v>
      </c>
      <c r="I14" t="b">
        <v>0</v>
      </c>
      <c r="J14">
        <v>10218</v>
      </c>
      <c r="K14" t="s">
        <v>487</v>
      </c>
      <c r="M14" t="s">
        <v>488</v>
      </c>
      <c r="N14" t="s">
        <v>489</v>
      </c>
      <c r="O14" t="s">
        <v>490</v>
      </c>
      <c r="P14">
        <v>6511</v>
      </c>
      <c r="Q14" t="s">
        <v>491</v>
      </c>
      <c r="R14" t="s">
        <v>335</v>
      </c>
      <c r="S14" t="s">
        <v>401</v>
      </c>
      <c r="U14">
        <v>1</v>
      </c>
      <c r="V14">
        <v>1</v>
      </c>
      <c r="W14">
        <v>1</v>
      </c>
      <c r="X14">
        <v>1</v>
      </c>
      <c r="Y14" t="s">
        <v>492</v>
      </c>
      <c r="Z14">
        <v>1345621</v>
      </c>
      <c r="AA14" t="s">
        <v>397</v>
      </c>
      <c r="AB14" t="s">
        <v>398</v>
      </c>
      <c r="AC14" t="s">
        <v>494</v>
      </c>
      <c r="AD14" t="s">
        <v>495</v>
      </c>
      <c r="AE14" t="s">
        <v>334</v>
      </c>
      <c r="AF14">
        <v>0</v>
      </c>
      <c r="AG14">
        <v>5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3</v>
      </c>
      <c r="AU14">
        <v>0</v>
      </c>
      <c r="AV14">
        <v>0</v>
      </c>
      <c r="AW14">
        <v>16</v>
      </c>
      <c r="AX14">
        <v>7</v>
      </c>
      <c r="AY14">
        <v>10</v>
      </c>
      <c r="AZ14">
        <v>8</v>
      </c>
      <c r="BA14">
        <v>11</v>
      </c>
      <c r="BB14">
        <v>5</v>
      </c>
      <c r="BC14">
        <v>0</v>
      </c>
      <c r="BD14">
        <v>0.3125</v>
      </c>
      <c r="BE14">
        <v>0.14285714285713999</v>
      </c>
      <c r="BF14">
        <v>0.1</v>
      </c>
      <c r="BG14">
        <v>0</v>
      </c>
      <c r="BH14">
        <v>0</v>
      </c>
      <c r="BI14">
        <v>0.2</v>
      </c>
    </row>
    <row r="15" spans="1:61" x14ac:dyDescent="0.2">
      <c r="A15" t="s">
        <v>496</v>
      </c>
      <c r="B15" t="s">
        <v>383</v>
      </c>
      <c r="C15" t="s">
        <v>384</v>
      </c>
      <c r="D15" t="s">
        <v>483</v>
      </c>
      <c r="G15" t="s">
        <v>484</v>
      </c>
      <c r="H15" t="s">
        <v>485</v>
      </c>
      <c r="I15" t="b">
        <v>0</v>
      </c>
      <c r="J15">
        <v>10852</v>
      </c>
      <c r="K15" t="s">
        <v>498</v>
      </c>
      <c r="M15" t="s">
        <v>499</v>
      </c>
      <c r="N15" t="s">
        <v>500</v>
      </c>
      <c r="O15" t="s">
        <v>490</v>
      </c>
      <c r="P15">
        <v>6810</v>
      </c>
      <c r="Q15" t="s">
        <v>501</v>
      </c>
      <c r="R15" t="s">
        <v>333</v>
      </c>
      <c r="S15" t="s">
        <v>401</v>
      </c>
      <c r="U15">
        <v>0</v>
      </c>
      <c r="V15">
        <v>0</v>
      </c>
      <c r="W15">
        <v>0</v>
      </c>
      <c r="X15">
        <v>1</v>
      </c>
      <c r="Y15" t="s">
        <v>502</v>
      </c>
      <c r="Z15">
        <v>1346352</v>
      </c>
      <c r="AA15" t="s">
        <v>397</v>
      </c>
      <c r="AB15" t="s">
        <v>398</v>
      </c>
      <c r="AC15" t="s">
        <v>494</v>
      </c>
      <c r="AD15" t="s">
        <v>495</v>
      </c>
      <c r="AE15" t="s">
        <v>334</v>
      </c>
      <c r="AF15">
        <v>0</v>
      </c>
      <c r="AG15">
        <v>0</v>
      </c>
      <c r="AH15">
        <v>1</v>
      </c>
      <c r="AI15">
        <v>2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9</v>
      </c>
      <c r="AW15">
        <v>12</v>
      </c>
      <c r="AX15">
        <v>13</v>
      </c>
      <c r="AY15">
        <v>9</v>
      </c>
      <c r="AZ15">
        <v>9</v>
      </c>
      <c r="BA15">
        <v>9</v>
      </c>
      <c r="BB15">
        <v>9</v>
      </c>
      <c r="BC15">
        <v>0</v>
      </c>
      <c r="BD15">
        <v>0</v>
      </c>
      <c r="BE15">
        <v>7.6923076923070002E-2</v>
      </c>
      <c r="BF15">
        <v>0.22222222222221999</v>
      </c>
      <c r="BG15">
        <v>0</v>
      </c>
      <c r="BH15">
        <v>0</v>
      </c>
      <c r="BI15">
        <v>0.11111111111110999</v>
      </c>
    </row>
    <row r="16" spans="1:61" x14ac:dyDescent="0.2">
      <c r="A16" t="s">
        <v>504</v>
      </c>
      <c r="B16" t="s">
        <v>383</v>
      </c>
      <c r="C16" t="s">
        <v>384</v>
      </c>
      <c r="D16" t="s">
        <v>483</v>
      </c>
      <c r="G16" t="s">
        <v>484</v>
      </c>
      <c r="H16" t="s">
        <v>485</v>
      </c>
      <c r="I16" t="b">
        <v>0</v>
      </c>
      <c r="J16">
        <v>17321</v>
      </c>
      <c r="K16" t="s">
        <v>506</v>
      </c>
      <c r="M16" t="s">
        <v>507</v>
      </c>
      <c r="N16" t="s">
        <v>508</v>
      </c>
      <c r="O16" t="s">
        <v>490</v>
      </c>
      <c r="P16">
        <v>6779</v>
      </c>
      <c r="Q16" t="s">
        <v>509</v>
      </c>
      <c r="R16" t="s">
        <v>333</v>
      </c>
      <c r="S16" t="s">
        <v>401</v>
      </c>
      <c r="U16">
        <v>0</v>
      </c>
      <c r="V16">
        <v>0</v>
      </c>
      <c r="W16">
        <v>0</v>
      </c>
      <c r="X16">
        <v>0</v>
      </c>
      <c r="Y16" t="s">
        <v>510</v>
      </c>
      <c r="Z16">
        <v>1345996</v>
      </c>
      <c r="AA16" t="s">
        <v>397</v>
      </c>
      <c r="AB16" t="s">
        <v>398</v>
      </c>
      <c r="AC16" t="s">
        <v>494</v>
      </c>
      <c r="AD16" t="s">
        <v>495</v>
      </c>
      <c r="AE16" t="s">
        <v>334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">
      <c r="A17" t="s">
        <v>512</v>
      </c>
      <c r="B17" t="s">
        <v>383</v>
      </c>
      <c r="C17" t="s">
        <v>384</v>
      </c>
      <c r="D17" t="s">
        <v>483</v>
      </c>
      <c r="G17" t="s">
        <v>484</v>
      </c>
      <c r="H17" t="s">
        <v>485</v>
      </c>
      <c r="I17" t="b">
        <v>0</v>
      </c>
      <c r="J17">
        <v>18772</v>
      </c>
      <c r="K17" t="s">
        <v>514</v>
      </c>
      <c r="M17" t="s">
        <v>515</v>
      </c>
      <c r="N17" t="s">
        <v>516</v>
      </c>
      <c r="O17" t="s">
        <v>490</v>
      </c>
      <c r="P17">
        <v>6902</v>
      </c>
      <c r="Q17" t="s">
        <v>517</v>
      </c>
      <c r="R17" t="s">
        <v>335</v>
      </c>
      <c r="S17" t="s">
        <v>401</v>
      </c>
      <c r="U17">
        <v>0</v>
      </c>
      <c r="V17">
        <v>0</v>
      </c>
      <c r="W17">
        <v>0</v>
      </c>
      <c r="X17">
        <v>0</v>
      </c>
      <c r="Y17" t="s">
        <v>518</v>
      </c>
      <c r="Z17">
        <v>1345099</v>
      </c>
      <c r="AA17" t="s">
        <v>397</v>
      </c>
      <c r="AB17" t="s">
        <v>398</v>
      </c>
      <c r="AC17" t="s">
        <v>494</v>
      </c>
      <c r="AD17" t="s">
        <v>495</v>
      </c>
      <c r="AE17" t="s">
        <v>334</v>
      </c>
      <c r="AF17">
        <v>0</v>
      </c>
      <c r="AG17">
        <v>1</v>
      </c>
      <c r="AH17">
        <v>0</v>
      </c>
      <c r="AI17">
        <v>2</v>
      </c>
      <c r="AJ17">
        <v>0</v>
      </c>
      <c r="AK17">
        <v>4</v>
      </c>
      <c r="AL17">
        <v>0</v>
      </c>
      <c r="AM17">
        <v>0</v>
      </c>
      <c r="AN17">
        <v>1</v>
      </c>
      <c r="AO17">
        <v>2</v>
      </c>
      <c r="AP17">
        <v>1</v>
      </c>
      <c r="AQ17">
        <v>0</v>
      </c>
      <c r="AR17">
        <v>2</v>
      </c>
      <c r="AS17">
        <v>1</v>
      </c>
      <c r="AT17">
        <v>2</v>
      </c>
      <c r="AU17">
        <v>2</v>
      </c>
      <c r="AV17">
        <v>21</v>
      </c>
      <c r="AW17">
        <v>30</v>
      </c>
      <c r="AX17">
        <v>25</v>
      </c>
      <c r="AY17">
        <v>25</v>
      </c>
      <c r="AZ17">
        <v>26</v>
      </c>
      <c r="BA17">
        <v>24</v>
      </c>
      <c r="BB17">
        <v>25</v>
      </c>
      <c r="BC17">
        <v>0</v>
      </c>
      <c r="BD17">
        <v>3.3333333333330002E-2</v>
      </c>
      <c r="BE17">
        <v>0</v>
      </c>
      <c r="BF17">
        <v>0.08</v>
      </c>
      <c r="BG17">
        <v>0</v>
      </c>
      <c r="BH17">
        <v>0.16666666666666</v>
      </c>
      <c r="BI17">
        <v>0</v>
      </c>
    </row>
    <row r="18" spans="1:61" x14ac:dyDescent="0.2">
      <c r="A18" t="s">
        <v>520</v>
      </c>
      <c r="B18" t="s">
        <v>383</v>
      </c>
      <c r="C18" t="s">
        <v>384</v>
      </c>
      <c r="D18" t="s">
        <v>483</v>
      </c>
      <c r="G18" t="s">
        <v>484</v>
      </c>
      <c r="H18" t="s">
        <v>485</v>
      </c>
      <c r="I18" t="b">
        <v>0</v>
      </c>
      <c r="J18">
        <v>20293</v>
      </c>
      <c r="K18" t="s">
        <v>522</v>
      </c>
      <c r="M18" t="s">
        <v>523</v>
      </c>
      <c r="N18" t="s">
        <v>524</v>
      </c>
      <c r="O18" t="s">
        <v>490</v>
      </c>
      <c r="P18">
        <v>6401</v>
      </c>
      <c r="Q18" t="s">
        <v>525</v>
      </c>
      <c r="R18" t="s">
        <v>335</v>
      </c>
      <c r="S18" t="s">
        <v>401</v>
      </c>
      <c r="U18">
        <v>0</v>
      </c>
      <c r="V18">
        <v>0</v>
      </c>
      <c r="W18">
        <v>1</v>
      </c>
      <c r="X18">
        <v>1</v>
      </c>
      <c r="Y18" t="s">
        <v>526</v>
      </c>
      <c r="Z18">
        <v>1346155</v>
      </c>
      <c r="AA18" t="s">
        <v>397</v>
      </c>
      <c r="AB18" t="s">
        <v>398</v>
      </c>
      <c r="AC18" t="s">
        <v>494</v>
      </c>
      <c r="AD18" t="s">
        <v>495</v>
      </c>
      <c r="AE18" t="s">
        <v>334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6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0</v>
      </c>
      <c r="AW18">
        <v>8</v>
      </c>
      <c r="AX18">
        <v>3</v>
      </c>
      <c r="AY18">
        <v>9</v>
      </c>
      <c r="AZ18">
        <v>8</v>
      </c>
      <c r="BA18">
        <v>10</v>
      </c>
      <c r="BB18">
        <v>7</v>
      </c>
      <c r="BC18">
        <v>0</v>
      </c>
      <c r="BD18">
        <v>0.125</v>
      </c>
      <c r="BE18">
        <v>0</v>
      </c>
      <c r="BF18">
        <v>0</v>
      </c>
      <c r="BG18">
        <v>0.125</v>
      </c>
      <c r="BH18">
        <v>0.6</v>
      </c>
      <c r="BI18">
        <v>0</v>
      </c>
    </row>
    <row r="19" spans="1:61" x14ac:dyDescent="0.2">
      <c r="A19" t="s">
        <v>528</v>
      </c>
      <c r="B19" t="s">
        <v>383</v>
      </c>
      <c r="C19" t="s">
        <v>384</v>
      </c>
      <c r="D19" t="s">
        <v>483</v>
      </c>
      <c r="E19" t="s">
        <v>403</v>
      </c>
      <c r="G19" t="s">
        <v>484</v>
      </c>
      <c r="H19" t="s">
        <v>485</v>
      </c>
      <c r="I19" t="b">
        <v>0</v>
      </c>
      <c r="J19">
        <v>30023</v>
      </c>
      <c r="K19" t="s">
        <v>449</v>
      </c>
      <c r="M19" t="s">
        <v>530</v>
      </c>
      <c r="N19" t="s">
        <v>531</v>
      </c>
      <c r="O19" t="s">
        <v>490</v>
      </c>
      <c r="P19">
        <v>6605</v>
      </c>
      <c r="Q19" t="s">
        <v>532</v>
      </c>
      <c r="R19" t="s">
        <v>336</v>
      </c>
      <c r="S19" t="s">
        <v>401</v>
      </c>
      <c r="T19" t="s">
        <v>410</v>
      </c>
      <c r="U19">
        <v>1</v>
      </c>
      <c r="V19">
        <v>1</v>
      </c>
      <c r="W19">
        <v>1</v>
      </c>
      <c r="X19">
        <v>0</v>
      </c>
      <c r="Y19" t="s">
        <v>453</v>
      </c>
      <c r="Z19">
        <v>1346286</v>
      </c>
      <c r="AA19" t="s">
        <v>397</v>
      </c>
      <c r="AB19" t="s">
        <v>398</v>
      </c>
      <c r="AC19" t="s">
        <v>494</v>
      </c>
      <c r="AD19" t="s">
        <v>495</v>
      </c>
      <c r="AE19" t="s">
        <v>258</v>
      </c>
      <c r="AF19">
        <v>1</v>
      </c>
      <c r="AG19">
        <v>9</v>
      </c>
      <c r="AH19">
        <v>2</v>
      </c>
      <c r="AI19">
        <v>2</v>
      </c>
      <c r="AJ19">
        <v>1</v>
      </c>
      <c r="AK19">
        <v>0</v>
      </c>
      <c r="AL19">
        <v>4</v>
      </c>
      <c r="AM19">
        <v>4</v>
      </c>
      <c r="AN19">
        <v>0</v>
      </c>
      <c r="AO19">
        <v>0</v>
      </c>
      <c r="AP19">
        <v>0</v>
      </c>
      <c r="AQ19">
        <v>1</v>
      </c>
      <c r="AR19">
        <v>2</v>
      </c>
      <c r="AS19">
        <v>1</v>
      </c>
      <c r="AT19">
        <v>1</v>
      </c>
      <c r="AU19">
        <v>1</v>
      </c>
      <c r="AV19">
        <v>11</v>
      </c>
      <c r="AW19">
        <v>20</v>
      </c>
      <c r="AX19">
        <v>12</v>
      </c>
      <c r="AY19">
        <v>14</v>
      </c>
      <c r="AZ19">
        <v>7</v>
      </c>
      <c r="BA19">
        <v>10</v>
      </c>
      <c r="BB19">
        <v>14</v>
      </c>
      <c r="BC19">
        <v>9.0909090909089996E-2</v>
      </c>
      <c r="BD19">
        <v>0.45</v>
      </c>
      <c r="BE19">
        <v>0.16666666666666</v>
      </c>
      <c r="BF19">
        <v>0.14285714285713999</v>
      </c>
      <c r="BG19">
        <v>0.14285714285713999</v>
      </c>
      <c r="BH19">
        <v>0</v>
      </c>
      <c r="BI19">
        <v>0.28571428571427998</v>
      </c>
    </row>
    <row r="20" spans="1:61" x14ac:dyDescent="0.2">
      <c r="A20" t="s">
        <v>533</v>
      </c>
      <c r="B20" t="s">
        <v>383</v>
      </c>
      <c r="C20" t="s">
        <v>384</v>
      </c>
      <c r="D20" t="s">
        <v>483</v>
      </c>
      <c r="G20" t="s">
        <v>484</v>
      </c>
      <c r="H20" t="s">
        <v>485</v>
      </c>
      <c r="I20" t="b">
        <v>0</v>
      </c>
      <c r="J20">
        <v>45864</v>
      </c>
      <c r="K20" t="s">
        <v>535</v>
      </c>
      <c r="M20" t="s">
        <v>536</v>
      </c>
      <c r="N20" t="s">
        <v>531</v>
      </c>
      <c r="O20" t="s">
        <v>490</v>
      </c>
      <c r="P20">
        <v>6610</v>
      </c>
      <c r="Q20" t="s">
        <v>537</v>
      </c>
      <c r="R20" t="s">
        <v>335</v>
      </c>
      <c r="S20" t="s">
        <v>401</v>
      </c>
      <c r="T20" t="s">
        <v>401</v>
      </c>
      <c r="U20">
        <v>1</v>
      </c>
      <c r="V20">
        <v>1</v>
      </c>
      <c r="W20">
        <v>0</v>
      </c>
      <c r="X20">
        <v>0</v>
      </c>
      <c r="Y20" t="s">
        <v>538</v>
      </c>
      <c r="Z20">
        <v>1446879</v>
      </c>
      <c r="AA20" t="s">
        <v>397</v>
      </c>
      <c r="AB20" t="s">
        <v>398</v>
      </c>
      <c r="AC20" t="s">
        <v>494</v>
      </c>
      <c r="AD20" t="s">
        <v>495</v>
      </c>
      <c r="AE20" t="s">
        <v>258</v>
      </c>
      <c r="AF20">
        <v>5</v>
      </c>
      <c r="AG20">
        <v>0</v>
      </c>
      <c r="AH20">
        <v>1</v>
      </c>
      <c r="AI20">
        <v>0</v>
      </c>
      <c r="AJ20">
        <v>1</v>
      </c>
      <c r="AK20">
        <v>3</v>
      </c>
      <c r="AL20">
        <v>1</v>
      </c>
      <c r="AM20">
        <v>1</v>
      </c>
      <c r="AN20">
        <v>0</v>
      </c>
      <c r="AO20">
        <v>2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7</v>
      </c>
      <c r="AW20">
        <v>6</v>
      </c>
      <c r="AX20">
        <v>6</v>
      </c>
      <c r="AY20">
        <v>7</v>
      </c>
      <c r="AZ20">
        <v>9</v>
      </c>
      <c r="BA20">
        <v>12</v>
      </c>
      <c r="BB20">
        <v>12</v>
      </c>
      <c r="BC20">
        <v>0.71428571428570997</v>
      </c>
      <c r="BD20">
        <v>0</v>
      </c>
      <c r="BE20">
        <v>0.16666666666666</v>
      </c>
      <c r="BF20">
        <v>0</v>
      </c>
      <c r="BG20">
        <v>0.11111111111110999</v>
      </c>
      <c r="BH20">
        <v>0.25</v>
      </c>
      <c r="BI20">
        <v>8.3333333333329998E-2</v>
      </c>
    </row>
    <row r="21" spans="1:61" x14ac:dyDescent="0.2">
      <c r="A21" t="s">
        <v>540</v>
      </c>
      <c r="B21" t="s">
        <v>383</v>
      </c>
      <c r="C21" t="s">
        <v>384</v>
      </c>
      <c r="D21" t="s">
        <v>483</v>
      </c>
      <c r="G21" t="s">
        <v>484</v>
      </c>
      <c r="H21" t="s">
        <v>485</v>
      </c>
      <c r="I21" t="b">
        <v>0</v>
      </c>
      <c r="J21">
        <v>45929</v>
      </c>
      <c r="K21" t="s">
        <v>542</v>
      </c>
      <c r="M21" t="s">
        <v>543</v>
      </c>
      <c r="N21" t="s">
        <v>500</v>
      </c>
      <c r="O21" t="s">
        <v>490</v>
      </c>
      <c r="P21">
        <v>6810</v>
      </c>
      <c r="Q21" t="s">
        <v>544</v>
      </c>
      <c r="R21" t="s">
        <v>333</v>
      </c>
      <c r="S21" t="s">
        <v>401</v>
      </c>
      <c r="U21">
        <v>0</v>
      </c>
      <c r="V21">
        <v>0</v>
      </c>
      <c r="W21">
        <v>0</v>
      </c>
      <c r="X21">
        <v>1</v>
      </c>
      <c r="Y21" t="s">
        <v>545</v>
      </c>
      <c r="Z21">
        <v>1448978</v>
      </c>
      <c r="AA21" t="s">
        <v>397</v>
      </c>
      <c r="AB21" t="s">
        <v>398</v>
      </c>
      <c r="AE21" t="s">
        <v>258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2</v>
      </c>
      <c r="AX21">
        <v>4</v>
      </c>
      <c r="AY21">
        <v>1</v>
      </c>
      <c r="AZ21">
        <v>2</v>
      </c>
      <c r="BA21">
        <v>2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 t="s">
        <v>547</v>
      </c>
      <c r="B22" t="s">
        <v>383</v>
      </c>
      <c r="C22" t="s">
        <v>384</v>
      </c>
      <c r="D22" t="s">
        <v>483</v>
      </c>
      <c r="G22" t="s">
        <v>484</v>
      </c>
      <c r="H22" t="s">
        <v>485</v>
      </c>
      <c r="I22" t="b">
        <v>0</v>
      </c>
      <c r="J22">
        <v>46202</v>
      </c>
      <c r="K22" t="s">
        <v>549</v>
      </c>
      <c r="M22" t="s">
        <v>550</v>
      </c>
      <c r="N22" t="s">
        <v>551</v>
      </c>
      <c r="O22" t="s">
        <v>490</v>
      </c>
      <c r="P22">
        <v>6514</v>
      </c>
      <c r="Q22" t="s">
        <v>552</v>
      </c>
      <c r="R22" t="s">
        <v>335</v>
      </c>
      <c r="S22" t="s">
        <v>401</v>
      </c>
      <c r="T22" t="s">
        <v>401</v>
      </c>
      <c r="U22">
        <v>1</v>
      </c>
      <c r="V22">
        <v>1</v>
      </c>
      <c r="W22">
        <v>0</v>
      </c>
      <c r="X22">
        <v>1</v>
      </c>
      <c r="Y22" t="s">
        <v>538</v>
      </c>
      <c r="Z22">
        <v>1446879</v>
      </c>
      <c r="AA22" t="s">
        <v>397</v>
      </c>
      <c r="AB22" t="s">
        <v>398</v>
      </c>
      <c r="AC22" t="s">
        <v>553</v>
      </c>
      <c r="AD22" t="s">
        <v>554</v>
      </c>
      <c r="AE22" t="s">
        <v>334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2</v>
      </c>
      <c r="AW22">
        <v>4</v>
      </c>
      <c r="AX22">
        <v>1</v>
      </c>
      <c r="AY22">
        <v>1</v>
      </c>
      <c r="AZ22">
        <v>2</v>
      </c>
      <c r="BA22">
        <v>6</v>
      </c>
      <c r="BB22">
        <v>4</v>
      </c>
      <c r="BC22">
        <v>0.5</v>
      </c>
      <c r="BD22">
        <v>0</v>
      </c>
      <c r="BE22">
        <v>0</v>
      </c>
      <c r="BF22">
        <v>0</v>
      </c>
      <c r="BG22">
        <v>0</v>
      </c>
      <c r="BH22">
        <v>0.33333333333332998</v>
      </c>
      <c r="BI22">
        <v>1.25</v>
      </c>
    </row>
    <row r="23" spans="1:61" x14ac:dyDescent="0.2">
      <c r="A23" t="s">
        <v>555</v>
      </c>
      <c r="B23" t="s">
        <v>383</v>
      </c>
      <c r="C23" t="s">
        <v>384</v>
      </c>
      <c r="D23" t="s">
        <v>483</v>
      </c>
      <c r="G23" t="s">
        <v>484</v>
      </c>
      <c r="H23" t="s">
        <v>485</v>
      </c>
      <c r="I23" t="b">
        <v>0</v>
      </c>
      <c r="J23">
        <v>47091</v>
      </c>
      <c r="K23" t="s">
        <v>557</v>
      </c>
      <c r="M23" t="s">
        <v>558</v>
      </c>
      <c r="N23" t="s">
        <v>500</v>
      </c>
      <c r="O23" t="s">
        <v>490</v>
      </c>
      <c r="P23">
        <v>6810</v>
      </c>
      <c r="Q23" t="s">
        <v>559</v>
      </c>
      <c r="R23" t="s">
        <v>333</v>
      </c>
      <c r="S23" t="s">
        <v>401</v>
      </c>
      <c r="U23">
        <v>0</v>
      </c>
      <c r="V23">
        <v>0</v>
      </c>
      <c r="W23">
        <v>0</v>
      </c>
      <c r="X23">
        <v>1</v>
      </c>
      <c r="Y23" t="s">
        <v>560</v>
      </c>
      <c r="Z23">
        <v>1465057</v>
      </c>
      <c r="AA23" t="s">
        <v>397</v>
      </c>
      <c r="AB23" t="s">
        <v>398</v>
      </c>
      <c r="AC23" t="s">
        <v>399</v>
      </c>
      <c r="AD23" t="s">
        <v>400</v>
      </c>
      <c r="AE23" t="s">
        <v>334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t="s">
        <v>562</v>
      </c>
      <c r="B24" t="s">
        <v>383</v>
      </c>
      <c r="C24" t="s">
        <v>384</v>
      </c>
      <c r="D24" t="s">
        <v>483</v>
      </c>
      <c r="E24" t="s">
        <v>403</v>
      </c>
      <c r="G24" t="s">
        <v>484</v>
      </c>
      <c r="H24" t="s">
        <v>485</v>
      </c>
      <c r="I24" t="b">
        <v>0</v>
      </c>
      <c r="J24">
        <v>47886</v>
      </c>
      <c r="K24" t="s">
        <v>449</v>
      </c>
      <c r="M24" t="s">
        <v>564</v>
      </c>
      <c r="N24" t="s">
        <v>516</v>
      </c>
      <c r="O24" t="s">
        <v>490</v>
      </c>
      <c r="P24">
        <v>6902</v>
      </c>
      <c r="Q24" t="s">
        <v>565</v>
      </c>
      <c r="R24" t="s">
        <v>336</v>
      </c>
      <c r="S24" t="s">
        <v>401</v>
      </c>
      <c r="T24" t="s">
        <v>401</v>
      </c>
      <c r="U24">
        <v>1</v>
      </c>
      <c r="V24">
        <v>1</v>
      </c>
      <c r="W24">
        <v>0</v>
      </c>
      <c r="X24">
        <v>0</v>
      </c>
      <c r="Y24" t="s">
        <v>453</v>
      </c>
      <c r="Z24">
        <v>1346286</v>
      </c>
      <c r="AA24" t="s">
        <v>397</v>
      </c>
      <c r="AB24" t="s">
        <v>398</v>
      </c>
      <c r="AC24" t="s">
        <v>445</v>
      </c>
      <c r="AD24" t="s">
        <v>446</v>
      </c>
      <c r="AE24" t="s">
        <v>334</v>
      </c>
      <c r="AF24">
        <v>5</v>
      </c>
      <c r="AG24">
        <v>0</v>
      </c>
      <c r="AH24">
        <v>2</v>
      </c>
      <c r="AI24">
        <v>0</v>
      </c>
      <c r="AJ24">
        <v>2</v>
      </c>
      <c r="AK24">
        <v>5</v>
      </c>
      <c r="AL24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12</v>
      </c>
      <c r="AW24">
        <v>19</v>
      </c>
      <c r="AX24">
        <v>7</v>
      </c>
      <c r="AY24">
        <v>5</v>
      </c>
      <c r="AZ24">
        <v>5</v>
      </c>
      <c r="BA24">
        <v>12</v>
      </c>
      <c r="BB24">
        <v>10</v>
      </c>
      <c r="BC24">
        <v>0.41666666666666002</v>
      </c>
      <c r="BD24">
        <v>0</v>
      </c>
      <c r="BE24">
        <v>0.28571428571427998</v>
      </c>
      <c r="BF24">
        <v>0</v>
      </c>
      <c r="BG24">
        <v>0.4</v>
      </c>
      <c r="BH24">
        <v>0.41666666666666002</v>
      </c>
      <c r="BI24">
        <v>0.3</v>
      </c>
    </row>
    <row r="25" spans="1:61" x14ac:dyDescent="0.2">
      <c r="A25" t="s">
        <v>566</v>
      </c>
      <c r="B25" t="s">
        <v>383</v>
      </c>
      <c r="C25" t="s">
        <v>384</v>
      </c>
      <c r="D25" t="s">
        <v>385</v>
      </c>
      <c r="E25" t="s">
        <v>403</v>
      </c>
      <c r="G25" t="s">
        <v>567</v>
      </c>
      <c r="H25" t="s">
        <v>568</v>
      </c>
      <c r="I25" t="b">
        <v>0</v>
      </c>
      <c r="J25">
        <v>1609</v>
      </c>
      <c r="K25" t="s">
        <v>570</v>
      </c>
      <c r="M25" t="s">
        <v>571</v>
      </c>
      <c r="N25" t="s">
        <v>572</v>
      </c>
      <c r="O25" t="s">
        <v>393</v>
      </c>
      <c r="P25">
        <v>10468</v>
      </c>
      <c r="Q25" t="s">
        <v>573</v>
      </c>
      <c r="R25" t="s">
        <v>336</v>
      </c>
      <c r="S25" t="s">
        <v>401</v>
      </c>
      <c r="T25" t="s">
        <v>410</v>
      </c>
      <c r="U25">
        <v>1</v>
      </c>
      <c r="V25">
        <v>1</v>
      </c>
      <c r="W25">
        <v>1</v>
      </c>
      <c r="X25">
        <v>0</v>
      </c>
      <c r="Y25" t="s">
        <v>574</v>
      </c>
      <c r="Z25">
        <v>1346946</v>
      </c>
      <c r="AA25" t="s">
        <v>397</v>
      </c>
      <c r="AB25" t="s">
        <v>398</v>
      </c>
      <c r="AC25" t="s">
        <v>399</v>
      </c>
      <c r="AD25" t="s">
        <v>400</v>
      </c>
      <c r="AE25" t="s">
        <v>258</v>
      </c>
      <c r="AF25">
        <v>2</v>
      </c>
      <c r="AG25">
        <v>2</v>
      </c>
      <c r="AH25">
        <v>1</v>
      </c>
      <c r="AI25">
        <v>6</v>
      </c>
      <c r="AJ25">
        <v>5</v>
      </c>
      <c r="AK25">
        <v>3</v>
      </c>
      <c r="AL25">
        <v>3</v>
      </c>
      <c r="AM25">
        <v>3</v>
      </c>
      <c r="AN25">
        <v>2</v>
      </c>
      <c r="AO25">
        <v>3</v>
      </c>
      <c r="AP25">
        <v>0</v>
      </c>
      <c r="AQ25">
        <v>1</v>
      </c>
      <c r="AR25">
        <v>0</v>
      </c>
      <c r="AS25">
        <v>2</v>
      </c>
      <c r="AT25">
        <v>2</v>
      </c>
      <c r="AU25">
        <v>1</v>
      </c>
      <c r="AV25">
        <v>18</v>
      </c>
      <c r="AW25">
        <v>35</v>
      </c>
      <c r="AX25">
        <v>19</v>
      </c>
      <c r="AY25">
        <v>24</v>
      </c>
      <c r="AZ25">
        <v>20</v>
      </c>
      <c r="BA25">
        <v>33</v>
      </c>
      <c r="BB25">
        <v>29</v>
      </c>
      <c r="BC25">
        <v>0.11111111111110999</v>
      </c>
      <c r="BD25">
        <v>5.7142857142850001E-2</v>
      </c>
      <c r="BE25">
        <v>5.2631578947360001E-2</v>
      </c>
      <c r="BF25">
        <v>0.25</v>
      </c>
      <c r="BG25">
        <v>0.25</v>
      </c>
      <c r="BH25">
        <v>9.0909090909089996E-2</v>
      </c>
      <c r="BI25">
        <v>0.10344827586206</v>
      </c>
    </row>
    <row r="26" spans="1:61" x14ac:dyDescent="0.2">
      <c r="A26" t="s">
        <v>576</v>
      </c>
      <c r="B26" t="s">
        <v>383</v>
      </c>
      <c r="C26" t="s">
        <v>384</v>
      </c>
      <c r="D26" t="s">
        <v>385</v>
      </c>
      <c r="E26" t="s">
        <v>403</v>
      </c>
      <c r="G26" t="s">
        <v>567</v>
      </c>
      <c r="H26" t="s">
        <v>568</v>
      </c>
      <c r="I26" t="b">
        <v>0</v>
      </c>
      <c r="J26">
        <v>12410</v>
      </c>
      <c r="K26" t="s">
        <v>570</v>
      </c>
      <c r="M26" t="s">
        <v>578</v>
      </c>
      <c r="N26" t="s">
        <v>572</v>
      </c>
      <c r="O26" t="s">
        <v>393</v>
      </c>
      <c r="P26">
        <v>10468</v>
      </c>
      <c r="Q26" t="s">
        <v>579</v>
      </c>
      <c r="R26" t="s">
        <v>336</v>
      </c>
      <c r="S26" t="s">
        <v>401</v>
      </c>
      <c r="T26" t="s">
        <v>410</v>
      </c>
      <c r="U26">
        <v>1</v>
      </c>
      <c r="V26">
        <v>1</v>
      </c>
      <c r="W26">
        <v>1</v>
      </c>
      <c r="X26">
        <v>0</v>
      </c>
      <c r="Y26" t="s">
        <v>574</v>
      </c>
      <c r="Z26">
        <v>1346946</v>
      </c>
      <c r="AA26" t="s">
        <v>397</v>
      </c>
      <c r="AB26" t="s">
        <v>398</v>
      </c>
      <c r="AC26" t="s">
        <v>399</v>
      </c>
      <c r="AD26" t="s">
        <v>400</v>
      </c>
      <c r="AE26" t="s">
        <v>258</v>
      </c>
      <c r="AF26">
        <v>2</v>
      </c>
      <c r="AG26">
        <v>7</v>
      </c>
      <c r="AH26">
        <v>5</v>
      </c>
      <c r="AI26">
        <v>2</v>
      </c>
      <c r="AJ26">
        <v>2</v>
      </c>
      <c r="AK26">
        <v>9</v>
      </c>
      <c r="AL26">
        <v>1</v>
      </c>
      <c r="AM26">
        <v>2</v>
      </c>
      <c r="AN26">
        <v>2</v>
      </c>
      <c r="AO26">
        <v>1</v>
      </c>
      <c r="AP26">
        <v>0</v>
      </c>
      <c r="AQ26">
        <v>0</v>
      </c>
      <c r="AR26">
        <v>3</v>
      </c>
      <c r="AS26">
        <v>1</v>
      </c>
      <c r="AT26">
        <v>1</v>
      </c>
      <c r="AU26">
        <v>0</v>
      </c>
      <c r="AV26">
        <v>12</v>
      </c>
      <c r="AW26">
        <v>22</v>
      </c>
      <c r="AX26">
        <v>16</v>
      </c>
      <c r="AY26">
        <v>11</v>
      </c>
      <c r="AZ26">
        <v>11</v>
      </c>
      <c r="BA26">
        <v>25</v>
      </c>
      <c r="BB26">
        <v>11</v>
      </c>
      <c r="BC26">
        <v>0.16666666666666</v>
      </c>
      <c r="BD26">
        <v>0.31818181818181002</v>
      </c>
      <c r="BE26">
        <v>0.3125</v>
      </c>
      <c r="BF26">
        <v>0.18181818181817999</v>
      </c>
      <c r="BG26">
        <v>0.18181818181817999</v>
      </c>
      <c r="BH26">
        <v>0.36</v>
      </c>
      <c r="BI26">
        <v>9.0909090909089996E-2</v>
      </c>
    </row>
    <row r="27" spans="1:61" x14ac:dyDescent="0.2">
      <c r="A27" t="s">
        <v>580</v>
      </c>
      <c r="B27" t="s">
        <v>383</v>
      </c>
      <c r="C27" t="s">
        <v>384</v>
      </c>
      <c r="D27" t="s">
        <v>385</v>
      </c>
      <c r="E27" t="s">
        <v>403</v>
      </c>
      <c r="G27" t="s">
        <v>567</v>
      </c>
      <c r="H27" t="s">
        <v>568</v>
      </c>
      <c r="I27" t="b">
        <v>0</v>
      </c>
      <c r="J27">
        <v>17869</v>
      </c>
      <c r="K27" t="s">
        <v>570</v>
      </c>
      <c r="M27" t="s">
        <v>582</v>
      </c>
      <c r="N27" t="s">
        <v>572</v>
      </c>
      <c r="O27" t="s">
        <v>393</v>
      </c>
      <c r="P27">
        <v>10468</v>
      </c>
      <c r="Q27" t="s">
        <v>583</v>
      </c>
      <c r="R27" t="s">
        <v>336</v>
      </c>
      <c r="S27" t="s">
        <v>401</v>
      </c>
      <c r="T27" t="s">
        <v>410</v>
      </c>
      <c r="U27">
        <v>1</v>
      </c>
      <c r="V27">
        <v>1</v>
      </c>
      <c r="W27">
        <v>1</v>
      </c>
      <c r="X27">
        <v>0</v>
      </c>
      <c r="Y27" t="s">
        <v>574</v>
      </c>
      <c r="Z27">
        <v>1346946</v>
      </c>
      <c r="AA27" t="s">
        <v>397</v>
      </c>
      <c r="AB27" t="s">
        <v>398</v>
      </c>
      <c r="AC27" t="s">
        <v>399</v>
      </c>
      <c r="AD27" t="s">
        <v>400</v>
      </c>
      <c r="AE27" t="s">
        <v>258</v>
      </c>
      <c r="AF27">
        <v>0</v>
      </c>
      <c r="AG27">
        <v>0</v>
      </c>
      <c r="AH27">
        <v>0</v>
      </c>
      <c r="AI27">
        <v>2</v>
      </c>
      <c r="AJ27">
        <v>0</v>
      </c>
      <c r="AK27">
        <v>1</v>
      </c>
      <c r="AL27">
        <v>3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8</v>
      </c>
      <c r="AW27">
        <v>12</v>
      </c>
      <c r="AX27">
        <v>11</v>
      </c>
      <c r="AY27">
        <v>10</v>
      </c>
      <c r="AZ27">
        <v>13</v>
      </c>
      <c r="BA27">
        <v>12</v>
      </c>
      <c r="BB27">
        <v>14</v>
      </c>
      <c r="BC27">
        <v>0</v>
      </c>
      <c r="BD27">
        <v>0</v>
      </c>
      <c r="BE27">
        <v>0</v>
      </c>
      <c r="BF27">
        <v>0.2</v>
      </c>
      <c r="BG27">
        <v>0</v>
      </c>
      <c r="BH27">
        <v>8.3333333333329998E-2</v>
      </c>
      <c r="BI27">
        <v>0.21428571428571</v>
      </c>
    </row>
    <row r="28" spans="1:61" x14ac:dyDescent="0.2">
      <c r="A28" t="s">
        <v>584</v>
      </c>
      <c r="B28" t="s">
        <v>383</v>
      </c>
      <c r="C28" t="s">
        <v>384</v>
      </c>
      <c r="D28" t="s">
        <v>385</v>
      </c>
      <c r="E28" t="s">
        <v>403</v>
      </c>
      <c r="G28" t="s">
        <v>567</v>
      </c>
      <c r="H28" t="s">
        <v>568</v>
      </c>
      <c r="I28" t="b">
        <v>0</v>
      </c>
      <c r="J28">
        <v>17938</v>
      </c>
      <c r="K28" t="s">
        <v>570</v>
      </c>
      <c r="M28" t="s">
        <v>586</v>
      </c>
      <c r="N28" t="s">
        <v>572</v>
      </c>
      <c r="O28" t="s">
        <v>393</v>
      </c>
      <c r="P28">
        <v>10458</v>
      </c>
      <c r="Q28" t="s">
        <v>587</v>
      </c>
      <c r="R28" t="s">
        <v>336</v>
      </c>
      <c r="S28" t="s">
        <v>401</v>
      </c>
      <c r="U28">
        <v>1</v>
      </c>
      <c r="V28">
        <v>1</v>
      </c>
      <c r="W28">
        <v>0</v>
      </c>
      <c r="X28">
        <v>0</v>
      </c>
      <c r="Y28" t="s">
        <v>574</v>
      </c>
      <c r="Z28">
        <v>1346946</v>
      </c>
      <c r="AA28" t="s">
        <v>397</v>
      </c>
      <c r="AB28" t="s">
        <v>398</v>
      </c>
      <c r="AC28" t="s">
        <v>399</v>
      </c>
      <c r="AD28" t="s">
        <v>400</v>
      </c>
      <c r="AE28" t="s">
        <v>334</v>
      </c>
      <c r="AF28">
        <v>1</v>
      </c>
      <c r="AG28">
        <v>0</v>
      </c>
      <c r="AH28">
        <v>3</v>
      </c>
      <c r="AI28">
        <v>0</v>
      </c>
      <c r="AJ28">
        <v>0</v>
      </c>
      <c r="AK28">
        <v>2</v>
      </c>
      <c r="AL28">
        <v>1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16</v>
      </c>
      <c r="AW28">
        <v>17</v>
      </c>
      <c r="AX28">
        <v>15</v>
      </c>
      <c r="AY28">
        <v>11</v>
      </c>
      <c r="AZ28">
        <v>1</v>
      </c>
      <c r="BA28">
        <v>16</v>
      </c>
      <c r="BB28">
        <v>12</v>
      </c>
      <c r="BC28">
        <v>6.25E-2</v>
      </c>
      <c r="BD28">
        <v>0</v>
      </c>
      <c r="BE28">
        <v>0.2</v>
      </c>
      <c r="BF28">
        <v>0</v>
      </c>
      <c r="BG28">
        <v>0</v>
      </c>
      <c r="BH28">
        <v>0.125</v>
      </c>
      <c r="BI28">
        <v>8.3333333333329998E-2</v>
      </c>
    </row>
    <row r="29" spans="1:61" x14ac:dyDescent="0.2">
      <c r="A29" t="s">
        <v>588</v>
      </c>
      <c r="B29" t="s">
        <v>383</v>
      </c>
      <c r="C29" t="s">
        <v>384</v>
      </c>
      <c r="D29" t="s">
        <v>385</v>
      </c>
      <c r="E29" t="s">
        <v>403</v>
      </c>
      <c r="G29" t="s">
        <v>567</v>
      </c>
      <c r="H29" t="s">
        <v>568</v>
      </c>
      <c r="I29" t="b">
        <v>0</v>
      </c>
      <c r="J29">
        <v>18642</v>
      </c>
      <c r="K29" t="s">
        <v>449</v>
      </c>
      <c r="M29" t="s">
        <v>590</v>
      </c>
      <c r="N29" t="s">
        <v>572</v>
      </c>
      <c r="O29" t="s">
        <v>393</v>
      </c>
      <c r="P29">
        <v>10468</v>
      </c>
      <c r="Q29" t="s">
        <v>591</v>
      </c>
      <c r="R29" t="s">
        <v>336</v>
      </c>
      <c r="S29" t="s">
        <v>401</v>
      </c>
      <c r="T29" t="s">
        <v>410</v>
      </c>
      <c r="U29">
        <v>1</v>
      </c>
      <c r="V29">
        <v>1</v>
      </c>
      <c r="W29">
        <v>1</v>
      </c>
      <c r="X29">
        <v>0</v>
      </c>
      <c r="Y29" t="s">
        <v>453</v>
      </c>
      <c r="Z29">
        <v>1346286</v>
      </c>
      <c r="AA29" t="s">
        <v>397</v>
      </c>
      <c r="AB29" t="s">
        <v>398</v>
      </c>
      <c r="AC29" t="s">
        <v>399</v>
      </c>
      <c r="AD29" t="s">
        <v>400</v>
      </c>
      <c r="AE29" t="s">
        <v>258</v>
      </c>
      <c r="AF29">
        <v>6</v>
      </c>
      <c r="AG29">
        <v>0</v>
      </c>
      <c r="AH29">
        <v>3</v>
      </c>
      <c r="AI29">
        <v>2</v>
      </c>
      <c r="AJ29">
        <v>5</v>
      </c>
      <c r="AK29">
        <v>1</v>
      </c>
      <c r="AL29">
        <v>3</v>
      </c>
      <c r="AM29">
        <v>2</v>
      </c>
      <c r="AN29">
        <v>1</v>
      </c>
      <c r="AO29">
        <v>0</v>
      </c>
      <c r="AP29">
        <v>2</v>
      </c>
      <c r="AQ29">
        <v>1</v>
      </c>
      <c r="AR29">
        <v>2</v>
      </c>
      <c r="AS29">
        <v>1</v>
      </c>
      <c r="AT29">
        <v>1</v>
      </c>
      <c r="AU29">
        <v>0</v>
      </c>
      <c r="AV29">
        <v>15</v>
      </c>
      <c r="AW29">
        <v>14</v>
      </c>
      <c r="AX29">
        <v>11</v>
      </c>
      <c r="AY29">
        <v>17</v>
      </c>
      <c r="AZ29">
        <v>13</v>
      </c>
      <c r="BA29">
        <v>21</v>
      </c>
      <c r="BB29">
        <v>20</v>
      </c>
      <c r="BC29">
        <v>0.4</v>
      </c>
      <c r="BD29">
        <v>0</v>
      </c>
      <c r="BE29">
        <v>0.27272727272726999</v>
      </c>
      <c r="BF29">
        <v>0.11764705882352</v>
      </c>
      <c r="BG29">
        <v>0.38461538461537997</v>
      </c>
      <c r="BH29">
        <v>4.7619047619039997E-2</v>
      </c>
      <c r="BI29">
        <v>0.15</v>
      </c>
    </row>
    <row r="30" spans="1:61" x14ac:dyDescent="0.2">
      <c r="A30" t="s">
        <v>592</v>
      </c>
      <c r="B30" t="s">
        <v>383</v>
      </c>
      <c r="C30" t="s">
        <v>384</v>
      </c>
      <c r="D30" t="s">
        <v>385</v>
      </c>
      <c r="E30" t="s">
        <v>403</v>
      </c>
      <c r="G30" t="s">
        <v>567</v>
      </c>
      <c r="H30" t="s">
        <v>568</v>
      </c>
      <c r="I30" t="b">
        <v>0</v>
      </c>
      <c r="J30">
        <v>33947</v>
      </c>
      <c r="K30" t="s">
        <v>570</v>
      </c>
      <c r="M30" t="s">
        <v>594</v>
      </c>
      <c r="N30" t="s">
        <v>572</v>
      </c>
      <c r="O30" t="s">
        <v>393</v>
      </c>
      <c r="P30">
        <v>10457</v>
      </c>
      <c r="Q30" t="s">
        <v>595</v>
      </c>
      <c r="R30" t="s">
        <v>336</v>
      </c>
      <c r="S30" t="s">
        <v>401</v>
      </c>
      <c r="T30" t="s">
        <v>410</v>
      </c>
      <c r="U30">
        <v>1</v>
      </c>
      <c r="V30">
        <v>1</v>
      </c>
      <c r="W30">
        <v>1</v>
      </c>
      <c r="X30">
        <v>0</v>
      </c>
      <c r="Y30" t="s">
        <v>574</v>
      </c>
      <c r="Z30">
        <v>1346946</v>
      </c>
      <c r="AA30" t="s">
        <v>397</v>
      </c>
      <c r="AB30" t="s">
        <v>398</v>
      </c>
      <c r="AC30" t="s">
        <v>399</v>
      </c>
      <c r="AD30" t="s">
        <v>400</v>
      </c>
      <c r="AE30" t="s">
        <v>334</v>
      </c>
      <c r="AF30">
        <v>1</v>
      </c>
      <c r="AG30">
        <v>3</v>
      </c>
      <c r="AH30">
        <v>5</v>
      </c>
      <c r="AI30">
        <v>1</v>
      </c>
      <c r="AJ30">
        <v>3</v>
      </c>
      <c r="AK30">
        <v>5</v>
      </c>
      <c r="AL30">
        <v>8</v>
      </c>
      <c r="AM30">
        <v>0</v>
      </c>
      <c r="AN30">
        <v>1</v>
      </c>
      <c r="AO30">
        <v>0</v>
      </c>
      <c r="AP30">
        <v>0</v>
      </c>
      <c r="AQ30">
        <v>2</v>
      </c>
      <c r="AR30">
        <v>1</v>
      </c>
      <c r="AS30">
        <v>0</v>
      </c>
      <c r="AT30">
        <v>0</v>
      </c>
      <c r="AU30">
        <v>0</v>
      </c>
      <c r="AV30">
        <v>20</v>
      </c>
      <c r="AW30">
        <v>15</v>
      </c>
      <c r="AX30">
        <v>24</v>
      </c>
      <c r="AY30">
        <v>14</v>
      </c>
      <c r="AZ30">
        <v>17</v>
      </c>
      <c r="BA30">
        <v>18</v>
      </c>
      <c r="BB30">
        <v>29</v>
      </c>
      <c r="BC30">
        <v>0.05</v>
      </c>
      <c r="BD30">
        <v>0.2</v>
      </c>
      <c r="BE30">
        <v>0.20833333333333001</v>
      </c>
      <c r="BF30">
        <v>7.1428571428569995E-2</v>
      </c>
      <c r="BG30">
        <v>0.17647058823528999</v>
      </c>
      <c r="BH30">
        <v>0.27777777777777002</v>
      </c>
      <c r="BI30">
        <v>0.27586206896551002</v>
      </c>
    </row>
    <row r="31" spans="1:61" x14ac:dyDescent="0.2">
      <c r="A31" t="s">
        <v>596</v>
      </c>
      <c r="B31" t="s">
        <v>383</v>
      </c>
      <c r="C31" t="s">
        <v>384</v>
      </c>
      <c r="D31" t="s">
        <v>385</v>
      </c>
      <c r="E31" t="s">
        <v>403</v>
      </c>
      <c r="G31" t="s">
        <v>567</v>
      </c>
      <c r="H31" t="s">
        <v>568</v>
      </c>
      <c r="I31" t="b">
        <v>0</v>
      </c>
      <c r="J31">
        <v>34749</v>
      </c>
      <c r="K31" t="s">
        <v>449</v>
      </c>
      <c r="M31" t="s">
        <v>598</v>
      </c>
      <c r="N31" t="s">
        <v>572</v>
      </c>
      <c r="O31" t="s">
        <v>393</v>
      </c>
      <c r="P31">
        <v>10457</v>
      </c>
      <c r="Q31" t="s">
        <v>599</v>
      </c>
      <c r="R31" t="s">
        <v>336</v>
      </c>
      <c r="S31" t="s">
        <v>401</v>
      </c>
      <c r="T31" t="s">
        <v>410</v>
      </c>
      <c r="U31">
        <v>1</v>
      </c>
      <c r="V31">
        <v>1</v>
      </c>
      <c r="W31">
        <v>1</v>
      </c>
      <c r="X31">
        <v>0</v>
      </c>
      <c r="Y31" t="s">
        <v>453</v>
      </c>
      <c r="Z31">
        <v>1346286</v>
      </c>
      <c r="AA31" t="s">
        <v>397</v>
      </c>
      <c r="AB31" t="s">
        <v>398</v>
      </c>
      <c r="AC31" t="s">
        <v>399</v>
      </c>
      <c r="AD31" t="s">
        <v>400</v>
      </c>
      <c r="AE31" t="s">
        <v>258</v>
      </c>
      <c r="AF31">
        <v>2</v>
      </c>
      <c r="AG31">
        <v>7</v>
      </c>
      <c r="AH31">
        <v>1</v>
      </c>
      <c r="AI31">
        <v>1</v>
      </c>
      <c r="AJ31">
        <v>7</v>
      </c>
      <c r="AK31">
        <v>1</v>
      </c>
      <c r="AL31">
        <v>3</v>
      </c>
      <c r="AM31">
        <v>7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1</v>
      </c>
      <c r="AT31">
        <v>0</v>
      </c>
      <c r="AU31">
        <v>0</v>
      </c>
      <c r="AV31">
        <v>11</v>
      </c>
      <c r="AW31">
        <v>25</v>
      </c>
      <c r="AX31">
        <v>11</v>
      </c>
      <c r="AY31">
        <v>8</v>
      </c>
      <c r="AZ31">
        <v>18</v>
      </c>
      <c r="BA31">
        <v>11</v>
      </c>
      <c r="BB31">
        <v>10</v>
      </c>
      <c r="BC31">
        <v>0.18181818181817999</v>
      </c>
      <c r="BD31">
        <v>0.28000000000000003</v>
      </c>
      <c r="BE31">
        <v>9.0909090909089996E-2</v>
      </c>
      <c r="BF31">
        <v>0.125</v>
      </c>
      <c r="BG31">
        <v>0.38888888888888001</v>
      </c>
      <c r="BH31">
        <v>9.0909090909089996E-2</v>
      </c>
      <c r="BI31">
        <v>0.3</v>
      </c>
    </row>
    <row r="32" spans="1:61" x14ac:dyDescent="0.2">
      <c r="A32" t="s">
        <v>600</v>
      </c>
      <c r="B32" t="s">
        <v>383</v>
      </c>
      <c r="C32" t="s">
        <v>384</v>
      </c>
      <c r="D32" t="s">
        <v>385</v>
      </c>
      <c r="G32" t="s">
        <v>567</v>
      </c>
      <c r="H32" t="s">
        <v>568</v>
      </c>
      <c r="I32" t="b">
        <v>0</v>
      </c>
      <c r="J32">
        <v>34879</v>
      </c>
      <c r="K32" t="s">
        <v>602</v>
      </c>
      <c r="M32" t="s">
        <v>603</v>
      </c>
      <c r="N32" t="s">
        <v>572</v>
      </c>
      <c r="O32" t="s">
        <v>393</v>
      </c>
      <c r="P32">
        <v>10458</v>
      </c>
      <c r="Q32" t="s">
        <v>604</v>
      </c>
      <c r="R32" t="s">
        <v>333</v>
      </c>
      <c r="S32" t="s">
        <v>401</v>
      </c>
      <c r="U32">
        <v>0</v>
      </c>
      <c r="V32">
        <v>0</v>
      </c>
      <c r="W32">
        <v>0</v>
      </c>
      <c r="X32">
        <v>0</v>
      </c>
      <c r="Y32" t="s">
        <v>605</v>
      </c>
      <c r="Z32">
        <v>1348374</v>
      </c>
      <c r="AA32" t="s">
        <v>397</v>
      </c>
      <c r="AB32" t="s">
        <v>398</v>
      </c>
      <c r="AC32" t="s">
        <v>399</v>
      </c>
      <c r="AD32" t="s">
        <v>400</v>
      </c>
      <c r="AE32" t="s">
        <v>334</v>
      </c>
      <c r="AF32">
        <v>0</v>
      </c>
      <c r="AG32">
        <v>3</v>
      </c>
      <c r="AH32">
        <v>0</v>
      </c>
      <c r="AI32">
        <v>1</v>
      </c>
      <c r="AJ32">
        <v>1</v>
      </c>
      <c r="AK32">
        <v>0</v>
      </c>
      <c r="AL32">
        <v>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2</v>
      </c>
      <c r="AW32">
        <v>7</v>
      </c>
      <c r="AX32">
        <v>1</v>
      </c>
      <c r="AY32">
        <v>4</v>
      </c>
      <c r="AZ32">
        <v>2</v>
      </c>
      <c r="BA32">
        <v>6</v>
      </c>
      <c r="BB32">
        <v>4</v>
      </c>
      <c r="BC32">
        <v>0</v>
      </c>
      <c r="BD32">
        <v>0.42857142857142</v>
      </c>
      <c r="BE32">
        <v>0</v>
      </c>
      <c r="BF32">
        <v>0.25</v>
      </c>
      <c r="BG32">
        <v>0.5</v>
      </c>
      <c r="BH32">
        <v>0</v>
      </c>
      <c r="BI32">
        <v>1</v>
      </c>
    </row>
    <row r="33" spans="1:61" x14ac:dyDescent="0.2">
      <c r="A33" t="s">
        <v>607</v>
      </c>
      <c r="B33" t="s">
        <v>383</v>
      </c>
      <c r="C33" t="s">
        <v>384</v>
      </c>
      <c r="D33" t="s">
        <v>385</v>
      </c>
      <c r="E33" t="s">
        <v>403</v>
      </c>
      <c r="G33" t="s">
        <v>567</v>
      </c>
      <c r="H33" t="s">
        <v>568</v>
      </c>
      <c r="I33" t="b">
        <v>0</v>
      </c>
      <c r="J33">
        <v>39021</v>
      </c>
      <c r="K33" t="s">
        <v>449</v>
      </c>
      <c r="M33" t="s">
        <v>609</v>
      </c>
      <c r="N33" t="s">
        <v>572</v>
      </c>
      <c r="O33" t="s">
        <v>393</v>
      </c>
      <c r="P33">
        <v>10458</v>
      </c>
      <c r="Q33" t="s">
        <v>610</v>
      </c>
      <c r="R33" t="s">
        <v>336</v>
      </c>
      <c r="S33" t="s">
        <v>401</v>
      </c>
      <c r="U33">
        <v>1</v>
      </c>
      <c r="V33">
        <v>1</v>
      </c>
      <c r="W33">
        <v>1</v>
      </c>
      <c r="X33">
        <v>0</v>
      </c>
      <c r="Y33" t="s">
        <v>453</v>
      </c>
      <c r="Z33">
        <v>1346286</v>
      </c>
      <c r="AA33" t="s">
        <v>397</v>
      </c>
      <c r="AB33" t="s">
        <v>398</v>
      </c>
      <c r="AC33" t="s">
        <v>399</v>
      </c>
      <c r="AD33" t="s">
        <v>400</v>
      </c>
      <c r="AE33" t="s">
        <v>334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5</v>
      </c>
      <c r="AX33">
        <v>2</v>
      </c>
      <c r="AY33">
        <v>3</v>
      </c>
      <c r="AZ33">
        <v>3</v>
      </c>
      <c r="BA33">
        <v>7</v>
      </c>
      <c r="BB33">
        <v>6</v>
      </c>
      <c r="BC33">
        <v>0</v>
      </c>
      <c r="BD33">
        <v>0.4</v>
      </c>
      <c r="BE33">
        <v>0</v>
      </c>
      <c r="BF33">
        <v>0</v>
      </c>
      <c r="BG33">
        <v>0</v>
      </c>
      <c r="BH33">
        <v>0.57142857142856995</v>
      </c>
      <c r="BI33">
        <v>0</v>
      </c>
    </row>
    <row r="34" spans="1:61" x14ac:dyDescent="0.2">
      <c r="A34" t="s">
        <v>611</v>
      </c>
      <c r="B34" t="s">
        <v>383</v>
      </c>
      <c r="C34" t="s">
        <v>384</v>
      </c>
      <c r="D34" t="s">
        <v>385</v>
      </c>
      <c r="G34" t="s">
        <v>567</v>
      </c>
      <c r="H34" t="s">
        <v>568</v>
      </c>
      <c r="I34" t="b">
        <v>0</v>
      </c>
      <c r="J34">
        <v>39200</v>
      </c>
      <c r="K34" t="s">
        <v>613</v>
      </c>
      <c r="M34" t="s">
        <v>614</v>
      </c>
      <c r="N34" t="s">
        <v>615</v>
      </c>
      <c r="O34" t="s">
        <v>393</v>
      </c>
      <c r="P34">
        <v>10453</v>
      </c>
      <c r="Q34" t="s">
        <v>616</v>
      </c>
      <c r="R34" t="s">
        <v>335</v>
      </c>
      <c r="S34" t="s">
        <v>401</v>
      </c>
      <c r="U34">
        <v>1</v>
      </c>
      <c r="V34">
        <v>1</v>
      </c>
      <c r="W34">
        <v>1</v>
      </c>
      <c r="X34">
        <v>0</v>
      </c>
      <c r="Y34" t="s">
        <v>617</v>
      </c>
      <c r="Z34">
        <v>1348890</v>
      </c>
      <c r="AA34" t="s">
        <v>397</v>
      </c>
      <c r="AB34" t="s">
        <v>398</v>
      </c>
      <c r="AC34" t="s">
        <v>399</v>
      </c>
      <c r="AD34" t="s">
        <v>400</v>
      </c>
      <c r="AE34" t="s">
        <v>334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">
      <c r="A35" t="s">
        <v>619</v>
      </c>
      <c r="B35" t="s">
        <v>383</v>
      </c>
      <c r="C35" t="s">
        <v>384</v>
      </c>
      <c r="D35" t="s">
        <v>385</v>
      </c>
      <c r="E35" t="s">
        <v>403</v>
      </c>
      <c r="G35" t="s">
        <v>567</v>
      </c>
      <c r="H35" t="s">
        <v>568</v>
      </c>
      <c r="I35" t="b">
        <v>0</v>
      </c>
      <c r="J35">
        <v>40281</v>
      </c>
      <c r="K35" t="s">
        <v>449</v>
      </c>
      <c r="M35" t="s">
        <v>621</v>
      </c>
      <c r="N35" t="s">
        <v>572</v>
      </c>
      <c r="O35" t="s">
        <v>393</v>
      </c>
      <c r="P35">
        <v>10460</v>
      </c>
      <c r="Q35" t="s">
        <v>622</v>
      </c>
      <c r="R35" t="s">
        <v>336</v>
      </c>
      <c r="S35" t="s">
        <v>401</v>
      </c>
      <c r="T35" t="s">
        <v>401</v>
      </c>
      <c r="U35">
        <v>1</v>
      </c>
      <c r="V35">
        <v>1</v>
      </c>
      <c r="W35">
        <v>1</v>
      </c>
      <c r="X35">
        <v>0</v>
      </c>
      <c r="Y35" t="s">
        <v>453</v>
      </c>
      <c r="Z35">
        <v>1346286</v>
      </c>
      <c r="AA35" t="s">
        <v>397</v>
      </c>
      <c r="AB35" t="s">
        <v>398</v>
      </c>
      <c r="AC35" t="s">
        <v>399</v>
      </c>
      <c r="AD35" t="s">
        <v>400</v>
      </c>
      <c r="AE35" t="s">
        <v>334</v>
      </c>
      <c r="AF35">
        <v>1</v>
      </c>
      <c r="AG35">
        <v>3</v>
      </c>
      <c r="AH35">
        <v>1</v>
      </c>
      <c r="AI35">
        <v>4</v>
      </c>
      <c r="AJ35">
        <v>8</v>
      </c>
      <c r="AK35">
        <v>7</v>
      </c>
      <c r="AL35">
        <v>7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17</v>
      </c>
      <c r="AW35">
        <v>18</v>
      </c>
      <c r="AX35">
        <v>21</v>
      </c>
      <c r="AY35">
        <v>18</v>
      </c>
      <c r="AZ35">
        <v>19</v>
      </c>
      <c r="BA35">
        <v>16</v>
      </c>
      <c r="BB35">
        <v>15</v>
      </c>
      <c r="BC35">
        <v>5.882352941176E-2</v>
      </c>
      <c r="BD35">
        <v>0.16666666666666</v>
      </c>
      <c r="BE35">
        <v>4.7619047619039997E-2</v>
      </c>
      <c r="BF35">
        <v>0.22222222222221999</v>
      </c>
      <c r="BG35">
        <v>0.42105263157894002</v>
      </c>
      <c r="BH35">
        <v>0.4375</v>
      </c>
      <c r="BI35">
        <v>0.46666666666666001</v>
      </c>
    </row>
    <row r="36" spans="1:61" x14ac:dyDescent="0.2">
      <c r="A36" t="s">
        <v>623</v>
      </c>
      <c r="B36" t="s">
        <v>383</v>
      </c>
      <c r="C36" t="s">
        <v>384</v>
      </c>
      <c r="D36" t="s">
        <v>385</v>
      </c>
      <c r="G36" t="s">
        <v>567</v>
      </c>
      <c r="H36" t="s">
        <v>568</v>
      </c>
      <c r="I36" t="b">
        <v>0</v>
      </c>
      <c r="J36">
        <v>41881</v>
      </c>
      <c r="K36" t="s">
        <v>613</v>
      </c>
      <c r="M36" t="s">
        <v>625</v>
      </c>
      <c r="N36" t="s">
        <v>615</v>
      </c>
      <c r="O36" t="s">
        <v>393</v>
      </c>
      <c r="P36">
        <v>10463</v>
      </c>
      <c r="Q36" t="s">
        <v>626</v>
      </c>
      <c r="R36" t="s">
        <v>335</v>
      </c>
      <c r="S36" t="s">
        <v>401</v>
      </c>
      <c r="T36" t="s">
        <v>401</v>
      </c>
      <c r="U36">
        <v>1</v>
      </c>
      <c r="V36">
        <v>1</v>
      </c>
      <c r="W36">
        <v>1</v>
      </c>
      <c r="X36">
        <v>0</v>
      </c>
      <c r="Y36" t="s">
        <v>617</v>
      </c>
      <c r="Z36">
        <v>1348890</v>
      </c>
      <c r="AA36" t="s">
        <v>397</v>
      </c>
      <c r="AB36" t="s">
        <v>398</v>
      </c>
      <c r="AC36" t="s">
        <v>399</v>
      </c>
      <c r="AD36" t="s">
        <v>400</v>
      </c>
      <c r="AE36" t="s">
        <v>334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">
      <c r="A37" t="s">
        <v>627</v>
      </c>
      <c r="B37" t="s">
        <v>383</v>
      </c>
      <c r="C37" t="s">
        <v>384</v>
      </c>
      <c r="D37" t="s">
        <v>385</v>
      </c>
      <c r="E37" t="s">
        <v>403</v>
      </c>
      <c r="G37" t="s">
        <v>567</v>
      </c>
      <c r="H37" t="s">
        <v>568</v>
      </c>
      <c r="I37" t="b">
        <v>0</v>
      </c>
      <c r="J37">
        <v>42656</v>
      </c>
      <c r="K37" t="s">
        <v>449</v>
      </c>
      <c r="M37" t="s">
        <v>629</v>
      </c>
      <c r="N37" t="s">
        <v>572</v>
      </c>
      <c r="O37" t="s">
        <v>393</v>
      </c>
      <c r="P37">
        <v>10468</v>
      </c>
      <c r="Q37" t="s">
        <v>630</v>
      </c>
      <c r="R37" t="s">
        <v>336</v>
      </c>
      <c r="S37" t="s">
        <v>401</v>
      </c>
      <c r="T37" t="s">
        <v>401</v>
      </c>
      <c r="U37">
        <v>1</v>
      </c>
      <c r="V37">
        <v>1</v>
      </c>
      <c r="W37">
        <v>1</v>
      </c>
      <c r="X37">
        <v>0</v>
      </c>
      <c r="Y37" t="s">
        <v>453</v>
      </c>
      <c r="Z37">
        <v>1346286</v>
      </c>
      <c r="AA37" t="s">
        <v>397</v>
      </c>
      <c r="AB37" t="s">
        <v>398</v>
      </c>
      <c r="AC37" t="s">
        <v>399</v>
      </c>
      <c r="AD37" t="s">
        <v>400</v>
      </c>
      <c r="AE37" t="s">
        <v>258</v>
      </c>
      <c r="AF37">
        <v>12</v>
      </c>
      <c r="AG37">
        <v>7</v>
      </c>
      <c r="AH37">
        <v>6</v>
      </c>
      <c r="AI37">
        <v>4</v>
      </c>
      <c r="AJ37">
        <v>3</v>
      </c>
      <c r="AK37">
        <v>2</v>
      </c>
      <c r="AL37">
        <v>3</v>
      </c>
      <c r="AM37">
        <v>6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20</v>
      </c>
      <c r="AW37">
        <v>19</v>
      </c>
      <c r="AX37">
        <v>21</v>
      </c>
      <c r="AY37">
        <v>16</v>
      </c>
      <c r="AZ37">
        <v>21</v>
      </c>
      <c r="BA37">
        <v>13</v>
      </c>
      <c r="BB37">
        <v>17</v>
      </c>
      <c r="BC37">
        <v>0.6</v>
      </c>
      <c r="BD37">
        <v>0.36842105263156999</v>
      </c>
      <c r="BE37">
        <v>0.28571428571427998</v>
      </c>
      <c r="BF37">
        <v>0.25</v>
      </c>
      <c r="BG37">
        <v>0.14285714285713999</v>
      </c>
      <c r="BH37">
        <v>0.15384615384615</v>
      </c>
      <c r="BI37">
        <v>0.17647058823528999</v>
      </c>
    </row>
    <row r="38" spans="1:61" x14ac:dyDescent="0.2">
      <c r="A38" t="s">
        <v>631</v>
      </c>
      <c r="B38" t="s">
        <v>383</v>
      </c>
      <c r="C38" t="s">
        <v>384</v>
      </c>
      <c r="D38" t="s">
        <v>385</v>
      </c>
      <c r="E38" t="s">
        <v>403</v>
      </c>
      <c r="G38" t="s">
        <v>567</v>
      </c>
      <c r="H38" t="s">
        <v>568</v>
      </c>
      <c r="I38" t="b">
        <v>0</v>
      </c>
      <c r="J38">
        <v>42925</v>
      </c>
      <c r="K38" t="s">
        <v>417</v>
      </c>
      <c r="M38" t="s">
        <v>633</v>
      </c>
      <c r="N38" t="s">
        <v>572</v>
      </c>
      <c r="O38" t="s">
        <v>393</v>
      </c>
      <c r="P38">
        <v>10453</v>
      </c>
      <c r="Q38" t="s">
        <v>634</v>
      </c>
      <c r="R38" t="s">
        <v>336</v>
      </c>
      <c r="S38" t="s">
        <v>401</v>
      </c>
      <c r="T38" t="s">
        <v>401</v>
      </c>
      <c r="U38">
        <v>1</v>
      </c>
      <c r="V38">
        <v>1</v>
      </c>
      <c r="W38">
        <v>1</v>
      </c>
      <c r="X38">
        <v>0</v>
      </c>
      <c r="Y38" t="s">
        <v>420</v>
      </c>
      <c r="Z38">
        <v>1348405</v>
      </c>
      <c r="AA38" t="s">
        <v>397</v>
      </c>
      <c r="AB38" t="s">
        <v>398</v>
      </c>
      <c r="AC38" t="s">
        <v>399</v>
      </c>
      <c r="AD38" t="s">
        <v>400</v>
      </c>
      <c r="AE38" t="s">
        <v>258</v>
      </c>
      <c r="AF38">
        <v>2</v>
      </c>
      <c r="AG38">
        <v>0</v>
      </c>
      <c r="AH38">
        <v>2</v>
      </c>
      <c r="AI38">
        <v>3</v>
      </c>
      <c r="AJ38">
        <v>3</v>
      </c>
      <c r="AK38">
        <v>3</v>
      </c>
      <c r="AL38">
        <v>3</v>
      </c>
      <c r="AM38">
        <v>4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11</v>
      </c>
      <c r="AW38">
        <v>13</v>
      </c>
      <c r="AX38">
        <v>18</v>
      </c>
      <c r="AY38">
        <v>9</v>
      </c>
      <c r="AZ38">
        <v>17</v>
      </c>
      <c r="BA38">
        <v>15</v>
      </c>
      <c r="BB38">
        <v>10</v>
      </c>
      <c r="BC38">
        <v>0.18181818181817999</v>
      </c>
      <c r="BD38">
        <v>0</v>
      </c>
      <c r="BE38">
        <v>0.11111111111110999</v>
      </c>
      <c r="BF38">
        <v>0.33333333333332998</v>
      </c>
      <c r="BG38">
        <v>0.17647058823528999</v>
      </c>
      <c r="BH38">
        <v>0.2</v>
      </c>
      <c r="BI38">
        <v>0.3</v>
      </c>
    </row>
    <row r="39" spans="1:61" x14ac:dyDescent="0.2">
      <c r="A39" t="s">
        <v>635</v>
      </c>
      <c r="B39" t="s">
        <v>383</v>
      </c>
      <c r="C39" t="s">
        <v>384</v>
      </c>
      <c r="D39" t="s">
        <v>385</v>
      </c>
      <c r="E39" t="s">
        <v>403</v>
      </c>
      <c r="G39" t="s">
        <v>567</v>
      </c>
      <c r="H39" t="s">
        <v>568</v>
      </c>
      <c r="I39" t="b">
        <v>0</v>
      </c>
      <c r="J39">
        <v>45895</v>
      </c>
      <c r="K39" t="s">
        <v>449</v>
      </c>
      <c r="M39" t="s">
        <v>637</v>
      </c>
      <c r="N39" t="s">
        <v>572</v>
      </c>
      <c r="O39" t="s">
        <v>393</v>
      </c>
      <c r="P39">
        <v>10453</v>
      </c>
      <c r="Q39" t="s">
        <v>638</v>
      </c>
      <c r="R39" t="s">
        <v>336</v>
      </c>
      <c r="S39" t="s">
        <v>401</v>
      </c>
      <c r="T39" t="s">
        <v>401</v>
      </c>
      <c r="U39">
        <v>1</v>
      </c>
      <c r="V39">
        <v>1</v>
      </c>
      <c r="W39">
        <v>0</v>
      </c>
      <c r="X39">
        <v>0</v>
      </c>
      <c r="Y39" t="s">
        <v>453</v>
      </c>
      <c r="Z39">
        <v>1346286</v>
      </c>
      <c r="AA39" t="s">
        <v>397</v>
      </c>
      <c r="AB39" t="s">
        <v>398</v>
      </c>
      <c r="AC39" t="s">
        <v>399</v>
      </c>
      <c r="AD39" t="s">
        <v>400</v>
      </c>
      <c r="AE39" t="s">
        <v>258</v>
      </c>
      <c r="AF39">
        <v>2</v>
      </c>
      <c r="AG39">
        <v>3</v>
      </c>
      <c r="AH39">
        <v>2</v>
      </c>
      <c r="AI39">
        <v>1</v>
      </c>
      <c r="AJ39">
        <v>7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10</v>
      </c>
      <c r="AW39">
        <v>10</v>
      </c>
      <c r="AX39">
        <v>6</v>
      </c>
      <c r="AY39">
        <v>5</v>
      </c>
      <c r="AZ39">
        <v>8</v>
      </c>
      <c r="BA39">
        <v>7</v>
      </c>
      <c r="BB39">
        <v>4</v>
      </c>
      <c r="BC39">
        <v>0.2</v>
      </c>
      <c r="BD39">
        <v>0.3</v>
      </c>
      <c r="BE39">
        <v>0.33333333333332998</v>
      </c>
      <c r="BF39">
        <v>0.2</v>
      </c>
      <c r="BG39">
        <v>0.875</v>
      </c>
      <c r="BH39">
        <v>0.14285714285713999</v>
      </c>
      <c r="BI39">
        <v>0.25</v>
      </c>
    </row>
    <row r="40" spans="1:61" x14ac:dyDescent="0.2">
      <c r="A40" t="s">
        <v>639</v>
      </c>
      <c r="B40" t="s">
        <v>383</v>
      </c>
      <c r="C40" t="s">
        <v>384</v>
      </c>
      <c r="D40" t="s">
        <v>385</v>
      </c>
      <c r="E40" t="s">
        <v>403</v>
      </c>
      <c r="G40" t="s">
        <v>567</v>
      </c>
      <c r="H40" t="s">
        <v>568</v>
      </c>
      <c r="I40" t="b">
        <v>0</v>
      </c>
      <c r="J40">
        <v>46175</v>
      </c>
      <c r="K40" t="s">
        <v>417</v>
      </c>
      <c r="M40" t="s">
        <v>641</v>
      </c>
      <c r="N40" t="s">
        <v>572</v>
      </c>
      <c r="O40" t="s">
        <v>393</v>
      </c>
      <c r="P40">
        <v>10460</v>
      </c>
      <c r="Q40" t="s">
        <v>642</v>
      </c>
      <c r="R40" t="s">
        <v>336</v>
      </c>
      <c r="S40" t="s">
        <v>401</v>
      </c>
      <c r="T40" t="s">
        <v>401</v>
      </c>
      <c r="U40">
        <v>1</v>
      </c>
      <c r="V40">
        <v>1</v>
      </c>
      <c r="W40">
        <v>0</v>
      </c>
      <c r="X40">
        <v>0</v>
      </c>
      <c r="Y40" t="s">
        <v>420</v>
      </c>
      <c r="Z40">
        <v>1348405</v>
      </c>
      <c r="AA40" t="s">
        <v>397</v>
      </c>
      <c r="AB40" t="s">
        <v>398</v>
      </c>
      <c r="AC40" t="s">
        <v>643</v>
      </c>
      <c r="AD40" t="s">
        <v>495</v>
      </c>
      <c r="AE40" t="s">
        <v>334</v>
      </c>
      <c r="AF40">
        <v>2</v>
      </c>
      <c r="AG40">
        <v>5</v>
      </c>
      <c r="AH40">
        <v>4</v>
      </c>
      <c r="AI40">
        <v>2</v>
      </c>
      <c r="AJ40">
        <v>1</v>
      </c>
      <c r="AK40">
        <v>1</v>
      </c>
      <c r="AL40">
        <v>2</v>
      </c>
      <c r="AM40">
        <v>0</v>
      </c>
      <c r="AN40">
        <v>0</v>
      </c>
      <c r="AO40">
        <v>2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22</v>
      </c>
      <c r="AW40">
        <v>23</v>
      </c>
      <c r="AX40">
        <v>31</v>
      </c>
      <c r="AY40">
        <v>17</v>
      </c>
      <c r="AZ40">
        <v>35</v>
      </c>
      <c r="BA40">
        <v>11</v>
      </c>
      <c r="BB40">
        <v>14</v>
      </c>
      <c r="BC40">
        <v>9.0909090909089996E-2</v>
      </c>
      <c r="BD40">
        <v>0.21739130434782</v>
      </c>
      <c r="BE40">
        <v>0.12903225806450999</v>
      </c>
      <c r="BF40">
        <v>0.11764705882352</v>
      </c>
      <c r="BG40">
        <v>2.8571428571420001E-2</v>
      </c>
      <c r="BH40">
        <v>9.0909090909089996E-2</v>
      </c>
      <c r="BI40">
        <v>0.14285714285713999</v>
      </c>
    </row>
    <row r="41" spans="1:61" x14ac:dyDescent="0.2">
      <c r="A41" t="s">
        <v>644</v>
      </c>
      <c r="B41" t="s">
        <v>383</v>
      </c>
      <c r="C41" t="s">
        <v>384</v>
      </c>
      <c r="D41" t="s">
        <v>385</v>
      </c>
      <c r="G41" t="s">
        <v>567</v>
      </c>
      <c r="H41" t="s">
        <v>568</v>
      </c>
      <c r="I41" t="b">
        <v>0</v>
      </c>
      <c r="J41">
        <v>48313</v>
      </c>
      <c r="K41" t="s">
        <v>646</v>
      </c>
      <c r="M41" t="s">
        <v>647</v>
      </c>
      <c r="N41" t="s">
        <v>572</v>
      </c>
      <c r="O41" t="s">
        <v>393</v>
      </c>
      <c r="P41">
        <v>10457</v>
      </c>
      <c r="Q41" t="s">
        <v>648</v>
      </c>
      <c r="R41" t="s">
        <v>333</v>
      </c>
      <c r="S41" t="s">
        <v>401</v>
      </c>
      <c r="U41">
        <v>0</v>
      </c>
      <c r="V41">
        <v>0</v>
      </c>
      <c r="W41">
        <v>0</v>
      </c>
      <c r="X41">
        <v>0</v>
      </c>
      <c r="Y41" t="s">
        <v>649</v>
      </c>
      <c r="Z41">
        <v>1473870</v>
      </c>
      <c r="AA41" t="s">
        <v>397</v>
      </c>
      <c r="AB41" t="s">
        <v>398</v>
      </c>
      <c r="AC41" t="s">
        <v>651</v>
      </c>
      <c r="AD41" t="s">
        <v>400</v>
      </c>
      <c r="AE41" t="s">
        <v>334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2">
      <c r="A42" t="s">
        <v>652</v>
      </c>
      <c r="B42" t="s">
        <v>383</v>
      </c>
      <c r="C42" t="s">
        <v>384</v>
      </c>
      <c r="D42" t="s">
        <v>653</v>
      </c>
      <c r="F42" t="s">
        <v>386</v>
      </c>
      <c r="G42" t="s">
        <v>387</v>
      </c>
      <c r="H42" t="s">
        <v>654</v>
      </c>
      <c r="I42" t="b">
        <v>0</v>
      </c>
      <c r="J42">
        <v>25187</v>
      </c>
      <c r="K42" t="s">
        <v>656</v>
      </c>
      <c r="M42" t="s">
        <v>657</v>
      </c>
      <c r="N42" t="s">
        <v>658</v>
      </c>
      <c r="O42" t="s">
        <v>393</v>
      </c>
      <c r="P42">
        <v>11706</v>
      </c>
      <c r="Q42" t="s">
        <v>659</v>
      </c>
      <c r="R42" t="s">
        <v>333</v>
      </c>
      <c r="S42" t="s">
        <v>401</v>
      </c>
      <c r="U42">
        <v>0</v>
      </c>
      <c r="V42">
        <v>0</v>
      </c>
      <c r="W42">
        <v>0</v>
      </c>
      <c r="X42">
        <v>0</v>
      </c>
      <c r="Y42" t="s">
        <v>660</v>
      </c>
      <c r="Z42">
        <v>1347063</v>
      </c>
      <c r="AA42" t="s">
        <v>397</v>
      </c>
      <c r="AB42" t="s">
        <v>398</v>
      </c>
      <c r="AC42" t="s">
        <v>445</v>
      </c>
      <c r="AD42" t="s">
        <v>446</v>
      </c>
      <c r="AE42" t="s">
        <v>334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0</v>
      </c>
      <c r="AV42">
        <v>0</v>
      </c>
      <c r="AW42">
        <v>2</v>
      </c>
      <c r="AX42">
        <v>2</v>
      </c>
      <c r="AY42">
        <v>5</v>
      </c>
      <c r="AZ42">
        <v>2</v>
      </c>
      <c r="BA42">
        <v>1</v>
      </c>
      <c r="BB42">
        <v>3</v>
      </c>
      <c r="BC42">
        <v>0</v>
      </c>
      <c r="BD42">
        <v>0</v>
      </c>
      <c r="BE42">
        <v>0</v>
      </c>
      <c r="BF42">
        <v>0.2</v>
      </c>
      <c r="BG42">
        <v>0</v>
      </c>
      <c r="BH42">
        <v>0</v>
      </c>
      <c r="BI42">
        <v>0</v>
      </c>
    </row>
    <row r="43" spans="1:61" x14ac:dyDescent="0.2">
      <c r="A43" t="s">
        <v>662</v>
      </c>
      <c r="B43" t="s">
        <v>383</v>
      </c>
      <c r="C43" t="s">
        <v>384</v>
      </c>
      <c r="D43" t="s">
        <v>653</v>
      </c>
      <c r="F43" t="s">
        <v>386</v>
      </c>
      <c r="G43" t="s">
        <v>387</v>
      </c>
      <c r="H43" t="s">
        <v>654</v>
      </c>
      <c r="I43" t="b">
        <v>0</v>
      </c>
      <c r="J43">
        <v>46178</v>
      </c>
      <c r="K43" t="s">
        <v>664</v>
      </c>
      <c r="M43" t="s">
        <v>665</v>
      </c>
      <c r="N43" t="s">
        <v>666</v>
      </c>
      <c r="O43" t="s">
        <v>393</v>
      </c>
      <c r="P43">
        <v>11717</v>
      </c>
      <c r="Q43" t="s">
        <v>667</v>
      </c>
      <c r="R43" t="s">
        <v>333</v>
      </c>
      <c r="S43" t="s">
        <v>401</v>
      </c>
      <c r="U43">
        <v>0</v>
      </c>
      <c r="V43">
        <v>0</v>
      </c>
      <c r="W43">
        <v>0</v>
      </c>
      <c r="X43">
        <v>0</v>
      </c>
      <c r="Y43" t="s">
        <v>668</v>
      </c>
      <c r="Z43">
        <v>1454236</v>
      </c>
      <c r="AA43" t="s">
        <v>397</v>
      </c>
      <c r="AB43" t="s">
        <v>398</v>
      </c>
      <c r="AC43" t="s">
        <v>399</v>
      </c>
      <c r="AD43" t="s">
        <v>400</v>
      </c>
      <c r="AE43" t="s">
        <v>334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2">
      <c r="A44" t="s">
        <v>670</v>
      </c>
      <c r="B44" t="s">
        <v>383</v>
      </c>
      <c r="C44" t="s">
        <v>384</v>
      </c>
      <c r="D44" t="s">
        <v>385</v>
      </c>
      <c r="E44" t="s">
        <v>403</v>
      </c>
      <c r="F44" t="s">
        <v>386</v>
      </c>
      <c r="G44" t="s">
        <v>423</v>
      </c>
      <c r="H44" t="s">
        <v>671</v>
      </c>
      <c r="I44" t="b">
        <v>0</v>
      </c>
      <c r="J44">
        <v>14430</v>
      </c>
      <c r="K44" t="s">
        <v>570</v>
      </c>
      <c r="M44" t="s">
        <v>673</v>
      </c>
      <c r="N44" t="s">
        <v>441</v>
      </c>
      <c r="O44" t="s">
        <v>393</v>
      </c>
      <c r="P44">
        <v>11213</v>
      </c>
      <c r="Q44" t="s">
        <v>674</v>
      </c>
      <c r="R44" t="s">
        <v>336</v>
      </c>
      <c r="S44" t="s">
        <v>401</v>
      </c>
      <c r="T44" t="s">
        <v>410</v>
      </c>
      <c r="U44">
        <v>1</v>
      </c>
      <c r="V44">
        <v>1</v>
      </c>
      <c r="W44">
        <v>1</v>
      </c>
      <c r="X44">
        <v>0</v>
      </c>
      <c r="Y44" t="s">
        <v>574</v>
      </c>
      <c r="Z44">
        <v>1346946</v>
      </c>
      <c r="AA44" t="s">
        <v>397</v>
      </c>
      <c r="AB44" t="s">
        <v>398</v>
      </c>
      <c r="AC44" t="s">
        <v>445</v>
      </c>
      <c r="AD44" t="s">
        <v>446</v>
      </c>
      <c r="AE44" t="s">
        <v>258</v>
      </c>
      <c r="AF44">
        <v>1</v>
      </c>
      <c r="AG44">
        <v>0</v>
      </c>
      <c r="AH44">
        <v>0</v>
      </c>
      <c r="AI44">
        <v>1</v>
      </c>
      <c r="AJ44">
        <v>3</v>
      </c>
      <c r="AK44">
        <v>1</v>
      </c>
      <c r="AL44">
        <v>6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1</v>
      </c>
      <c r="AU44">
        <v>0</v>
      </c>
      <c r="AV44">
        <v>11</v>
      </c>
      <c r="AW44">
        <v>19</v>
      </c>
      <c r="AX44">
        <v>21</v>
      </c>
      <c r="AY44">
        <v>16</v>
      </c>
      <c r="AZ44">
        <v>23</v>
      </c>
      <c r="BA44">
        <v>20</v>
      </c>
      <c r="BB44">
        <v>25</v>
      </c>
      <c r="BC44">
        <v>9.0909090909089996E-2</v>
      </c>
      <c r="BD44">
        <v>0</v>
      </c>
      <c r="BE44">
        <v>0</v>
      </c>
      <c r="BF44">
        <v>6.25E-2</v>
      </c>
      <c r="BG44">
        <v>0.13043478260868999</v>
      </c>
      <c r="BH44">
        <v>0.05</v>
      </c>
      <c r="BI44">
        <v>0.24</v>
      </c>
    </row>
    <row r="45" spans="1:61" x14ac:dyDescent="0.2">
      <c r="A45" t="s">
        <v>675</v>
      </c>
      <c r="B45" t="s">
        <v>383</v>
      </c>
      <c r="C45" t="s">
        <v>384</v>
      </c>
      <c r="D45" t="s">
        <v>385</v>
      </c>
      <c r="F45" t="s">
        <v>386</v>
      </c>
      <c r="G45" t="s">
        <v>423</v>
      </c>
      <c r="H45" t="s">
        <v>671</v>
      </c>
      <c r="I45" t="b">
        <v>0</v>
      </c>
      <c r="J45">
        <v>20046</v>
      </c>
      <c r="K45" t="s">
        <v>677</v>
      </c>
      <c r="M45" t="s">
        <v>678</v>
      </c>
      <c r="N45" t="s">
        <v>441</v>
      </c>
      <c r="O45" t="s">
        <v>393</v>
      </c>
      <c r="P45">
        <v>11225</v>
      </c>
      <c r="Q45" t="s">
        <v>679</v>
      </c>
      <c r="R45" t="s">
        <v>335</v>
      </c>
      <c r="S45" t="s">
        <v>401</v>
      </c>
      <c r="U45">
        <v>0</v>
      </c>
      <c r="V45">
        <v>0</v>
      </c>
      <c r="W45">
        <v>1</v>
      </c>
      <c r="X45">
        <v>0</v>
      </c>
      <c r="Y45" t="s">
        <v>680</v>
      </c>
      <c r="Z45">
        <v>1347598</v>
      </c>
      <c r="AA45" t="s">
        <v>397</v>
      </c>
      <c r="AB45" t="s">
        <v>398</v>
      </c>
      <c r="AC45" t="s">
        <v>445</v>
      </c>
      <c r="AD45" t="s">
        <v>446</v>
      </c>
      <c r="AE45" t="s">
        <v>334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2</v>
      </c>
      <c r="AM45">
        <v>0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2</v>
      </c>
      <c r="AW45">
        <v>14</v>
      </c>
      <c r="AX45">
        <v>12</v>
      </c>
      <c r="AY45">
        <v>11</v>
      </c>
      <c r="AZ45">
        <v>10</v>
      </c>
      <c r="BA45">
        <v>14</v>
      </c>
      <c r="BB45">
        <v>11</v>
      </c>
      <c r="BC45">
        <v>0</v>
      </c>
      <c r="BD45">
        <v>0</v>
      </c>
      <c r="BE45">
        <v>8.3333333333329998E-2</v>
      </c>
      <c r="BF45">
        <v>9.0909090909089996E-2</v>
      </c>
      <c r="BG45">
        <v>0</v>
      </c>
      <c r="BH45">
        <v>7.1428571428569995E-2</v>
      </c>
      <c r="BI45">
        <v>0.18181818181817999</v>
      </c>
    </row>
    <row r="46" spans="1:61" x14ac:dyDescent="0.2">
      <c r="A46" t="s">
        <v>682</v>
      </c>
      <c r="B46" t="s">
        <v>383</v>
      </c>
      <c r="C46" t="s">
        <v>384</v>
      </c>
      <c r="D46" t="s">
        <v>385</v>
      </c>
      <c r="F46" t="s">
        <v>386</v>
      </c>
      <c r="G46" t="s">
        <v>423</v>
      </c>
      <c r="H46" t="s">
        <v>671</v>
      </c>
      <c r="I46" t="b">
        <v>0</v>
      </c>
      <c r="J46">
        <v>22283</v>
      </c>
      <c r="K46" t="s">
        <v>684</v>
      </c>
      <c r="M46" t="s">
        <v>685</v>
      </c>
      <c r="N46" t="s">
        <v>441</v>
      </c>
      <c r="O46" t="s">
        <v>393</v>
      </c>
      <c r="P46">
        <v>11226</v>
      </c>
      <c r="Q46" t="s">
        <v>686</v>
      </c>
      <c r="R46" t="s">
        <v>333</v>
      </c>
      <c r="S46" t="s">
        <v>401</v>
      </c>
      <c r="U46">
        <v>0</v>
      </c>
      <c r="V46">
        <v>0</v>
      </c>
      <c r="W46">
        <v>0</v>
      </c>
      <c r="X46">
        <v>0</v>
      </c>
      <c r="Y46" t="s">
        <v>687</v>
      </c>
      <c r="Z46">
        <v>1346564</v>
      </c>
      <c r="AA46" t="s">
        <v>397</v>
      </c>
      <c r="AB46" t="s">
        <v>398</v>
      </c>
      <c r="AC46" t="s">
        <v>445</v>
      </c>
      <c r="AD46" t="s">
        <v>446</v>
      </c>
      <c r="AE46" t="s">
        <v>334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11</v>
      </c>
      <c r="AW46">
        <v>17</v>
      </c>
      <c r="AX46">
        <v>9</v>
      </c>
      <c r="AY46">
        <v>11</v>
      </c>
      <c r="AZ46">
        <v>12</v>
      </c>
      <c r="BA46">
        <v>8</v>
      </c>
      <c r="BB46">
        <v>11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9.0909090909089996E-2</v>
      </c>
    </row>
    <row r="47" spans="1:61" x14ac:dyDescent="0.2">
      <c r="A47" t="s">
        <v>689</v>
      </c>
      <c r="B47" t="s">
        <v>383</v>
      </c>
      <c r="C47" t="s">
        <v>384</v>
      </c>
      <c r="D47" t="s">
        <v>385</v>
      </c>
      <c r="E47" t="s">
        <v>403</v>
      </c>
      <c r="F47" t="s">
        <v>386</v>
      </c>
      <c r="G47" t="s">
        <v>423</v>
      </c>
      <c r="H47" t="s">
        <v>671</v>
      </c>
      <c r="I47" t="b">
        <v>0</v>
      </c>
      <c r="J47">
        <v>43874</v>
      </c>
      <c r="K47" t="s">
        <v>417</v>
      </c>
      <c r="M47" t="s">
        <v>691</v>
      </c>
      <c r="N47" t="s">
        <v>441</v>
      </c>
      <c r="O47" t="s">
        <v>393</v>
      </c>
      <c r="P47">
        <v>11213</v>
      </c>
      <c r="Q47" t="s">
        <v>692</v>
      </c>
      <c r="R47" t="s">
        <v>336</v>
      </c>
      <c r="S47" t="s">
        <v>401</v>
      </c>
      <c r="T47" t="s">
        <v>401</v>
      </c>
      <c r="U47">
        <v>1</v>
      </c>
      <c r="V47">
        <v>1</v>
      </c>
      <c r="W47">
        <v>1</v>
      </c>
      <c r="X47">
        <v>0</v>
      </c>
      <c r="Y47" t="s">
        <v>420</v>
      </c>
      <c r="Z47">
        <v>1348405</v>
      </c>
      <c r="AA47" t="s">
        <v>397</v>
      </c>
      <c r="AB47" t="s">
        <v>398</v>
      </c>
      <c r="AC47" t="s">
        <v>399</v>
      </c>
      <c r="AD47" t="s">
        <v>400</v>
      </c>
      <c r="AE47" t="s">
        <v>258</v>
      </c>
      <c r="AF47">
        <v>2</v>
      </c>
      <c r="AG47">
        <v>4</v>
      </c>
      <c r="AH47">
        <v>3</v>
      </c>
      <c r="AI47">
        <v>1</v>
      </c>
      <c r="AJ47">
        <v>3</v>
      </c>
      <c r="AK47">
        <v>4</v>
      </c>
      <c r="AL47">
        <v>4</v>
      </c>
      <c r="AM47">
        <v>3</v>
      </c>
      <c r="AN47">
        <v>1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17</v>
      </c>
      <c r="AW47">
        <v>16</v>
      </c>
      <c r="AX47">
        <v>11</v>
      </c>
      <c r="AY47">
        <v>17</v>
      </c>
      <c r="AZ47">
        <v>15</v>
      </c>
      <c r="BA47">
        <v>20</v>
      </c>
      <c r="BB47">
        <v>24</v>
      </c>
      <c r="BC47">
        <v>0.11764705882352</v>
      </c>
      <c r="BD47">
        <v>0.25</v>
      </c>
      <c r="BE47">
        <v>0.27272727272726999</v>
      </c>
      <c r="BF47">
        <v>5.882352941176E-2</v>
      </c>
      <c r="BG47">
        <v>0.2</v>
      </c>
      <c r="BH47">
        <v>0.2</v>
      </c>
      <c r="BI47">
        <v>0.16666666666666</v>
      </c>
    </row>
    <row r="48" spans="1:61" x14ac:dyDescent="0.2">
      <c r="A48" t="s">
        <v>693</v>
      </c>
      <c r="B48" t="s">
        <v>383</v>
      </c>
      <c r="C48" t="s">
        <v>384</v>
      </c>
      <c r="D48" t="s">
        <v>385</v>
      </c>
      <c r="E48" t="s">
        <v>403</v>
      </c>
      <c r="F48" t="s">
        <v>386</v>
      </c>
      <c r="G48" t="s">
        <v>423</v>
      </c>
      <c r="H48" t="s">
        <v>671</v>
      </c>
      <c r="I48" t="b">
        <v>0</v>
      </c>
      <c r="J48">
        <v>44042</v>
      </c>
      <c r="K48" t="s">
        <v>449</v>
      </c>
      <c r="M48" t="s">
        <v>695</v>
      </c>
      <c r="N48" t="s">
        <v>441</v>
      </c>
      <c r="O48" t="s">
        <v>393</v>
      </c>
      <c r="P48">
        <v>11210</v>
      </c>
      <c r="Q48" t="s">
        <v>696</v>
      </c>
      <c r="R48" t="s">
        <v>336</v>
      </c>
      <c r="S48" t="s">
        <v>401</v>
      </c>
      <c r="T48" t="s">
        <v>401</v>
      </c>
      <c r="U48">
        <v>1</v>
      </c>
      <c r="V48">
        <v>1</v>
      </c>
      <c r="W48">
        <v>1</v>
      </c>
      <c r="X48">
        <v>0</v>
      </c>
      <c r="Y48" t="s">
        <v>453</v>
      </c>
      <c r="Z48">
        <v>1346286</v>
      </c>
      <c r="AA48" t="s">
        <v>397</v>
      </c>
      <c r="AB48" t="s">
        <v>398</v>
      </c>
      <c r="AC48" t="s">
        <v>445</v>
      </c>
      <c r="AD48" t="s">
        <v>446</v>
      </c>
      <c r="AE48" t="s">
        <v>258</v>
      </c>
      <c r="AF48">
        <v>0</v>
      </c>
      <c r="AG48">
        <v>2</v>
      </c>
      <c r="AH48">
        <v>2</v>
      </c>
      <c r="AI48">
        <v>3</v>
      </c>
      <c r="AJ48">
        <v>9</v>
      </c>
      <c r="AK48">
        <v>0</v>
      </c>
      <c r="AL48">
        <v>5</v>
      </c>
      <c r="AM48">
        <v>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4</v>
      </c>
      <c r="AW48">
        <v>6</v>
      </c>
      <c r="AX48">
        <v>7</v>
      </c>
      <c r="AY48">
        <v>9</v>
      </c>
      <c r="AZ48">
        <v>12</v>
      </c>
      <c r="BA48">
        <v>7</v>
      </c>
      <c r="BB48">
        <v>9</v>
      </c>
      <c r="BC48">
        <v>0</v>
      </c>
      <c r="BD48">
        <v>0.33333333333332998</v>
      </c>
      <c r="BE48">
        <v>0.28571428571427998</v>
      </c>
      <c r="BF48">
        <v>0.33333333333332998</v>
      </c>
      <c r="BG48">
        <v>0.75</v>
      </c>
      <c r="BH48">
        <v>0</v>
      </c>
      <c r="BI48">
        <v>0.55555555555555003</v>
      </c>
    </row>
    <row r="49" spans="1:61" x14ac:dyDescent="0.2">
      <c r="A49" t="s">
        <v>697</v>
      </c>
      <c r="B49" t="s">
        <v>383</v>
      </c>
      <c r="C49" t="s">
        <v>384</v>
      </c>
      <c r="D49" t="s">
        <v>385</v>
      </c>
      <c r="E49" t="s">
        <v>403</v>
      </c>
      <c r="F49" t="s">
        <v>386</v>
      </c>
      <c r="G49" t="s">
        <v>423</v>
      </c>
      <c r="H49" t="s">
        <v>671</v>
      </c>
      <c r="I49" t="b">
        <v>0</v>
      </c>
      <c r="J49">
        <v>46085</v>
      </c>
      <c r="K49" t="s">
        <v>449</v>
      </c>
      <c r="M49" t="s">
        <v>699</v>
      </c>
      <c r="N49" t="s">
        <v>441</v>
      </c>
      <c r="O49" t="s">
        <v>393</v>
      </c>
      <c r="P49">
        <v>11226</v>
      </c>
      <c r="Q49" t="s">
        <v>700</v>
      </c>
      <c r="R49" t="s">
        <v>336</v>
      </c>
      <c r="S49" t="s">
        <v>401</v>
      </c>
      <c r="T49" t="s">
        <v>401</v>
      </c>
      <c r="U49">
        <v>1</v>
      </c>
      <c r="V49">
        <v>1</v>
      </c>
      <c r="W49">
        <v>0</v>
      </c>
      <c r="X49">
        <v>0</v>
      </c>
      <c r="Y49" t="s">
        <v>453</v>
      </c>
      <c r="Z49">
        <v>1346286</v>
      </c>
      <c r="AA49" t="s">
        <v>397</v>
      </c>
      <c r="AB49" t="s">
        <v>398</v>
      </c>
      <c r="AC49" t="s">
        <v>445</v>
      </c>
      <c r="AD49" t="s">
        <v>446</v>
      </c>
      <c r="AE49" t="s">
        <v>334</v>
      </c>
      <c r="AF49">
        <v>3</v>
      </c>
      <c r="AG49">
        <v>8</v>
      </c>
      <c r="AH49">
        <v>3</v>
      </c>
      <c r="AI49">
        <v>2</v>
      </c>
      <c r="AJ49">
        <v>3</v>
      </c>
      <c r="AK49">
        <v>2</v>
      </c>
      <c r="AL49">
        <v>3</v>
      </c>
      <c r="AM49">
        <v>0</v>
      </c>
      <c r="AN49">
        <v>0</v>
      </c>
      <c r="AO49">
        <v>2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9</v>
      </c>
      <c r="AW49">
        <v>14</v>
      </c>
      <c r="AX49">
        <v>12</v>
      </c>
      <c r="AY49">
        <v>12</v>
      </c>
      <c r="AZ49">
        <v>13</v>
      </c>
      <c r="BA49">
        <v>15</v>
      </c>
      <c r="BB49">
        <v>12</v>
      </c>
      <c r="BC49">
        <v>0.33333333333332998</v>
      </c>
      <c r="BD49">
        <v>0.57142857142856995</v>
      </c>
      <c r="BE49">
        <v>0.25</v>
      </c>
      <c r="BF49">
        <v>0.16666666666666</v>
      </c>
      <c r="BG49">
        <v>0.23076923076923</v>
      </c>
      <c r="BH49">
        <v>0.13333333333333</v>
      </c>
      <c r="BI49">
        <v>0.25</v>
      </c>
    </row>
    <row r="50" spans="1:61" x14ac:dyDescent="0.2">
      <c r="A50" t="s">
        <v>701</v>
      </c>
      <c r="B50" t="s">
        <v>383</v>
      </c>
      <c r="C50" t="s">
        <v>384</v>
      </c>
      <c r="D50" t="s">
        <v>385</v>
      </c>
      <c r="F50" t="s">
        <v>386</v>
      </c>
      <c r="G50" t="s">
        <v>423</v>
      </c>
      <c r="H50" t="s">
        <v>671</v>
      </c>
      <c r="I50" t="b">
        <v>0</v>
      </c>
      <c r="J50">
        <v>46779</v>
      </c>
      <c r="K50" t="s">
        <v>703</v>
      </c>
      <c r="M50" t="s">
        <v>704</v>
      </c>
      <c r="N50" t="s">
        <v>441</v>
      </c>
      <c r="O50" t="s">
        <v>393</v>
      </c>
      <c r="P50">
        <v>11233</v>
      </c>
      <c r="Q50" t="s">
        <v>705</v>
      </c>
      <c r="R50" t="s">
        <v>333</v>
      </c>
      <c r="S50" t="s">
        <v>401</v>
      </c>
      <c r="U50">
        <v>0</v>
      </c>
      <c r="V50">
        <v>0</v>
      </c>
      <c r="W50">
        <v>0</v>
      </c>
      <c r="X50">
        <v>0</v>
      </c>
      <c r="Y50" t="s">
        <v>706</v>
      </c>
      <c r="Z50">
        <v>1462184</v>
      </c>
      <c r="AA50" t="s">
        <v>397</v>
      </c>
      <c r="AB50" t="s">
        <v>398</v>
      </c>
      <c r="AC50" t="s">
        <v>445</v>
      </c>
      <c r="AD50" t="s">
        <v>446</v>
      </c>
      <c r="AE50" t="s">
        <v>334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2</v>
      </c>
      <c r="AW50">
        <v>2</v>
      </c>
      <c r="AX50">
        <v>6</v>
      </c>
      <c r="AY50">
        <v>2</v>
      </c>
      <c r="AZ50">
        <v>2</v>
      </c>
      <c r="BA50">
        <v>4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0.5</v>
      </c>
      <c r="BH50">
        <v>0.25</v>
      </c>
      <c r="BI50">
        <v>0</v>
      </c>
    </row>
    <row r="51" spans="1:61" x14ac:dyDescent="0.2">
      <c r="A51" t="s">
        <v>708</v>
      </c>
      <c r="B51" t="s">
        <v>383</v>
      </c>
      <c r="C51" t="s">
        <v>384</v>
      </c>
      <c r="D51" t="s">
        <v>385</v>
      </c>
      <c r="E51" t="s">
        <v>403</v>
      </c>
      <c r="F51" t="s">
        <v>386</v>
      </c>
      <c r="G51" t="s">
        <v>423</v>
      </c>
      <c r="H51" t="s">
        <v>671</v>
      </c>
      <c r="I51" t="b">
        <v>0</v>
      </c>
      <c r="J51">
        <v>47747</v>
      </c>
      <c r="K51" t="s">
        <v>417</v>
      </c>
      <c r="M51" t="s">
        <v>710</v>
      </c>
      <c r="N51" t="s">
        <v>441</v>
      </c>
      <c r="O51" t="s">
        <v>393</v>
      </c>
      <c r="P51">
        <v>11207</v>
      </c>
      <c r="Q51" t="s">
        <v>711</v>
      </c>
      <c r="R51" t="s">
        <v>336</v>
      </c>
      <c r="S51" t="s">
        <v>401</v>
      </c>
      <c r="T51" t="s">
        <v>401</v>
      </c>
      <c r="U51">
        <v>1</v>
      </c>
      <c r="V51">
        <v>1</v>
      </c>
      <c r="W51">
        <v>0</v>
      </c>
      <c r="X51">
        <v>0</v>
      </c>
      <c r="Y51" t="s">
        <v>420</v>
      </c>
      <c r="Z51">
        <v>1348405</v>
      </c>
      <c r="AA51" t="s">
        <v>397</v>
      </c>
      <c r="AB51" t="s">
        <v>398</v>
      </c>
      <c r="AC51" t="s">
        <v>399</v>
      </c>
      <c r="AD51" t="s">
        <v>400</v>
      </c>
      <c r="AE51" t="s">
        <v>258</v>
      </c>
      <c r="AF51">
        <v>3</v>
      </c>
      <c r="AG51">
        <v>1</v>
      </c>
      <c r="AH51">
        <v>2</v>
      </c>
      <c r="AI51">
        <v>1</v>
      </c>
      <c r="AJ51">
        <v>0</v>
      </c>
      <c r="AK51">
        <v>4</v>
      </c>
      <c r="AL51">
        <v>1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6</v>
      </c>
      <c r="AW51">
        <v>9</v>
      </c>
      <c r="AX51">
        <v>14</v>
      </c>
      <c r="AY51">
        <v>7</v>
      </c>
      <c r="AZ51">
        <v>2</v>
      </c>
      <c r="BA51">
        <v>14</v>
      </c>
      <c r="BB51">
        <v>13</v>
      </c>
      <c r="BC51">
        <v>0.5</v>
      </c>
      <c r="BD51">
        <v>0.11111111111110999</v>
      </c>
      <c r="BE51">
        <v>0.14285714285713999</v>
      </c>
      <c r="BF51">
        <v>0.14285714285713999</v>
      </c>
      <c r="BG51">
        <v>0</v>
      </c>
      <c r="BH51">
        <v>0.28571428571427998</v>
      </c>
      <c r="BI51">
        <v>7.6923076923070002E-2</v>
      </c>
    </row>
    <row r="52" spans="1:61" x14ac:dyDescent="0.2">
      <c r="A52" t="s">
        <v>712</v>
      </c>
      <c r="B52" t="s">
        <v>383</v>
      </c>
      <c r="C52" t="s">
        <v>384</v>
      </c>
      <c r="D52" t="s">
        <v>713</v>
      </c>
      <c r="G52" t="s">
        <v>714</v>
      </c>
      <c r="H52" t="s">
        <v>715</v>
      </c>
      <c r="I52" t="b">
        <v>0</v>
      </c>
      <c r="J52">
        <v>4160</v>
      </c>
      <c r="K52" t="s">
        <v>717</v>
      </c>
      <c r="M52" t="s">
        <v>718</v>
      </c>
      <c r="N52" t="s">
        <v>719</v>
      </c>
      <c r="O52" t="s">
        <v>720</v>
      </c>
      <c r="P52">
        <v>1331</v>
      </c>
      <c r="Q52" t="s">
        <v>721</v>
      </c>
      <c r="R52" t="s">
        <v>335</v>
      </c>
      <c r="S52" t="s">
        <v>401</v>
      </c>
      <c r="U52">
        <v>0</v>
      </c>
      <c r="V52">
        <v>0</v>
      </c>
      <c r="W52">
        <v>1</v>
      </c>
      <c r="X52">
        <v>1</v>
      </c>
      <c r="Y52" t="s">
        <v>722</v>
      </c>
      <c r="Z52">
        <v>1346362</v>
      </c>
      <c r="AA52" t="s">
        <v>397</v>
      </c>
      <c r="AB52" t="s">
        <v>398</v>
      </c>
      <c r="AC52" t="s">
        <v>494</v>
      </c>
      <c r="AD52" t="s">
        <v>495</v>
      </c>
      <c r="AE52" t="s">
        <v>334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3</v>
      </c>
      <c r="AO52">
        <v>1</v>
      </c>
      <c r="AP52">
        <v>1</v>
      </c>
      <c r="AQ52">
        <v>2</v>
      </c>
      <c r="AR52">
        <v>2</v>
      </c>
      <c r="AS52">
        <v>1</v>
      </c>
      <c r="AT52">
        <v>1</v>
      </c>
      <c r="AU52">
        <v>3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</row>
    <row r="53" spans="1:61" x14ac:dyDescent="0.2">
      <c r="A53" t="s">
        <v>724</v>
      </c>
      <c r="B53" t="s">
        <v>383</v>
      </c>
      <c r="C53" t="s">
        <v>384</v>
      </c>
      <c r="D53" t="s">
        <v>713</v>
      </c>
      <c r="G53" t="s">
        <v>714</v>
      </c>
      <c r="H53" t="s">
        <v>715</v>
      </c>
      <c r="I53" t="b">
        <v>0</v>
      </c>
      <c r="J53">
        <v>34976</v>
      </c>
      <c r="K53" t="s">
        <v>726</v>
      </c>
      <c r="M53" t="s">
        <v>727</v>
      </c>
      <c r="N53" t="s">
        <v>728</v>
      </c>
      <c r="O53" t="s">
        <v>720</v>
      </c>
      <c r="P53">
        <v>2128</v>
      </c>
      <c r="Q53" t="s">
        <v>729</v>
      </c>
      <c r="R53" t="s">
        <v>333</v>
      </c>
      <c r="S53" t="s">
        <v>401</v>
      </c>
      <c r="U53">
        <v>0</v>
      </c>
      <c r="V53">
        <v>0</v>
      </c>
      <c r="W53">
        <v>0</v>
      </c>
      <c r="X53">
        <v>1</v>
      </c>
      <c r="Y53" t="s">
        <v>730</v>
      </c>
      <c r="Z53">
        <v>1348395</v>
      </c>
      <c r="AA53" t="s">
        <v>397</v>
      </c>
      <c r="AB53" t="s">
        <v>398</v>
      </c>
      <c r="AC53" t="s">
        <v>494</v>
      </c>
      <c r="AD53" t="s">
        <v>495</v>
      </c>
      <c r="AE53" t="s">
        <v>334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2</v>
      </c>
      <c r="AU53">
        <v>0</v>
      </c>
      <c r="AV53">
        <v>0</v>
      </c>
      <c r="AW53">
        <v>1</v>
      </c>
      <c r="AX53">
        <v>3</v>
      </c>
      <c r="AY53">
        <v>1</v>
      </c>
      <c r="AZ53">
        <v>1</v>
      </c>
      <c r="BA53">
        <v>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0.25</v>
      </c>
      <c r="BI53">
        <v>0</v>
      </c>
    </row>
    <row r="54" spans="1:61" x14ac:dyDescent="0.2">
      <c r="A54" t="s">
        <v>732</v>
      </c>
      <c r="B54" t="s">
        <v>383</v>
      </c>
      <c r="C54" t="s">
        <v>384</v>
      </c>
      <c r="D54" t="s">
        <v>713</v>
      </c>
      <c r="G54" t="s">
        <v>714</v>
      </c>
      <c r="H54" t="s">
        <v>715</v>
      </c>
      <c r="I54" t="b">
        <v>0</v>
      </c>
      <c r="J54">
        <v>39696</v>
      </c>
      <c r="K54" t="s">
        <v>734</v>
      </c>
      <c r="M54" t="s">
        <v>735</v>
      </c>
      <c r="N54" t="s">
        <v>736</v>
      </c>
      <c r="O54" t="s">
        <v>720</v>
      </c>
      <c r="P54">
        <v>1752</v>
      </c>
      <c r="Q54" t="s">
        <v>737</v>
      </c>
      <c r="R54" t="s">
        <v>333</v>
      </c>
      <c r="S54" t="s">
        <v>401</v>
      </c>
      <c r="U54">
        <v>0</v>
      </c>
      <c r="V54">
        <v>1</v>
      </c>
      <c r="W54">
        <v>0</v>
      </c>
      <c r="X54">
        <v>1</v>
      </c>
      <c r="Y54" t="s">
        <v>738</v>
      </c>
      <c r="Z54">
        <v>1349005</v>
      </c>
      <c r="AA54" t="s">
        <v>397</v>
      </c>
      <c r="AB54" t="s">
        <v>398</v>
      </c>
      <c r="AC54" t="s">
        <v>494</v>
      </c>
      <c r="AD54" t="s">
        <v>495</v>
      </c>
      <c r="AE54" t="s">
        <v>334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2</v>
      </c>
      <c r="AY54">
        <v>0</v>
      </c>
      <c r="AZ54">
        <v>1</v>
      </c>
      <c r="BA54">
        <v>0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2">
      <c r="A55" t="s">
        <v>740</v>
      </c>
      <c r="B55" t="s">
        <v>383</v>
      </c>
      <c r="C55" t="s">
        <v>384</v>
      </c>
      <c r="D55" t="s">
        <v>713</v>
      </c>
      <c r="G55" t="s">
        <v>714</v>
      </c>
      <c r="H55" t="s">
        <v>715</v>
      </c>
      <c r="I55" t="b">
        <v>0</v>
      </c>
      <c r="J55">
        <v>45122</v>
      </c>
      <c r="K55" t="s">
        <v>742</v>
      </c>
      <c r="M55" t="s">
        <v>743</v>
      </c>
      <c r="N55" t="s">
        <v>744</v>
      </c>
      <c r="O55" t="s">
        <v>720</v>
      </c>
      <c r="P55">
        <v>2150</v>
      </c>
      <c r="Q55" t="s">
        <v>745</v>
      </c>
      <c r="R55" t="s">
        <v>336</v>
      </c>
      <c r="S55" t="s">
        <v>401</v>
      </c>
      <c r="T55" t="s">
        <v>401</v>
      </c>
      <c r="U55">
        <v>1</v>
      </c>
      <c r="V55">
        <v>1</v>
      </c>
      <c r="W55">
        <v>0</v>
      </c>
      <c r="X55">
        <v>1</v>
      </c>
      <c r="Y55" t="s">
        <v>746</v>
      </c>
      <c r="Z55">
        <v>1346383</v>
      </c>
      <c r="AA55" t="s">
        <v>397</v>
      </c>
      <c r="AB55" t="s">
        <v>398</v>
      </c>
      <c r="AC55" t="s">
        <v>445</v>
      </c>
      <c r="AD55" t="s">
        <v>446</v>
      </c>
      <c r="AE55" t="s">
        <v>258</v>
      </c>
      <c r="AF55">
        <v>2</v>
      </c>
      <c r="AG55">
        <v>2</v>
      </c>
      <c r="AH55">
        <v>0</v>
      </c>
      <c r="AI55">
        <v>4</v>
      </c>
      <c r="AJ55">
        <v>0</v>
      </c>
      <c r="AK55">
        <v>5</v>
      </c>
      <c r="AL55">
        <v>7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2</v>
      </c>
      <c r="AV55">
        <v>6</v>
      </c>
      <c r="AW55">
        <v>14</v>
      </c>
      <c r="AX55">
        <v>7</v>
      </c>
      <c r="AY55">
        <v>6</v>
      </c>
      <c r="AZ55">
        <v>5</v>
      </c>
      <c r="BA55">
        <v>15</v>
      </c>
      <c r="BB55">
        <v>14</v>
      </c>
      <c r="BC55">
        <v>0.33333333333332998</v>
      </c>
      <c r="BD55">
        <v>0.14285714285713999</v>
      </c>
      <c r="BE55">
        <v>0</v>
      </c>
      <c r="BF55">
        <v>0.66666666666665997</v>
      </c>
      <c r="BG55">
        <v>0</v>
      </c>
      <c r="BH55">
        <v>0.33333333333332998</v>
      </c>
      <c r="BI55">
        <v>0.5</v>
      </c>
    </row>
    <row r="56" spans="1:61" x14ac:dyDescent="0.2">
      <c r="A56" t="s">
        <v>748</v>
      </c>
      <c r="B56" t="s">
        <v>383</v>
      </c>
      <c r="C56" t="s">
        <v>384</v>
      </c>
      <c r="D56" t="s">
        <v>713</v>
      </c>
      <c r="G56" t="s">
        <v>714</v>
      </c>
      <c r="H56" t="s">
        <v>715</v>
      </c>
      <c r="I56" t="b">
        <v>0</v>
      </c>
      <c r="J56">
        <v>46044</v>
      </c>
      <c r="K56" t="s">
        <v>750</v>
      </c>
      <c r="M56" t="s">
        <v>751</v>
      </c>
      <c r="N56" t="s">
        <v>752</v>
      </c>
      <c r="O56" t="s">
        <v>720</v>
      </c>
      <c r="P56">
        <v>1915</v>
      </c>
      <c r="Q56" t="s">
        <v>753</v>
      </c>
      <c r="R56" t="s">
        <v>333</v>
      </c>
      <c r="S56" t="s">
        <v>401</v>
      </c>
      <c r="U56">
        <v>0</v>
      </c>
      <c r="V56">
        <v>0</v>
      </c>
      <c r="W56">
        <v>0</v>
      </c>
      <c r="X56">
        <v>1</v>
      </c>
      <c r="Y56" t="s">
        <v>754</v>
      </c>
      <c r="Z56">
        <v>1452690</v>
      </c>
      <c r="AA56" t="s">
        <v>397</v>
      </c>
      <c r="AB56" t="s">
        <v>398</v>
      </c>
      <c r="AC56" t="s">
        <v>445</v>
      </c>
      <c r="AD56" t="s">
        <v>446</v>
      </c>
      <c r="AE56" t="s">
        <v>334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2">
      <c r="A57" t="s">
        <v>756</v>
      </c>
      <c r="B57" t="s">
        <v>383</v>
      </c>
      <c r="C57" t="s">
        <v>384</v>
      </c>
      <c r="D57" t="s">
        <v>713</v>
      </c>
      <c r="G57" t="s">
        <v>714</v>
      </c>
      <c r="H57" t="s">
        <v>715</v>
      </c>
      <c r="I57" t="b">
        <v>0</v>
      </c>
      <c r="J57">
        <v>46326</v>
      </c>
      <c r="K57" t="s">
        <v>758</v>
      </c>
      <c r="M57" t="s">
        <v>759</v>
      </c>
      <c r="N57" t="s">
        <v>713</v>
      </c>
      <c r="O57" t="s">
        <v>720</v>
      </c>
      <c r="P57">
        <v>2128</v>
      </c>
      <c r="Q57" t="s">
        <v>760</v>
      </c>
      <c r="R57" t="s">
        <v>336</v>
      </c>
      <c r="S57" t="s">
        <v>401</v>
      </c>
      <c r="T57" t="s">
        <v>401</v>
      </c>
      <c r="U57">
        <v>1</v>
      </c>
      <c r="V57">
        <v>1</v>
      </c>
      <c r="W57">
        <v>0</v>
      </c>
      <c r="X57">
        <v>1</v>
      </c>
      <c r="Y57" t="s">
        <v>746</v>
      </c>
      <c r="Z57">
        <v>1346383</v>
      </c>
      <c r="AA57" t="s">
        <v>397</v>
      </c>
      <c r="AB57" t="s">
        <v>398</v>
      </c>
      <c r="AC57" t="s">
        <v>445</v>
      </c>
      <c r="AD57" t="s">
        <v>446</v>
      </c>
      <c r="AE57" t="s">
        <v>258</v>
      </c>
      <c r="AF57">
        <v>0</v>
      </c>
      <c r="AG57">
        <v>1</v>
      </c>
      <c r="AH57">
        <v>1</v>
      </c>
      <c r="AI57">
        <v>4</v>
      </c>
      <c r="AJ57">
        <v>4</v>
      </c>
      <c r="AK57">
        <v>1</v>
      </c>
      <c r="AL57">
        <v>6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2</v>
      </c>
      <c r="AU57">
        <v>1</v>
      </c>
      <c r="AV57">
        <v>2</v>
      </c>
      <c r="AW57">
        <v>6</v>
      </c>
      <c r="AX57">
        <v>5</v>
      </c>
      <c r="AY57">
        <v>5</v>
      </c>
      <c r="AZ57">
        <v>4</v>
      </c>
      <c r="BA57">
        <v>5</v>
      </c>
      <c r="BB57">
        <v>6</v>
      </c>
      <c r="BC57">
        <v>0</v>
      </c>
      <c r="BD57">
        <v>0.16666666666666</v>
      </c>
      <c r="BE57">
        <v>0.2</v>
      </c>
      <c r="BF57">
        <v>0.8</v>
      </c>
      <c r="BG57">
        <v>1</v>
      </c>
      <c r="BH57">
        <v>0.2</v>
      </c>
      <c r="BI57">
        <v>1</v>
      </c>
    </row>
    <row r="58" spans="1:61" x14ac:dyDescent="0.2">
      <c r="A58" t="s">
        <v>761</v>
      </c>
      <c r="B58" t="s">
        <v>383</v>
      </c>
      <c r="C58" t="s">
        <v>384</v>
      </c>
      <c r="D58" t="s">
        <v>713</v>
      </c>
      <c r="G58" t="s">
        <v>714</v>
      </c>
      <c r="H58" t="s">
        <v>715</v>
      </c>
      <c r="I58" t="b">
        <v>0</v>
      </c>
      <c r="J58">
        <v>46603</v>
      </c>
      <c r="K58" t="s">
        <v>763</v>
      </c>
      <c r="M58" t="s">
        <v>764</v>
      </c>
      <c r="N58" t="s">
        <v>765</v>
      </c>
      <c r="O58" t="s">
        <v>720</v>
      </c>
      <c r="P58">
        <v>2145</v>
      </c>
      <c r="Q58" t="s">
        <v>766</v>
      </c>
      <c r="R58" t="s">
        <v>333</v>
      </c>
      <c r="S58" t="s">
        <v>401</v>
      </c>
      <c r="U58">
        <v>0</v>
      </c>
      <c r="V58">
        <v>0</v>
      </c>
      <c r="W58">
        <v>0</v>
      </c>
      <c r="X58">
        <v>1</v>
      </c>
      <c r="Y58" t="s">
        <v>767</v>
      </c>
      <c r="Z58">
        <v>1462145</v>
      </c>
      <c r="AA58" t="s">
        <v>397</v>
      </c>
      <c r="AB58" t="s">
        <v>398</v>
      </c>
      <c r="AC58" t="s">
        <v>494</v>
      </c>
      <c r="AD58" t="s">
        <v>495</v>
      </c>
      <c r="AE58" t="s">
        <v>334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2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2">
      <c r="A59" t="s">
        <v>769</v>
      </c>
      <c r="B59" t="s">
        <v>383</v>
      </c>
      <c r="C59" t="s">
        <v>384</v>
      </c>
      <c r="D59" t="s">
        <v>770</v>
      </c>
      <c r="G59" t="s">
        <v>714</v>
      </c>
      <c r="H59" t="s">
        <v>771</v>
      </c>
      <c r="I59" t="b">
        <v>0</v>
      </c>
      <c r="J59">
        <v>34139</v>
      </c>
      <c r="K59" t="s">
        <v>773</v>
      </c>
      <c r="M59" t="s">
        <v>774</v>
      </c>
      <c r="N59" t="s">
        <v>775</v>
      </c>
      <c r="O59" t="s">
        <v>776</v>
      </c>
      <c r="P59">
        <v>4073</v>
      </c>
      <c r="Q59" t="s">
        <v>777</v>
      </c>
      <c r="R59" t="s">
        <v>333</v>
      </c>
      <c r="S59" t="s">
        <v>401</v>
      </c>
      <c r="U59">
        <v>0</v>
      </c>
      <c r="V59">
        <v>0</v>
      </c>
      <c r="W59">
        <v>0</v>
      </c>
      <c r="X59">
        <v>0</v>
      </c>
      <c r="Y59" t="s">
        <v>778</v>
      </c>
      <c r="Z59">
        <v>1348283</v>
      </c>
      <c r="AA59" t="s">
        <v>397</v>
      </c>
      <c r="AB59" t="s">
        <v>398</v>
      </c>
      <c r="AC59" t="s">
        <v>494</v>
      </c>
      <c r="AD59" t="s">
        <v>495</v>
      </c>
      <c r="AE59" t="s">
        <v>334</v>
      </c>
      <c r="AF59">
        <v>0</v>
      </c>
      <c r="AG59">
        <v>6</v>
      </c>
      <c r="AH59">
        <v>1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2</v>
      </c>
      <c r="AS59">
        <v>0</v>
      </c>
      <c r="AT59">
        <v>0</v>
      </c>
      <c r="AU59">
        <v>0</v>
      </c>
      <c r="AV59">
        <v>1</v>
      </c>
      <c r="AW59">
        <v>8</v>
      </c>
      <c r="AX59">
        <v>5</v>
      </c>
      <c r="AY59">
        <v>4</v>
      </c>
      <c r="AZ59">
        <v>3</v>
      </c>
      <c r="BA59">
        <v>5</v>
      </c>
      <c r="BB59">
        <v>2</v>
      </c>
      <c r="BC59">
        <v>0</v>
      </c>
      <c r="BD59">
        <v>0.75</v>
      </c>
      <c r="BE59">
        <v>0.2</v>
      </c>
      <c r="BF59">
        <v>0</v>
      </c>
      <c r="BG59">
        <v>0</v>
      </c>
      <c r="BH59">
        <v>0.2</v>
      </c>
      <c r="BI59">
        <v>0.5</v>
      </c>
    </row>
    <row r="60" spans="1:61" x14ac:dyDescent="0.2">
      <c r="A60" t="s">
        <v>780</v>
      </c>
      <c r="B60" t="s">
        <v>383</v>
      </c>
      <c r="C60" t="s">
        <v>384</v>
      </c>
      <c r="D60" t="s">
        <v>770</v>
      </c>
      <c r="G60" t="s">
        <v>714</v>
      </c>
      <c r="H60" t="s">
        <v>771</v>
      </c>
      <c r="I60" t="b">
        <v>0</v>
      </c>
      <c r="J60">
        <v>34320</v>
      </c>
      <c r="K60" t="s">
        <v>782</v>
      </c>
      <c r="M60" t="s">
        <v>783</v>
      </c>
      <c r="N60" t="s">
        <v>784</v>
      </c>
      <c r="O60" t="s">
        <v>776</v>
      </c>
      <c r="P60">
        <v>4106</v>
      </c>
      <c r="Q60" t="s">
        <v>785</v>
      </c>
      <c r="R60" t="s">
        <v>333</v>
      </c>
      <c r="S60" t="s">
        <v>401</v>
      </c>
      <c r="U60">
        <v>0</v>
      </c>
      <c r="V60">
        <v>0</v>
      </c>
      <c r="W60">
        <v>0</v>
      </c>
      <c r="X60">
        <v>0</v>
      </c>
      <c r="Y60" t="s">
        <v>786</v>
      </c>
      <c r="Z60">
        <v>1348283</v>
      </c>
      <c r="AA60" t="s">
        <v>397</v>
      </c>
      <c r="AB60" t="s">
        <v>398</v>
      </c>
      <c r="AC60" t="s">
        <v>494</v>
      </c>
      <c r="AD60" t="s">
        <v>495</v>
      </c>
      <c r="AE60" t="s">
        <v>334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3</v>
      </c>
      <c r="BB60">
        <v>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2">
      <c r="A61" t="s">
        <v>787</v>
      </c>
      <c r="B61" t="s">
        <v>383</v>
      </c>
      <c r="C61" t="s">
        <v>384</v>
      </c>
      <c r="D61" t="s">
        <v>770</v>
      </c>
      <c r="G61" t="s">
        <v>714</v>
      </c>
      <c r="H61" t="s">
        <v>771</v>
      </c>
      <c r="I61" t="b">
        <v>0</v>
      </c>
      <c r="J61">
        <v>34321</v>
      </c>
      <c r="K61" t="s">
        <v>782</v>
      </c>
      <c r="M61" t="s">
        <v>789</v>
      </c>
      <c r="N61" t="s">
        <v>790</v>
      </c>
      <c r="O61" t="s">
        <v>776</v>
      </c>
      <c r="P61">
        <v>4102</v>
      </c>
      <c r="Q61" t="s">
        <v>791</v>
      </c>
      <c r="R61" t="s">
        <v>333</v>
      </c>
      <c r="S61" t="s">
        <v>401</v>
      </c>
      <c r="U61">
        <v>0</v>
      </c>
      <c r="V61">
        <v>0</v>
      </c>
      <c r="W61">
        <v>0</v>
      </c>
      <c r="X61">
        <v>0</v>
      </c>
      <c r="Y61" t="s">
        <v>792</v>
      </c>
      <c r="Z61">
        <v>1348283</v>
      </c>
      <c r="AA61" t="s">
        <v>397</v>
      </c>
      <c r="AB61" t="s">
        <v>398</v>
      </c>
      <c r="AC61" t="s">
        <v>494</v>
      </c>
      <c r="AD61" t="s">
        <v>495</v>
      </c>
      <c r="AE61" t="s">
        <v>334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1</v>
      </c>
      <c r="AZ61">
        <v>4</v>
      </c>
      <c r="BA61">
        <v>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0.66666666666665997</v>
      </c>
      <c r="BI61">
        <v>0</v>
      </c>
    </row>
    <row r="62" spans="1:61" x14ac:dyDescent="0.2">
      <c r="A62" t="s">
        <v>793</v>
      </c>
      <c r="B62" t="s">
        <v>383</v>
      </c>
      <c r="C62" t="s">
        <v>384</v>
      </c>
      <c r="D62" t="s">
        <v>770</v>
      </c>
      <c r="G62" t="s">
        <v>714</v>
      </c>
      <c r="H62" t="s">
        <v>771</v>
      </c>
      <c r="I62" t="b">
        <v>0</v>
      </c>
      <c r="J62">
        <v>34381</v>
      </c>
      <c r="K62" t="s">
        <v>782</v>
      </c>
      <c r="M62" t="s">
        <v>795</v>
      </c>
      <c r="N62" t="s">
        <v>796</v>
      </c>
      <c r="O62" t="s">
        <v>776</v>
      </c>
      <c r="P62">
        <v>4240</v>
      </c>
      <c r="Q62" t="s">
        <v>797</v>
      </c>
      <c r="R62" t="s">
        <v>333</v>
      </c>
      <c r="S62" t="s">
        <v>401</v>
      </c>
      <c r="U62">
        <v>0</v>
      </c>
      <c r="V62">
        <v>0</v>
      </c>
      <c r="W62">
        <v>0</v>
      </c>
      <c r="X62">
        <v>0</v>
      </c>
      <c r="Y62" t="s">
        <v>778</v>
      </c>
      <c r="Z62">
        <v>1348283</v>
      </c>
      <c r="AA62" t="s">
        <v>397</v>
      </c>
      <c r="AB62" t="s">
        <v>398</v>
      </c>
      <c r="AC62" t="s">
        <v>494</v>
      </c>
      <c r="AD62" t="s">
        <v>495</v>
      </c>
      <c r="AE62" t="s">
        <v>334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3</v>
      </c>
      <c r="AX62">
        <v>0</v>
      </c>
      <c r="AY62">
        <v>1</v>
      </c>
      <c r="AZ62">
        <v>2</v>
      </c>
      <c r="BA62">
        <v>1</v>
      </c>
      <c r="BB62">
        <v>0</v>
      </c>
      <c r="BC62">
        <v>0</v>
      </c>
      <c r="BD62">
        <v>0.33333333333332998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2">
      <c r="A63" t="s">
        <v>798</v>
      </c>
      <c r="B63" t="s">
        <v>383</v>
      </c>
      <c r="C63" t="s">
        <v>384</v>
      </c>
      <c r="D63" t="s">
        <v>770</v>
      </c>
      <c r="G63" t="s">
        <v>714</v>
      </c>
      <c r="H63" t="s">
        <v>771</v>
      </c>
      <c r="I63" t="b">
        <v>0</v>
      </c>
      <c r="J63">
        <v>34382</v>
      </c>
      <c r="K63" t="s">
        <v>782</v>
      </c>
      <c r="M63" t="s">
        <v>800</v>
      </c>
      <c r="N63" t="s">
        <v>801</v>
      </c>
      <c r="O63" t="s">
        <v>776</v>
      </c>
      <c r="P63">
        <v>4005</v>
      </c>
      <c r="Q63" t="s">
        <v>802</v>
      </c>
      <c r="R63" t="s">
        <v>333</v>
      </c>
      <c r="S63" t="s">
        <v>401</v>
      </c>
      <c r="U63">
        <v>0</v>
      </c>
      <c r="V63">
        <v>0</v>
      </c>
      <c r="W63">
        <v>0</v>
      </c>
      <c r="X63">
        <v>0</v>
      </c>
      <c r="Y63" t="s">
        <v>778</v>
      </c>
      <c r="Z63">
        <v>1348283</v>
      </c>
      <c r="AA63" t="s">
        <v>397</v>
      </c>
      <c r="AB63" t="s">
        <v>398</v>
      </c>
      <c r="AC63" t="s">
        <v>494</v>
      </c>
      <c r="AD63" t="s">
        <v>495</v>
      </c>
      <c r="AE63" t="s">
        <v>334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2</v>
      </c>
      <c r="AX63">
        <v>2</v>
      </c>
      <c r="AY63">
        <v>0</v>
      </c>
      <c r="AZ63">
        <v>1</v>
      </c>
      <c r="BA63">
        <v>0</v>
      </c>
      <c r="BB63">
        <v>3</v>
      </c>
      <c r="BC63">
        <v>0</v>
      </c>
      <c r="BD63">
        <v>0</v>
      </c>
      <c r="BE63">
        <v>0.5</v>
      </c>
      <c r="BF63">
        <v>0</v>
      </c>
      <c r="BG63">
        <v>0</v>
      </c>
      <c r="BH63">
        <v>0</v>
      </c>
      <c r="BI63">
        <v>0</v>
      </c>
    </row>
    <row r="64" spans="1:61" x14ac:dyDescent="0.2">
      <c r="A64" t="s">
        <v>803</v>
      </c>
      <c r="B64" t="s">
        <v>383</v>
      </c>
      <c r="C64" t="s">
        <v>384</v>
      </c>
      <c r="D64" t="s">
        <v>770</v>
      </c>
      <c r="G64" t="s">
        <v>714</v>
      </c>
      <c r="H64" t="s">
        <v>771</v>
      </c>
      <c r="I64" t="b">
        <v>0</v>
      </c>
      <c r="J64">
        <v>34383</v>
      </c>
      <c r="K64" t="s">
        <v>805</v>
      </c>
      <c r="M64" t="s">
        <v>806</v>
      </c>
      <c r="N64" t="s">
        <v>790</v>
      </c>
      <c r="O64" t="s">
        <v>776</v>
      </c>
      <c r="P64">
        <v>4102</v>
      </c>
      <c r="Q64" t="s">
        <v>807</v>
      </c>
      <c r="R64" t="s">
        <v>335</v>
      </c>
      <c r="S64" t="s">
        <v>401</v>
      </c>
      <c r="U64">
        <v>0</v>
      </c>
      <c r="V64">
        <v>0</v>
      </c>
      <c r="W64">
        <v>1</v>
      </c>
      <c r="X64">
        <v>0</v>
      </c>
      <c r="Y64" t="s">
        <v>778</v>
      </c>
      <c r="Z64">
        <v>1348283</v>
      </c>
      <c r="AA64" t="s">
        <v>397</v>
      </c>
      <c r="AB64" t="s">
        <v>398</v>
      </c>
      <c r="AC64" t="s">
        <v>494</v>
      </c>
      <c r="AD64" t="s">
        <v>495</v>
      </c>
      <c r="AE64" t="s">
        <v>334</v>
      </c>
      <c r="AF64">
        <v>0</v>
      </c>
      <c r="AG64">
        <v>1</v>
      </c>
      <c r="AH64">
        <v>1</v>
      </c>
      <c r="AI64">
        <v>0</v>
      </c>
      <c r="AJ64">
        <v>1</v>
      </c>
      <c r="AK64">
        <v>3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2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2</v>
      </c>
      <c r="AX64">
        <v>5</v>
      </c>
      <c r="AY64">
        <v>1</v>
      </c>
      <c r="AZ64">
        <v>4</v>
      </c>
      <c r="BA64">
        <v>5</v>
      </c>
      <c r="BB64">
        <v>2</v>
      </c>
      <c r="BC64">
        <v>0</v>
      </c>
      <c r="BD64">
        <v>0.5</v>
      </c>
      <c r="BE64">
        <v>0.2</v>
      </c>
      <c r="BF64">
        <v>0</v>
      </c>
      <c r="BG64">
        <v>0.25</v>
      </c>
      <c r="BH64">
        <v>0.6</v>
      </c>
      <c r="BI64">
        <v>0</v>
      </c>
    </row>
    <row r="65" spans="1:61" x14ac:dyDescent="0.2">
      <c r="A65" t="s">
        <v>808</v>
      </c>
      <c r="B65" t="s">
        <v>383</v>
      </c>
      <c r="C65" t="s">
        <v>384</v>
      </c>
      <c r="D65" t="s">
        <v>809</v>
      </c>
      <c r="F65" t="s">
        <v>386</v>
      </c>
      <c r="G65" t="s">
        <v>810</v>
      </c>
      <c r="H65" t="s">
        <v>811</v>
      </c>
      <c r="I65" t="b">
        <v>0</v>
      </c>
      <c r="J65">
        <v>13283</v>
      </c>
      <c r="K65" t="s">
        <v>742</v>
      </c>
      <c r="M65" t="s">
        <v>813</v>
      </c>
      <c r="N65" t="s">
        <v>814</v>
      </c>
      <c r="O65" t="s">
        <v>815</v>
      </c>
      <c r="P65">
        <v>7206</v>
      </c>
      <c r="Q65" t="s">
        <v>816</v>
      </c>
      <c r="R65" t="s">
        <v>333</v>
      </c>
      <c r="S65" t="s">
        <v>401</v>
      </c>
      <c r="T65" t="s">
        <v>410</v>
      </c>
      <c r="U65">
        <v>0</v>
      </c>
      <c r="V65">
        <v>1</v>
      </c>
      <c r="W65">
        <v>0</v>
      </c>
      <c r="X65">
        <v>0</v>
      </c>
      <c r="Y65" t="s">
        <v>746</v>
      </c>
      <c r="Z65">
        <v>1346383</v>
      </c>
      <c r="AA65" t="s">
        <v>397</v>
      </c>
      <c r="AB65" t="s">
        <v>398</v>
      </c>
      <c r="AC65" t="s">
        <v>445</v>
      </c>
      <c r="AD65" t="s">
        <v>446</v>
      </c>
      <c r="AE65" t="s">
        <v>258</v>
      </c>
      <c r="AF65">
        <v>2</v>
      </c>
      <c r="AG65">
        <v>0</v>
      </c>
      <c r="AH65">
        <v>2</v>
      </c>
      <c r="AI65">
        <v>1</v>
      </c>
      <c r="AJ65">
        <v>0</v>
      </c>
      <c r="AK65">
        <v>2</v>
      </c>
      <c r="AL65">
        <v>1</v>
      </c>
      <c r="AM65">
        <v>1</v>
      </c>
      <c r="AN65">
        <v>0</v>
      </c>
      <c r="AO65">
        <v>0</v>
      </c>
      <c r="AP65">
        <v>2</v>
      </c>
      <c r="AQ65">
        <v>1</v>
      </c>
      <c r="AR65">
        <v>0</v>
      </c>
      <c r="AS65">
        <v>1</v>
      </c>
      <c r="AT65">
        <v>0</v>
      </c>
      <c r="AU65">
        <v>0</v>
      </c>
      <c r="AV65">
        <v>19</v>
      </c>
      <c r="AW65">
        <v>16</v>
      </c>
      <c r="AX65">
        <v>16</v>
      </c>
      <c r="AY65">
        <v>15</v>
      </c>
      <c r="AZ65">
        <v>21</v>
      </c>
      <c r="BA65">
        <v>24</v>
      </c>
      <c r="BB65">
        <v>16</v>
      </c>
      <c r="BC65">
        <v>0.10526315789472999</v>
      </c>
      <c r="BD65">
        <v>0</v>
      </c>
      <c r="BE65">
        <v>0.125</v>
      </c>
      <c r="BF65">
        <v>6.6666666666660004E-2</v>
      </c>
      <c r="BG65">
        <v>0</v>
      </c>
      <c r="BH65">
        <v>8.3333333333329998E-2</v>
      </c>
      <c r="BI65">
        <v>6.25E-2</v>
      </c>
    </row>
    <row r="66" spans="1:61" x14ac:dyDescent="0.2">
      <c r="A66" t="s">
        <v>817</v>
      </c>
      <c r="B66" t="s">
        <v>383</v>
      </c>
      <c r="C66" t="s">
        <v>384</v>
      </c>
      <c r="D66" t="s">
        <v>809</v>
      </c>
      <c r="F66" t="s">
        <v>386</v>
      </c>
      <c r="G66" t="s">
        <v>810</v>
      </c>
      <c r="H66" t="s">
        <v>811</v>
      </c>
      <c r="I66" t="b">
        <v>0</v>
      </c>
      <c r="J66">
        <v>14144</v>
      </c>
      <c r="K66" t="s">
        <v>742</v>
      </c>
      <c r="M66" t="s">
        <v>819</v>
      </c>
      <c r="N66" t="s">
        <v>814</v>
      </c>
      <c r="O66" t="s">
        <v>815</v>
      </c>
      <c r="P66">
        <v>7201</v>
      </c>
      <c r="Q66" t="s">
        <v>820</v>
      </c>
      <c r="R66" t="s">
        <v>336</v>
      </c>
      <c r="S66" t="s">
        <v>401</v>
      </c>
      <c r="U66">
        <v>1</v>
      </c>
      <c r="V66">
        <v>1</v>
      </c>
      <c r="W66">
        <v>0</v>
      </c>
      <c r="X66">
        <v>0</v>
      </c>
      <c r="Y66" t="s">
        <v>746</v>
      </c>
      <c r="Z66">
        <v>1346383</v>
      </c>
      <c r="AA66" t="s">
        <v>397</v>
      </c>
      <c r="AB66" t="s">
        <v>398</v>
      </c>
      <c r="AC66" t="s">
        <v>445</v>
      </c>
      <c r="AD66" t="s">
        <v>446</v>
      </c>
      <c r="AE66" t="s">
        <v>258</v>
      </c>
      <c r="AF66">
        <v>1</v>
      </c>
      <c r="AG66">
        <v>1</v>
      </c>
      <c r="AH66">
        <v>2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2</v>
      </c>
      <c r="AO66">
        <v>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16</v>
      </c>
      <c r="AW66">
        <v>14</v>
      </c>
      <c r="AX66">
        <v>12</v>
      </c>
      <c r="AY66">
        <v>11</v>
      </c>
      <c r="AZ66">
        <v>9</v>
      </c>
      <c r="BA66">
        <v>18</v>
      </c>
      <c r="BB66">
        <v>19</v>
      </c>
      <c r="BC66">
        <v>6.25E-2</v>
      </c>
      <c r="BD66">
        <v>7.1428571428569995E-2</v>
      </c>
      <c r="BE66">
        <v>0.16666666666666</v>
      </c>
      <c r="BF66">
        <v>9.0909090909089996E-2</v>
      </c>
      <c r="BG66">
        <v>0</v>
      </c>
      <c r="BH66">
        <v>5.5555555555550001E-2</v>
      </c>
      <c r="BI66">
        <v>0</v>
      </c>
    </row>
    <row r="67" spans="1:61" x14ac:dyDescent="0.2">
      <c r="A67" t="s">
        <v>821</v>
      </c>
      <c r="B67" t="s">
        <v>383</v>
      </c>
      <c r="C67" t="s">
        <v>384</v>
      </c>
      <c r="D67" t="s">
        <v>809</v>
      </c>
      <c r="F67" t="s">
        <v>386</v>
      </c>
      <c r="G67" t="s">
        <v>810</v>
      </c>
      <c r="H67" t="s">
        <v>811</v>
      </c>
      <c r="I67" t="b">
        <v>0</v>
      </c>
      <c r="J67">
        <v>18489</v>
      </c>
      <c r="K67" t="s">
        <v>742</v>
      </c>
      <c r="M67" t="s">
        <v>823</v>
      </c>
      <c r="N67" t="s">
        <v>814</v>
      </c>
      <c r="O67" t="s">
        <v>815</v>
      </c>
      <c r="P67">
        <v>7202</v>
      </c>
      <c r="Q67" t="s">
        <v>824</v>
      </c>
      <c r="R67" t="s">
        <v>336</v>
      </c>
      <c r="S67" t="s">
        <v>401</v>
      </c>
      <c r="U67">
        <v>1</v>
      </c>
      <c r="V67">
        <v>1</v>
      </c>
      <c r="W67">
        <v>0</v>
      </c>
      <c r="X67">
        <v>0</v>
      </c>
      <c r="Y67" t="s">
        <v>746</v>
      </c>
      <c r="Z67">
        <v>1346383</v>
      </c>
      <c r="AA67" t="s">
        <v>397</v>
      </c>
      <c r="AB67" t="s">
        <v>398</v>
      </c>
      <c r="AC67" t="s">
        <v>445</v>
      </c>
      <c r="AD67" t="s">
        <v>446</v>
      </c>
      <c r="AE67" t="s">
        <v>258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4</v>
      </c>
      <c r="AL67">
        <v>3</v>
      </c>
      <c r="AM67">
        <v>3</v>
      </c>
      <c r="AN67">
        <v>1</v>
      </c>
      <c r="AO67">
        <v>2</v>
      </c>
      <c r="AP67">
        <v>2</v>
      </c>
      <c r="AQ67">
        <v>0</v>
      </c>
      <c r="AR67">
        <v>2</v>
      </c>
      <c r="AS67">
        <v>1</v>
      </c>
      <c r="AT67">
        <v>2</v>
      </c>
      <c r="AU67">
        <v>1</v>
      </c>
      <c r="AV67">
        <v>9</v>
      </c>
      <c r="AW67">
        <v>18</v>
      </c>
      <c r="AX67">
        <v>16</v>
      </c>
      <c r="AY67">
        <v>12</v>
      </c>
      <c r="AZ67">
        <v>5</v>
      </c>
      <c r="BA67">
        <v>14</v>
      </c>
      <c r="BB67">
        <v>24</v>
      </c>
      <c r="BC67">
        <v>0</v>
      </c>
      <c r="BD67">
        <v>5.5555555555550001E-2</v>
      </c>
      <c r="BE67">
        <v>0</v>
      </c>
      <c r="BF67">
        <v>8.3333333333329998E-2</v>
      </c>
      <c r="BG67">
        <v>0</v>
      </c>
      <c r="BH67">
        <v>0.28571428571427998</v>
      </c>
      <c r="BI67">
        <v>0.125</v>
      </c>
    </row>
    <row r="68" spans="1:61" x14ac:dyDescent="0.2">
      <c r="A68" t="s">
        <v>825</v>
      </c>
      <c r="B68" t="s">
        <v>383</v>
      </c>
      <c r="C68" t="s">
        <v>384</v>
      </c>
      <c r="D68" t="s">
        <v>809</v>
      </c>
      <c r="F68" t="s">
        <v>386</v>
      </c>
      <c r="G68" t="s">
        <v>810</v>
      </c>
      <c r="H68" t="s">
        <v>811</v>
      </c>
      <c r="I68" t="b">
        <v>0</v>
      </c>
      <c r="J68">
        <v>30270</v>
      </c>
      <c r="K68" t="s">
        <v>827</v>
      </c>
      <c r="M68" t="s">
        <v>828</v>
      </c>
      <c r="N68" t="s">
        <v>829</v>
      </c>
      <c r="O68" t="s">
        <v>815</v>
      </c>
      <c r="P68">
        <v>7018</v>
      </c>
      <c r="Q68" t="s">
        <v>830</v>
      </c>
      <c r="R68" t="s">
        <v>336</v>
      </c>
      <c r="S68" t="s">
        <v>401</v>
      </c>
      <c r="U68">
        <v>1</v>
      </c>
      <c r="V68">
        <v>1</v>
      </c>
      <c r="W68">
        <v>0</v>
      </c>
      <c r="X68">
        <v>1</v>
      </c>
      <c r="Y68" t="s">
        <v>831</v>
      </c>
      <c r="Z68">
        <v>1348318</v>
      </c>
      <c r="AA68" t="s">
        <v>397</v>
      </c>
      <c r="AB68" t="s">
        <v>398</v>
      </c>
      <c r="AC68" t="s">
        <v>445</v>
      </c>
      <c r="AD68" t="s">
        <v>446</v>
      </c>
      <c r="AE68" t="s">
        <v>334</v>
      </c>
      <c r="AF68">
        <v>1</v>
      </c>
      <c r="AG68">
        <v>7</v>
      </c>
      <c r="AH68">
        <v>1</v>
      </c>
      <c r="AI68">
        <v>0</v>
      </c>
      <c r="AJ68">
        <v>5</v>
      </c>
      <c r="AK68">
        <v>7</v>
      </c>
      <c r="AL68">
        <v>4</v>
      </c>
      <c r="AM68">
        <v>0</v>
      </c>
      <c r="AN68">
        <v>1</v>
      </c>
      <c r="AO68">
        <v>0</v>
      </c>
      <c r="AP68">
        <v>0</v>
      </c>
      <c r="AQ68">
        <v>2</v>
      </c>
      <c r="AR68">
        <v>3</v>
      </c>
      <c r="AS68">
        <v>1</v>
      </c>
      <c r="AT68">
        <v>1</v>
      </c>
      <c r="AU68">
        <v>3</v>
      </c>
      <c r="AV68">
        <v>12</v>
      </c>
      <c r="AW68">
        <v>28</v>
      </c>
      <c r="AX68">
        <v>22</v>
      </c>
      <c r="AY68">
        <v>14</v>
      </c>
      <c r="AZ68">
        <v>23</v>
      </c>
      <c r="BA68">
        <v>21</v>
      </c>
      <c r="BB68">
        <v>28</v>
      </c>
      <c r="BC68">
        <v>8.3333333333329998E-2</v>
      </c>
      <c r="BD68">
        <v>0.25</v>
      </c>
      <c r="BE68">
        <v>4.5454545454540002E-2</v>
      </c>
      <c r="BF68">
        <v>0</v>
      </c>
      <c r="BG68">
        <v>0.21739130434782</v>
      </c>
      <c r="BH68">
        <v>0.33333333333332998</v>
      </c>
      <c r="BI68">
        <v>0.14285714285713999</v>
      </c>
    </row>
    <row r="69" spans="1:61" x14ac:dyDescent="0.2">
      <c r="A69" t="s">
        <v>833</v>
      </c>
      <c r="B69" t="s">
        <v>383</v>
      </c>
      <c r="C69" t="s">
        <v>384</v>
      </c>
      <c r="D69" t="s">
        <v>809</v>
      </c>
      <c r="F69" t="s">
        <v>386</v>
      </c>
      <c r="G69" t="s">
        <v>810</v>
      </c>
      <c r="H69" t="s">
        <v>811</v>
      </c>
      <c r="I69" t="b">
        <v>0</v>
      </c>
      <c r="J69">
        <v>30318</v>
      </c>
      <c r="K69" t="s">
        <v>742</v>
      </c>
      <c r="L69">
        <v>3</v>
      </c>
      <c r="M69" t="s">
        <v>835</v>
      </c>
      <c r="N69" t="s">
        <v>814</v>
      </c>
      <c r="O69" t="s">
        <v>815</v>
      </c>
      <c r="P69">
        <v>7208</v>
      </c>
      <c r="Q69" t="s">
        <v>836</v>
      </c>
      <c r="R69" t="s">
        <v>336</v>
      </c>
      <c r="S69" t="s">
        <v>401</v>
      </c>
      <c r="T69" t="s">
        <v>410</v>
      </c>
      <c r="U69">
        <v>1</v>
      </c>
      <c r="V69">
        <v>1</v>
      </c>
      <c r="W69">
        <v>0</v>
      </c>
      <c r="X69">
        <v>0</v>
      </c>
      <c r="Y69" t="s">
        <v>746</v>
      </c>
      <c r="Z69">
        <v>1346383</v>
      </c>
      <c r="AA69" t="s">
        <v>397</v>
      </c>
      <c r="AB69" t="s">
        <v>398</v>
      </c>
      <c r="AC69" t="s">
        <v>445</v>
      </c>
      <c r="AD69" t="s">
        <v>446</v>
      </c>
      <c r="AE69" t="s">
        <v>258</v>
      </c>
      <c r="AF69">
        <v>1</v>
      </c>
      <c r="AG69">
        <v>0</v>
      </c>
      <c r="AH69">
        <v>1</v>
      </c>
      <c r="AI69">
        <v>0</v>
      </c>
      <c r="AJ69">
        <v>3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1</v>
      </c>
      <c r="AR69">
        <v>0</v>
      </c>
      <c r="AS69">
        <v>1</v>
      </c>
      <c r="AT69">
        <v>1</v>
      </c>
      <c r="AU69">
        <v>0</v>
      </c>
      <c r="AV69">
        <v>14</v>
      </c>
      <c r="AW69">
        <v>10</v>
      </c>
      <c r="AX69">
        <v>18</v>
      </c>
      <c r="AY69">
        <v>9</v>
      </c>
      <c r="AZ69">
        <v>20</v>
      </c>
      <c r="BA69">
        <v>17</v>
      </c>
      <c r="BB69">
        <v>12</v>
      </c>
      <c r="BC69">
        <v>7.1428571428569995E-2</v>
      </c>
      <c r="BD69">
        <v>0</v>
      </c>
      <c r="BE69">
        <v>5.5555555555550001E-2</v>
      </c>
      <c r="BF69">
        <v>0</v>
      </c>
      <c r="BG69">
        <v>0.15</v>
      </c>
      <c r="BH69">
        <v>5.882352941176E-2</v>
      </c>
      <c r="BI69">
        <v>8.3333333333329998E-2</v>
      </c>
    </row>
    <row r="70" spans="1:61" x14ac:dyDescent="0.2">
      <c r="A70" t="s">
        <v>837</v>
      </c>
      <c r="B70" t="s">
        <v>383</v>
      </c>
      <c r="C70" t="s">
        <v>384</v>
      </c>
      <c r="D70" t="s">
        <v>809</v>
      </c>
      <c r="F70" t="s">
        <v>386</v>
      </c>
      <c r="G70" t="s">
        <v>810</v>
      </c>
      <c r="H70" t="s">
        <v>811</v>
      </c>
      <c r="I70" t="b">
        <v>0</v>
      </c>
      <c r="J70">
        <v>30877</v>
      </c>
      <c r="K70" t="s">
        <v>839</v>
      </c>
      <c r="M70" t="s">
        <v>840</v>
      </c>
      <c r="N70" t="s">
        <v>829</v>
      </c>
      <c r="O70" t="s">
        <v>815</v>
      </c>
      <c r="P70">
        <v>7018</v>
      </c>
      <c r="Q70" t="s">
        <v>841</v>
      </c>
      <c r="R70" t="s">
        <v>336</v>
      </c>
      <c r="S70" t="s">
        <v>401</v>
      </c>
      <c r="U70">
        <v>1</v>
      </c>
      <c r="V70">
        <v>1</v>
      </c>
      <c r="W70">
        <v>0</v>
      </c>
      <c r="X70">
        <v>1</v>
      </c>
      <c r="Y70" t="s">
        <v>831</v>
      </c>
      <c r="Z70">
        <v>1348318</v>
      </c>
      <c r="AA70" t="s">
        <v>397</v>
      </c>
      <c r="AB70" t="s">
        <v>398</v>
      </c>
      <c r="AC70" t="s">
        <v>445</v>
      </c>
      <c r="AD70" t="s">
        <v>446</v>
      </c>
      <c r="AE70" t="s">
        <v>334</v>
      </c>
      <c r="AF70">
        <v>0</v>
      </c>
      <c r="AG70">
        <v>2</v>
      </c>
      <c r="AH70">
        <v>2</v>
      </c>
      <c r="AI70">
        <v>0</v>
      </c>
      <c r="AJ70">
        <v>4</v>
      </c>
      <c r="AK70">
        <v>3</v>
      </c>
      <c r="AL70">
        <v>0</v>
      </c>
      <c r="AM70">
        <v>0</v>
      </c>
      <c r="AN70">
        <v>0</v>
      </c>
      <c r="AO70">
        <v>2</v>
      </c>
      <c r="AP70">
        <v>3</v>
      </c>
      <c r="AQ70">
        <v>3</v>
      </c>
      <c r="AR70">
        <v>1</v>
      </c>
      <c r="AS70">
        <v>2</v>
      </c>
      <c r="AT70">
        <v>0</v>
      </c>
      <c r="AU70">
        <v>0</v>
      </c>
      <c r="AV70">
        <v>7</v>
      </c>
      <c r="AW70">
        <v>13</v>
      </c>
      <c r="AX70">
        <v>27</v>
      </c>
      <c r="AY70">
        <v>8</v>
      </c>
      <c r="AZ70">
        <v>14</v>
      </c>
      <c r="BA70">
        <v>22</v>
      </c>
      <c r="BB70">
        <v>11</v>
      </c>
      <c r="BC70">
        <v>0</v>
      </c>
      <c r="BD70">
        <v>0.15384615384615</v>
      </c>
      <c r="BE70">
        <v>7.4074074074070004E-2</v>
      </c>
      <c r="BF70">
        <v>0</v>
      </c>
      <c r="BG70">
        <v>0.28571428571427998</v>
      </c>
      <c r="BH70">
        <v>0.13636363636363</v>
      </c>
      <c r="BI70">
        <v>0</v>
      </c>
    </row>
    <row r="71" spans="1:61" x14ac:dyDescent="0.2">
      <c r="A71" t="s">
        <v>842</v>
      </c>
      <c r="B71" t="s">
        <v>383</v>
      </c>
      <c r="C71" t="s">
        <v>384</v>
      </c>
      <c r="D71" t="s">
        <v>809</v>
      </c>
      <c r="F71" t="s">
        <v>386</v>
      </c>
      <c r="G71" t="s">
        <v>810</v>
      </c>
      <c r="H71" t="s">
        <v>811</v>
      </c>
      <c r="I71" t="b">
        <v>0</v>
      </c>
      <c r="J71">
        <v>31557</v>
      </c>
      <c r="K71" t="s">
        <v>742</v>
      </c>
      <c r="L71">
        <v>6</v>
      </c>
      <c r="M71" t="s">
        <v>844</v>
      </c>
      <c r="N71" t="s">
        <v>845</v>
      </c>
      <c r="O71" t="s">
        <v>815</v>
      </c>
      <c r="P71">
        <v>7111</v>
      </c>
      <c r="Q71" t="s">
        <v>846</v>
      </c>
      <c r="R71" t="s">
        <v>336</v>
      </c>
      <c r="S71" t="s">
        <v>401</v>
      </c>
      <c r="T71" t="s">
        <v>410</v>
      </c>
      <c r="U71">
        <v>1</v>
      </c>
      <c r="V71">
        <v>1</v>
      </c>
      <c r="W71">
        <v>0</v>
      </c>
      <c r="X71">
        <v>1</v>
      </c>
      <c r="Y71" t="s">
        <v>746</v>
      </c>
      <c r="Z71">
        <v>1346383</v>
      </c>
      <c r="AA71" t="s">
        <v>397</v>
      </c>
      <c r="AB71" t="s">
        <v>398</v>
      </c>
      <c r="AC71" t="s">
        <v>445</v>
      </c>
      <c r="AD71" t="s">
        <v>446</v>
      </c>
      <c r="AE71" t="s">
        <v>258</v>
      </c>
      <c r="AF71">
        <v>1</v>
      </c>
      <c r="AG71">
        <v>2</v>
      </c>
      <c r="AH71">
        <v>4</v>
      </c>
      <c r="AI71">
        <v>1</v>
      </c>
      <c r="AJ71">
        <v>1</v>
      </c>
      <c r="AK71">
        <v>0</v>
      </c>
      <c r="AL71">
        <v>8</v>
      </c>
      <c r="AM71">
        <v>1</v>
      </c>
      <c r="AN71">
        <v>3</v>
      </c>
      <c r="AO71">
        <v>0</v>
      </c>
      <c r="AP71">
        <v>2</v>
      </c>
      <c r="AQ71">
        <v>1</v>
      </c>
      <c r="AR71">
        <v>3</v>
      </c>
      <c r="AS71">
        <v>2</v>
      </c>
      <c r="AT71">
        <v>1</v>
      </c>
      <c r="AU71">
        <v>2</v>
      </c>
      <c r="AV71">
        <v>18</v>
      </c>
      <c r="AW71">
        <v>26</v>
      </c>
      <c r="AX71">
        <v>31</v>
      </c>
      <c r="AY71">
        <v>24</v>
      </c>
      <c r="AZ71">
        <v>26</v>
      </c>
      <c r="BA71">
        <v>25</v>
      </c>
      <c r="BB71">
        <v>28</v>
      </c>
      <c r="BC71">
        <v>5.5555555555550001E-2</v>
      </c>
      <c r="BD71">
        <v>7.6923076923070002E-2</v>
      </c>
      <c r="BE71">
        <v>0.12903225806450999</v>
      </c>
      <c r="BF71">
        <v>4.1666666666660003E-2</v>
      </c>
      <c r="BG71">
        <v>3.8461538461529998E-2</v>
      </c>
      <c r="BH71">
        <v>0</v>
      </c>
      <c r="BI71">
        <v>0.28571428571427998</v>
      </c>
    </row>
    <row r="72" spans="1:61" x14ac:dyDescent="0.2">
      <c r="A72" t="s">
        <v>847</v>
      </c>
      <c r="B72" t="s">
        <v>383</v>
      </c>
      <c r="C72" t="s">
        <v>384</v>
      </c>
      <c r="D72" t="s">
        <v>809</v>
      </c>
      <c r="F72" t="s">
        <v>386</v>
      </c>
      <c r="G72" t="s">
        <v>810</v>
      </c>
      <c r="H72" t="s">
        <v>811</v>
      </c>
      <c r="I72" t="b">
        <v>0</v>
      </c>
      <c r="J72">
        <v>32068</v>
      </c>
      <c r="K72" t="s">
        <v>849</v>
      </c>
      <c r="M72" t="s">
        <v>850</v>
      </c>
      <c r="N72" t="s">
        <v>851</v>
      </c>
      <c r="O72" t="s">
        <v>815</v>
      </c>
      <c r="P72">
        <v>7306</v>
      </c>
      <c r="Q72" t="s">
        <v>852</v>
      </c>
      <c r="R72" t="s">
        <v>336</v>
      </c>
      <c r="S72" t="s">
        <v>401</v>
      </c>
      <c r="U72">
        <v>1</v>
      </c>
      <c r="V72">
        <v>1</v>
      </c>
      <c r="W72">
        <v>0</v>
      </c>
      <c r="X72">
        <v>1</v>
      </c>
      <c r="Y72" t="s">
        <v>831</v>
      </c>
      <c r="Z72">
        <v>1348318</v>
      </c>
      <c r="AA72" t="s">
        <v>397</v>
      </c>
      <c r="AB72" t="s">
        <v>398</v>
      </c>
      <c r="AC72" t="s">
        <v>445</v>
      </c>
      <c r="AD72" t="s">
        <v>446</v>
      </c>
      <c r="AE72" t="s">
        <v>334</v>
      </c>
      <c r="AF72">
        <v>1</v>
      </c>
      <c r="AG72">
        <v>6</v>
      </c>
      <c r="AH72">
        <v>1</v>
      </c>
      <c r="AI72">
        <v>6</v>
      </c>
      <c r="AJ72">
        <v>0</v>
      </c>
      <c r="AK72">
        <v>4</v>
      </c>
      <c r="AL72">
        <v>2</v>
      </c>
      <c r="AM72">
        <v>0</v>
      </c>
      <c r="AN72">
        <v>0</v>
      </c>
      <c r="AO72">
        <v>2</v>
      </c>
      <c r="AP72">
        <v>1</v>
      </c>
      <c r="AQ72">
        <v>1</v>
      </c>
      <c r="AR72">
        <v>3</v>
      </c>
      <c r="AS72">
        <v>0</v>
      </c>
      <c r="AT72">
        <v>1</v>
      </c>
      <c r="AU72">
        <v>1</v>
      </c>
      <c r="AV72">
        <v>10</v>
      </c>
      <c r="AW72">
        <v>25</v>
      </c>
      <c r="AX72">
        <v>13</v>
      </c>
      <c r="AY72">
        <v>13</v>
      </c>
      <c r="AZ72">
        <v>14</v>
      </c>
      <c r="BA72">
        <v>22</v>
      </c>
      <c r="BB72">
        <v>13</v>
      </c>
      <c r="BC72">
        <v>0.1</v>
      </c>
      <c r="BD72">
        <v>0.24</v>
      </c>
      <c r="BE72">
        <v>7.6923076923070002E-2</v>
      </c>
      <c r="BF72">
        <v>0.46153846153846001</v>
      </c>
      <c r="BG72">
        <v>0</v>
      </c>
      <c r="BH72">
        <v>0.18181818181817999</v>
      </c>
      <c r="BI72">
        <v>0.15384615384615</v>
      </c>
    </row>
    <row r="73" spans="1:61" x14ac:dyDescent="0.2">
      <c r="A73" t="s">
        <v>853</v>
      </c>
      <c r="B73" t="s">
        <v>383</v>
      </c>
      <c r="C73" t="s">
        <v>384</v>
      </c>
      <c r="D73" t="s">
        <v>809</v>
      </c>
      <c r="F73" t="s">
        <v>386</v>
      </c>
      <c r="G73" t="s">
        <v>810</v>
      </c>
      <c r="H73" t="s">
        <v>811</v>
      </c>
      <c r="I73" t="b">
        <v>0</v>
      </c>
      <c r="J73">
        <v>32992</v>
      </c>
      <c r="K73" t="s">
        <v>855</v>
      </c>
      <c r="M73" t="s">
        <v>856</v>
      </c>
      <c r="N73" t="s">
        <v>851</v>
      </c>
      <c r="O73" t="s">
        <v>815</v>
      </c>
      <c r="P73">
        <v>7307</v>
      </c>
      <c r="Q73" t="s">
        <v>857</v>
      </c>
      <c r="R73" t="s">
        <v>336</v>
      </c>
      <c r="S73" t="s">
        <v>401</v>
      </c>
      <c r="U73">
        <v>1</v>
      </c>
      <c r="V73">
        <v>1</v>
      </c>
      <c r="W73">
        <v>0</v>
      </c>
      <c r="X73">
        <v>1</v>
      </c>
      <c r="Y73" t="s">
        <v>831</v>
      </c>
      <c r="Z73">
        <v>1348318</v>
      </c>
      <c r="AA73" t="s">
        <v>397</v>
      </c>
      <c r="AB73" t="s">
        <v>398</v>
      </c>
      <c r="AC73" t="s">
        <v>445</v>
      </c>
      <c r="AD73" t="s">
        <v>446</v>
      </c>
      <c r="AE73" t="s">
        <v>334</v>
      </c>
      <c r="AF73">
        <v>0</v>
      </c>
      <c r="AG73">
        <v>1</v>
      </c>
      <c r="AH73">
        <v>1</v>
      </c>
      <c r="AI73">
        <v>4</v>
      </c>
      <c r="AJ73">
        <v>2</v>
      </c>
      <c r="AK73">
        <v>0</v>
      </c>
      <c r="AL73">
        <v>3</v>
      </c>
      <c r="AM73">
        <v>0</v>
      </c>
      <c r="AN73">
        <v>0</v>
      </c>
      <c r="AO73">
        <v>2</v>
      </c>
      <c r="AP73">
        <v>0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2</v>
      </c>
      <c r="AW73">
        <v>14</v>
      </c>
      <c r="AX73">
        <v>7</v>
      </c>
      <c r="AY73">
        <v>9</v>
      </c>
      <c r="AZ73">
        <v>9</v>
      </c>
      <c r="BA73">
        <v>7</v>
      </c>
      <c r="BB73">
        <v>9</v>
      </c>
      <c r="BC73">
        <v>0</v>
      </c>
      <c r="BD73">
        <v>7.1428571428569995E-2</v>
      </c>
      <c r="BE73">
        <v>0.14285714285713999</v>
      </c>
      <c r="BF73">
        <v>0.44444444444443998</v>
      </c>
      <c r="BG73">
        <v>0.22222222222221999</v>
      </c>
      <c r="BH73">
        <v>0</v>
      </c>
      <c r="BI73">
        <v>0.33333333333332998</v>
      </c>
    </row>
    <row r="74" spans="1:61" x14ac:dyDescent="0.2">
      <c r="A74" t="s">
        <v>858</v>
      </c>
      <c r="B74" t="s">
        <v>383</v>
      </c>
      <c r="C74" t="s">
        <v>384</v>
      </c>
      <c r="D74" t="s">
        <v>809</v>
      </c>
      <c r="F74" t="s">
        <v>386</v>
      </c>
      <c r="G74" t="s">
        <v>810</v>
      </c>
      <c r="H74" t="s">
        <v>811</v>
      </c>
      <c r="I74" t="b">
        <v>0</v>
      </c>
      <c r="J74">
        <v>33257</v>
      </c>
      <c r="K74" t="s">
        <v>742</v>
      </c>
      <c r="L74">
        <v>7</v>
      </c>
      <c r="M74" t="s">
        <v>860</v>
      </c>
      <c r="N74" t="s">
        <v>814</v>
      </c>
      <c r="O74" t="s">
        <v>815</v>
      </c>
      <c r="P74">
        <v>7206</v>
      </c>
      <c r="Q74" t="s">
        <v>861</v>
      </c>
      <c r="R74" t="s">
        <v>336</v>
      </c>
      <c r="S74" t="s">
        <v>401</v>
      </c>
      <c r="U74">
        <v>1</v>
      </c>
      <c r="V74">
        <v>1</v>
      </c>
      <c r="W74">
        <v>0</v>
      </c>
      <c r="X74">
        <v>0</v>
      </c>
      <c r="Y74" t="s">
        <v>746</v>
      </c>
      <c r="Z74">
        <v>1346383</v>
      </c>
      <c r="AA74" t="s">
        <v>397</v>
      </c>
      <c r="AB74" t="s">
        <v>398</v>
      </c>
      <c r="AC74" t="s">
        <v>445</v>
      </c>
      <c r="AD74" t="s">
        <v>446</v>
      </c>
      <c r="AE74" t="s">
        <v>258</v>
      </c>
      <c r="AF74">
        <v>4</v>
      </c>
      <c r="AG74">
        <v>1</v>
      </c>
      <c r="AH74">
        <v>5</v>
      </c>
      <c r="AI74">
        <v>4</v>
      </c>
      <c r="AJ74">
        <v>1</v>
      </c>
      <c r="AK74">
        <v>2</v>
      </c>
      <c r="AL74">
        <v>1</v>
      </c>
      <c r="AM74">
        <v>1</v>
      </c>
      <c r="AN74">
        <v>0</v>
      </c>
      <c r="AO74">
        <v>1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14</v>
      </c>
      <c r="AW74">
        <v>13</v>
      </c>
      <c r="AX74">
        <v>9</v>
      </c>
      <c r="AY74">
        <v>14</v>
      </c>
      <c r="AZ74">
        <v>11</v>
      </c>
      <c r="BA74">
        <v>13</v>
      </c>
      <c r="BB74">
        <v>12</v>
      </c>
      <c r="BC74">
        <v>0.28571428571427998</v>
      </c>
      <c r="BD74">
        <v>7.6923076923070002E-2</v>
      </c>
      <c r="BE74">
        <v>0.55555555555555003</v>
      </c>
      <c r="BF74">
        <v>0.28571428571427998</v>
      </c>
      <c r="BG74">
        <v>9.0909090909089996E-2</v>
      </c>
      <c r="BH74">
        <v>0.15384615384615</v>
      </c>
      <c r="BI74">
        <v>8.3333333333329998E-2</v>
      </c>
    </row>
    <row r="75" spans="1:61" x14ac:dyDescent="0.2">
      <c r="A75" t="s">
        <v>862</v>
      </c>
      <c r="B75" t="s">
        <v>383</v>
      </c>
      <c r="C75" t="s">
        <v>384</v>
      </c>
      <c r="D75" t="s">
        <v>809</v>
      </c>
      <c r="F75" t="s">
        <v>386</v>
      </c>
      <c r="G75" t="s">
        <v>810</v>
      </c>
      <c r="H75" t="s">
        <v>811</v>
      </c>
      <c r="I75" t="b">
        <v>0</v>
      </c>
      <c r="J75">
        <v>33467</v>
      </c>
      <c r="K75" t="s">
        <v>864</v>
      </c>
      <c r="M75" t="s">
        <v>865</v>
      </c>
      <c r="N75" t="s">
        <v>829</v>
      </c>
      <c r="O75" t="s">
        <v>815</v>
      </c>
      <c r="P75">
        <v>7018</v>
      </c>
      <c r="Q75" t="s">
        <v>866</v>
      </c>
      <c r="R75" t="s">
        <v>336</v>
      </c>
      <c r="S75" t="s">
        <v>401</v>
      </c>
      <c r="U75">
        <v>1</v>
      </c>
      <c r="V75">
        <v>1</v>
      </c>
      <c r="W75">
        <v>0</v>
      </c>
      <c r="X75">
        <v>1</v>
      </c>
      <c r="Y75" t="s">
        <v>831</v>
      </c>
      <c r="Z75">
        <v>1348318</v>
      </c>
      <c r="AA75" t="s">
        <v>397</v>
      </c>
      <c r="AB75" t="s">
        <v>398</v>
      </c>
      <c r="AC75" t="s">
        <v>445</v>
      </c>
      <c r="AD75" t="s">
        <v>446</v>
      </c>
      <c r="AE75" t="s">
        <v>334</v>
      </c>
      <c r="AF75">
        <v>0</v>
      </c>
      <c r="AG75">
        <v>3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2</v>
      </c>
      <c r="AP75">
        <v>1</v>
      </c>
      <c r="AQ75">
        <v>0</v>
      </c>
      <c r="AR75">
        <v>2</v>
      </c>
      <c r="AS75">
        <v>2</v>
      </c>
      <c r="AT75">
        <v>0</v>
      </c>
      <c r="AU75">
        <v>0</v>
      </c>
      <c r="AV75">
        <v>0</v>
      </c>
      <c r="AW75">
        <v>19</v>
      </c>
      <c r="AX75">
        <v>9</v>
      </c>
      <c r="AY75">
        <v>17</v>
      </c>
      <c r="AZ75">
        <v>12</v>
      </c>
      <c r="BA75">
        <v>16</v>
      </c>
      <c r="BB75">
        <v>10</v>
      </c>
      <c r="BC75">
        <v>0</v>
      </c>
      <c r="BD75">
        <v>0.15789473684210001</v>
      </c>
      <c r="BE75">
        <v>0.11111111111110999</v>
      </c>
      <c r="BF75">
        <v>5.882352941176E-2</v>
      </c>
      <c r="BG75">
        <v>8.3333333333329998E-2</v>
      </c>
      <c r="BH75">
        <v>6.25E-2</v>
      </c>
      <c r="BI75">
        <v>0.1</v>
      </c>
    </row>
    <row r="76" spans="1:61" x14ac:dyDescent="0.2">
      <c r="A76" t="s">
        <v>867</v>
      </c>
      <c r="B76" t="s">
        <v>383</v>
      </c>
      <c r="C76" t="s">
        <v>384</v>
      </c>
      <c r="D76" t="s">
        <v>809</v>
      </c>
      <c r="F76" t="s">
        <v>386</v>
      </c>
      <c r="G76" t="s">
        <v>810</v>
      </c>
      <c r="H76" t="s">
        <v>811</v>
      </c>
      <c r="I76" t="b">
        <v>0</v>
      </c>
      <c r="J76">
        <v>39203</v>
      </c>
      <c r="K76" t="s">
        <v>869</v>
      </c>
      <c r="M76" t="s">
        <v>870</v>
      </c>
      <c r="N76" t="s">
        <v>871</v>
      </c>
      <c r="O76" t="s">
        <v>815</v>
      </c>
      <c r="P76">
        <v>7018</v>
      </c>
      <c r="Q76" t="s">
        <v>872</v>
      </c>
      <c r="R76" t="s">
        <v>336</v>
      </c>
      <c r="S76" t="s">
        <v>401</v>
      </c>
      <c r="T76" t="s">
        <v>410</v>
      </c>
      <c r="U76">
        <v>1</v>
      </c>
      <c r="V76">
        <v>1</v>
      </c>
      <c r="W76">
        <v>0</v>
      </c>
      <c r="X76">
        <v>1</v>
      </c>
      <c r="Y76" t="s">
        <v>831</v>
      </c>
      <c r="Z76">
        <v>1348318</v>
      </c>
      <c r="AA76" t="s">
        <v>397</v>
      </c>
      <c r="AB76" t="s">
        <v>398</v>
      </c>
      <c r="AC76" t="s">
        <v>445</v>
      </c>
      <c r="AD76" t="s">
        <v>446</v>
      </c>
      <c r="AE76" t="s">
        <v>334</v>
      </c>
      <c r="AF76">
        <v>0</v>
      </c>
      <c r="AG76">
        <v>0</v>
      </c>
      <c r="AH76">
        <v>3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8</v>
      </c>
      <c r="AX76">
        <v>11</v>
      </c>
      <c r="AY76">
        <v>11</v>
      </c>
      <c r="AZ76">
        <v>4</v>
      </c>
      <c r="BA76">
        <v>7</v>
      </c>
      <c r="BB76">
        <v>5</v>
      </c>
      <c r="BC76">
        <v>0</v>
      </c>
      <c r="BD76">
        <v>0</v>
      </c>
      <c r="BE76">
        <v>0.27272727272726999</v>
      </c>
      <c r="BF76">
        <v>0.18181818181817999</v>
      </c>
      <c r="BG76">
        <v>0</v>
      </c>
      <c r="BH76">
        <v>0</v>
      </c>
      <c r="BI76">
        <v>0</v>
      </c>
    </row>
    <row r="77" spans="1:61" x14ac:dyDescent="0.2">
      <c r="A77" t="s">
        <v>873</v>
      </c>
      <c r="B77" t="s">
        <v>383</v>
      </c>
      <c r="C77" t="s">
        <v>384</v>
      </c>
      <c r="D77" t="s">
        <v>809</v>
      </c>
      <c r="E77" t="s">
        <v>403</v>
      </c>
      <c r="F77" t="s">
        <v>386</v>
      </c>
      <c r="G77" t="s">
        <v>810</v>
      </c>
      <c r="H77" t="s">
        <v>811</v>
      </c>
      <c r="I77" t="b">
        <v>0</v>
      </c>
      <c r="J77">
        <v>42280</v>
      </c>
      <c r="K77" t="s">
        <v>449</v>
      </c>
      <c r="M77" t="s">
        <v>875</v>
      </c>
      <c r="N77" t="s">
        <v>851</v>
      </c>
      <c r="O77" t="s">
        <v>815</v>
      </c>
      <c r="P77">
        <v>7310</v>
      </c>
      <c r="Q77" t="s">
        <v>876</v>
      </c>
      <c r="R77" t="s">
        <v>336</v>
      </c>
      <c r="S77" t="s">
        <v>401</v>
      </c>
      <c r="U77">
        <v>1</v>
      </c>
      <c r="V77">
        <v>1</v>
      </c>
      <c r="W77">
        <v>0</v>
      </c>
      <c r="X77">
        <v>1</v>
      </c>
      <c r="Y77" t="s">
        <v>453</v>
      </c>
      <c r="Z77">
        <v>1346286</v>
      </c>
      <c r="AA77" t="s">
        <v>397</v>
      </c>
      <c r="AB77" t="s">
        <v>398</v>
      </c>
      <c r="AC77" t="s">
        <v>445</v>
      </c>
      <c r="AD77" t="s">
        <v>446</v>
      </c>
      <c r="AE77" t="s">
        <v>334</v>
      </c>
      <c r="AF77">
        <v>2</v>
      </c>
      <c r="AG77">
        <v>0</v>
      </c>
      <c r="AH77">
        <v>2</v>
      </c>
      <c r="AI77">
        <v>4</v>
      </c>
      <c r="AJ77">
        <v>1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3</v>
      </c>
      <c r="AW77">
        <v>0</v>
      </c>
      <c r="AX77">
        <v>5</v>
      </c>
      <c r="AY77">
        <v>6</v>
      </c>
      <c r="AZ77">
        <v>5</v>
      </c>
      <c r="BA77">
        <v>4</v>
      </c>
      <c r="BB77">
        <v>3</v>
      </c>
      <c r="BC77">
        <v>0.66666666666665997</v>
      </c>
      <c r="BD77">
        <v>0</v>
      </c>
      <c r="BE77">
        <v>0.4</v>
      </c>
      <c r="BF77">
        <v>0.66666666666665997</v>
      </c>
      <c r="BG77">
        <v>0.2</v>
      </c>
      <c r="BH77">
        <v>0.5</v>
      </c>
      <c r="BI77">
        <v>0</v>
      </c>
    </row>
    <row r="78" spans="1:61" x14ac:dyDescent="0.2">
      <c r="A78" t="s">
        <v>877</v>
      </c>
      <c r="B78" t="s">
        <v>383</v>
      </c>
      <c r="C78" t="s">
        <v>384</v>
      </c>
      <c r="D78" t="s">
        <v>809</v>
      </c>
      <c r="F78" t="s">
        <v>386</v>
      </c>
      <c r="G78" t="s">
        <v>810</v>
      </c>
      <c r="H78" t="s">
        <v>811</v>
      </c>
      <c r="I78" t="b">
        <v>0</v>
      </c>
      <c r="J78">
        <v>44660</v>
      </c>
      <c r="K78" t="s">
        <v>879</v>
      </c>
      <c r="M78" t="s">
        <v>880</v>
      </c>
      <c r="N78" t="s">
        <v>881</v>
      </c>
      <c r="O78" t="s">
        <v>815</v>
      </c>
      <c r="P78">
        <v>7505</v>
      </c>
      <c r="Q78" t="s">
        <v>882</v>
      </c>
      <c r="R78" t="s">
        <v>336</v>
      </c>
      <c r="S78" t="s">
        <v>401</v>
      </c>
      <c r="T78" t="s">
        <v>401</v>
      </c>
      <c r="U78">
        <v>1</v>
      </c>
      <c r="V78">
        <v>1</v>
      </c>
      <c r="W78">
        <v>0</v>
      </c>
      <c r="X78">
        <v>0</v>
      </c>
      <c r="Y78" t="s">
        <v>831</v>
      </c>
      <c r="Z78">
        <v>1348318</v>
      </c>
      <c r="AA78" t="s">
        <v>397</v>
      </c>
      <c r="AB78" t="s">
        <v>398</v>
      </c>
      <c r="AC78" t="s">
        <v>445</v>
      </c>
      <c r="AD78" t="s">
        <v>446</v>
      </c>
      <c r="AE78" t="s">
        <v>334</v>
      </c>
      <c r="AF78">
        <v>3</v>
      </c>
      <c r="AG78">
        <v>2</v>
      </c>
      <c r="AH78">
        <v>0</v>
      </c>
      <c r="AI78">
        <v>1</v>
      </c>
      <c r="AJ78">
        <v>0</v>
      </c>
      <c r="AK78">
        <v>0</v>
      </c>
      <c r="AL78">
        <v>4</v>
      </c>
      <c r="AM78">
        <v>0</v>
      </c>
      <c r="AN78">
        <v>0</v>
      </c>
      <c r="AO78">
        <v>1</v>
      </c>
      <c r="AP78">
        <v>0</v>
      </c>
      <c r="AQ78">
        <v>3</v>
      </c>
      <c r="AR78">
        <v>0</v>
      </c>
      <c r="AS78">
        <v>0</v>
      </c>
      <c r="AT78">
        <v>0</v>
      </c>
      <c r="AU78">
        <v>0</v>
      </c>
      <c r="AV78">
        <v>7</v>
      </c>
      <c r="AW78">
        <v>8</v>
      </c>
      <c r="AX78">
        <v>2</v>
      </c>
      <c r="AY78">
        <v>3</v>
      </c>
      <c r="AZ78">
        <v>5</v>
      </c>
      <c r="BA78">
        <v>7</v>
      </c>
      <c r="BB78">
        <v>9</v>
      </c>
      <c r="BC78">
        <v>0.42857142857142</v>
      </c>
      <c r="BD78">
        <v>0.25</v>
      </c>
      <c r="BE78">
        <v>0</v>
      </c>
      <c r="BF78">
        <v>0.33333333333332998</v>
      </c>
      <c r="BG78">
        <v>0</v>
      </c>
      <c r="BH78">
        <v>0</v>
      </c>
      <c r="BI78">
        <v>0.44444444444443998</v>
      </c>
    </row>
    <row r="79" spans="1:61" x14ac:dyDescent="0.2">
      <c r="A79" t="s">
        <v>883</v>
      </c>
      <c r="B79" t="s">
        <v>383</v>
      </c>
      <c r="C79" t="s">
        <v>384</v>
      </c>
      <c r="D79" t="s">
        <v>809</v>
      </c>
      <c r="F79" t="s">
        <v>386</v>
      </c>
      <c r="G79" t="s">
        <v>810</v>
      </c>
      <c r="H79" t="s">
        <v>811</v>
      </c>
      <c r="I79" t="b">
        <v>0</v>
      </c>
      <c r="J79">
        <v>44670</v>
      </c>
      <c r="K79" t="s">
        <v>742</v>
      </c>
      <c r="M79" t="s">
        <v>885</v>
      </c>
      <c r="N79" t="s">
        <v>814</v>
      </c>
      <c r="O79" t="s">
        <v>815</v>
      </c>
      <c r="P79">
        <v>7202</v>
      </c>
      <c r="Q79" t="s">
        <v>886</v>
      </c>
      <c r="R79" t="s">
        <v>336</v>
      </c>
      <c r="S79" t="s">
        <v>401</v>
      </c>
      <c r="T79" t="s">
        <v>401</v>
      </c>
      <c r="U79">
        <v>1</v>
      </c>
      <c r="V79">
        <v>1</v>
      </c>
      <c r="W79">
        <v>0</v>
      </c>
      <c r="X79">
        <v>0</v>
      </c>
      <c r="Y79" t="s">
        <v>746</v>
      </c>
      <c r="Z79">
        <v>1346383</v>
      </c>
      <c r="AA79" t="s">
        <v>397</v>
      </c>
      <c r="AB79" t="s">
        <v>398</v>
      </c>
      <c r="AC79" t="s">
        <v>445</v>
      </c>
      <c r="AD79" t="s">
        <v>446</v>
      </c>
      <c r="AE79" t="s">
        <v>334</v>
      </c>
      <c r="AF79">
        <v>0</v>
      </c>
      <c r="AG79">
        <v>6</v>
      </c>
      <c r="AH79">
        <v>1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1</v>
      </c>
      <c r="AT79">
        <v>1</v>
      </c>
      <c r="AU79">
        <v>0</v>
      </c>
      <c r="AV79">
        <v>3</v>
      </c>
      <c r="AW79">
        <v>4</v>
      </c>
      <c r="AX79">
        <v>3</v>
      </c>
      <c r="AY79">
        <v>6</v>
      </c>
      <c r="AZ79">
        <v>3</v>
      </c>
      <c r="BA79">
        <v>1</v>
      </c>
      <c r="BB79">
        <v>4</v>
      </c>
      <c r="BC79">
        <v>0</v>
      </c>
      <c r="BD79">
        <v>1.5</v>
      </c>
      <c r="BE79">
        <v>0.33333333333332998</v>
      </c>
      <c r="BF79">
        <v>0</v>
      </c>
      <c r="BG79">
        <v>0.33333333333332998</v>
      </c>
      <c r="BH79">
        <v>0</v>
      </c>
      <c r="BI79">
        <v>0.25</v>
      </c>
    </row>
    <row r="80" spans="1:61" x14ac:dyDescent="0.2">
      <c r="A80" t="s">
        <v>887</v>
      </c>
      <c r="B80" t="s">
        <v>383</v>
      </c>
      <c r="C80" t="s">
        <v>384</v>
      </c>
      <c r="D80" t="s">
        <v>809</v>
      </c>
      <c r="F80" t="s">
        <v>386</v>
      </c>
      <c r="G80" t="s">
        <v>810</v>
      </c>
      <c r="H80" t="s">
        <v>811</v>
      </c>
      <c r="I80" t="b">
        <v>0</v>
      </c>
      <c r="J80">
        <v>44875</v>
      </c>
      <c r="K80" t="s">
        <v>742</v>
      </c>
      <c r="M80" t="s">
        <v>889</v>
      </c>
      <c r="N80" t="s">
        <v>890</v>
      </c>
      <c r="O80" t="s">
        <v>815</v>
      </c>
      <c r="P80">
        <v>7065</v>
      </c>
      <c r="Q80" t="s">
        <v>891</v>
      </c>
      <c r="R80" t="s">
        <v>336</v>
      </c>
      <c r="S80" t="s">
        <v>401</v>
      </c>
      <c r="T80" t="s">
        <v>401</v>
      </c>
      <c r="U80">
        <v>1</v>
      </c>
      <c r="V80">
        <v>1</v>
      </c>
      <c r="W80">
        <v>0</v>
      </c>
      <c r="X80">
        <v>1</v>
      </c>
      <c r="Y80" t="s">
        <v>746</v>
      </c>
      <c r="Z80">
        <v>1346383</v>
      </c>
      <c r="AA80" t="s">
        <v>397</v>
      </c>
      <c r="AB80" t="s">
        <v>398</v>
      </c>
      <c r="AC80" t="s">
        <v>445</v>
      </c>
      <c r="AD80" t="s">
        <v>446</v>
      </c>
      <c r="AE80" t="s">
        <v>258</v>
      </c>
      <c r="AF80">
        <v>4</v>
      </c>
      <c r="AG80">
        <v>2</v>
      </c>
      <c r="AH80">
        <v>0</v>
      </c>
      <c r="AI80">
        <v>0</v>
      </c>
      <c r="AJ80">
        <v>2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6</v>
      </c>
      <c r="AX80">
        <v>8</v>
      </c>
      <c r="AY80">
        <v>6</v>
      </c>
      <c r="AZ80">
        <v>10</v>
      </c>
      <c r="BA80">
        <v>11</v>
      </c>
      <c r="BB80">
        <v>3</v>
      </c>
      <c r="BC80">
        <v>1.3333333333333299</v>
      </c>
      <c r="BD80">
        <v>0.33333333333332998</v>
      </c>
      <c r="BE80">
        <v>0</v>
      </c>
      <c r="BF80">
        <v>0</v>
      </c>
      <c r="BG80">
        <v>0.2</v>
      </c>
      <c r="BH80">
        <v>0</v>
      </c>
      <c r="BI80">
        <v>0</v>
      </c>
    </row>
    <row r="81" spans="1:61" x14ac:dyDescent="0.2">
      <c r="A81" t="s">
        <v>892</v>
      </c>
      <c r="B81" t="s">
        <v>383</v>
      </c>
      <c r="C81" t="s">
        <v>384</v>
      </c>
      <c r="D81" t="s">
        <v>809</v>
      </c>
      <c r="F81" t="s">
        <v>386</v>
      </c>
      <c r="G81" t="s">
        <v>810</v>
      </c>
      <c r="H81" t="s">
        <v>811</v>
      </c>
      <c r="I81" t="b">
        <v>0</v>
      </c>
      <c r="J81">
        <v>45520</v>
      </c>
      <c r="K81" t="s">
        <v>742</v>
      </c>
      <c r="M81" t="s">
        <v>894</v>
      </c>
      <c r="N81" t="s">
        <v>845</v>
      </c>
      <c r="O81" t="s">
        <v>815</v>
      </c>
      <c r="P81">
        <v>7111</v>
      </c>
      <c r="Q81" t="s">
        <v>895</v>
      </c>
      <c r="R81" t="s">
        <v>336</v>
      </c>
      <c r="S81" t="s">
        <v>401</v>
      </c>
      <c r="T81" t="s">
        <v>401</v>
      </c>
      <c r="U81">
        <v>1</v>
      </c>
      <c r="V81">
        <v>1</v>
      </c>
      <c r="W81">
        <v>0</v>
      </c>
      <c r="X81">
        <v>1</v>
      </c>
      <c r="Y81" t="s">
        <v>746</v>
      </c>
      <c r="Z81">
        <v>1346383</v>
      </c>
      <c r="AA81" t="s">
        <v>397</v>
      </c>
      <c r="AB81" t="s">
        <v>398</v>
      </c>
      <c r="AC81" t="s">
        <v>445</v>
      </c>
      <c r="AD81" t="s">
        <v>446</v>
      </c>
      <c r="AE81" t="s">
        <v>258</v>
      </c>
      <c r="AF81">
        <v>1</v>
      </c>
      <c r="AG81">
        <v>2</v>
      </c>
      <c r="AH81">
        <v>5</v>
      </c>
      <c r="AI81">
        <v>2</v>
      </c>
      <c r="AJ81">
        <v>4</v>
      </c>
      <c r="AK81">
        <v>7</v>
      </c>
      <c r="AL81">
        <v>7</v>
      </c>
      <c r="AM81">
        <v>3</v>
      </c>
      <c r="AN81">
        <v>0</v>
      </c>
      <c r="AO81">
        <v>1</v>
      </c>
      <c r="AP81">
        <v>2</v>
      </c>
      <c r="AQ81">
        <v>1</v>
      </c>
      <c r="AR81">
        <v>2</v>
      </c>
      <c r="AS81">
        <v>2</v>
      </c>
      <c r="AT81">
        <v>1</v>
      </c>
      <c r="AU81">
        <v>2</v>
      </c>
      <c r="AV81">
        <v>18</v>
      </c>
      <c r="AW81">
        <v>23</v>
      </c>
      <c r="AX81">
        <v>25</v>
      </c>
      <c r="AY81">
        <v>13</v>
      </c>
      <c r="AZ81">
        <v>22</v>
      </c>
      <c r="BA81">
        <v>32</v>
      </c>
      <c r="BB81">
        <v>26</v>
      </c>
      <c r="BC81">
        <v>5.5555555555550001E-2</v>
      </c>
      <c r="BD81">
        <v>8.6956521739130002E-2</v>
      </c>
      <c r="BE81">
        <v>0.2</v>
      </c>
      <c r="BF81">
        <v>0.15384615384615</v>
      </c>
      <c r="BG81">
        <v>0.18181818181817999</v>
      </c>
      <c r="BH81">
        <v>0.21875</v>
      </c>
      <c r="BI81">
        <v>0.26923076923076</v>
      </c>
    </row>
    <row r="82" spans="1:61" x14ac:dyDescent="0.2">
      <c r="A82" t="s">
        <v>896</v>
      </c>
      <c r="B82" t="s">
        <v>383</v>
      </c>
      <c r="C82" t="s">
        <v>384</v>
      </c>
      <c r="D82" t="s">
        <v>809</v>
      </c>
      <c r="F82" t="s">
        <v>386</v>
      </c>
      <c r="G82" t="s">
        <v>810</v>
      </c>
      <c r="H82" t="s">
        <v>811</v>
      </c>
      <c r="I82" t="b">
        <v>0</v>
      </c>
      <c r="J82">
        <v>46484</v>
      </c>
      <c r="K82" t="s">
        <v>898</v>
      </c>
      <c r="M82" t="s">
        <v>899</v>
      </c>
      <c r="N82" t="s">
        <v>851</v>
      </c>
      <c r="O82" t="s">
        <v>815</v>
      </c>
      <c r="P82">
        <v>7306</v>
      </c>
      <c r="Q82" t="s">
        <v>900</v>
      </c>
      <c r="R82" t="s">
        <v>333</v>
      </c>
      <c r="S82" t="s">
        <v>401</v>
      </c>
      <c r="U82">
        <v>0</v>
      </c>
      <c r="V82">
        <v>0</v>
      </c>
      <c r="W82">
        <v>0</v>
      </c>
      <c r="X82">
        <v>1</v>
      </c>
      <c r="Y82" t="s">
        <v>901</v>
      </c>
      <c r="Z82">
        <v>1460519</v>
      </c>
      <c r="AA82" t="s">
        <v>397</v>
      </c>
      <c r="AB82" t="s">
        <v>398</v>
      </c>
      <c r="AC82" t="s">
        <v>445</v>
      </c>
      <c r="AD82" t="s">
        <v>446</v>
      </c>
      <c r="AE82" t="s">
        <v>334</v>
      </c>
      <c r="AF82">
        <v>0</v>
      </c>
      <c r="AG82">
        <v>0</v>
      </c>
      <c r="AH82">
        <v>0</v>
      </c>
      <c r="AI82">
        <v>3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</v>
      </c>
      <c r="AX82">
        <v>0</v>
      </c>
      <c r="AY82">
        <v>2</v>
      </c>
      <c r="AZ82">
        <v>4</v>
      </c>
      <c r="BA82">
        <v>2</v>
      </c>
      <c r="BB82">
        <v>0</v>
      </c>
      <c r="BC82">
        <v>0</v>
      </c>
      <c r="BD82">
        <v>0</v>
      </c>
      <c r="BE82">
        <v>0</v>
      </c>
      <c r="BF82">
        <v>1.5</v>
      </c>
      <c r="BG82">
        <v>0.25</v>
      </c>
      <c r="BH82">
        <v>0</v>
      </c>
      <c r="BI82">
        <v>0</v>
      </c>
    </row>
    <row r="83" spans="1:61" x14ac:dyDescent="0.2">
      <c r="A83" t="s">
        <v>903</v>
      </c>
      <c r="B83" t="s">
        <v>383</v>
      </c>
      <c r="C83" t="s">
        <v>384</v>
      </c>
      <c r="D83" t="s">
        <v>809</v>
      </c>
      <c r="F83" t="s">
        <v>386</v>
      </c>
      <c r="G83" t="s">
        <v>810</v>
      </c>
      <c r="H83" t="s">
        <v>811</v>
      </c>
      <c r="I83" t="b">
        <v>0</v>
      </c>
      <c r="J83">
        <v>46710</v>
      </c>
      <c r="K83" t="s">
        <v>905</v>
      </c>
      <c r="M83" t="s">
        <v>906</v>
      </c>
      <c r="N83" t="s">
        <v>907</v>
      </c>
      <c r="O83" t="s">
        <v>815</v>
      </c>
      <c r="P83">
        <v>7002</v>
      </c>
      <c r="Q83" t="s">
        <v>908</v>
      </c>
      <c r="R83" t="s">
        <v>333</v>
      </c>
      <c r="S83" t="s">
        <v>401</v>
      </c>
      <c r="U83">
        <v>0</v>
      </c>
      <c r="V83">
        <v>0</v>
      </c>
      <c r="W83">
        <v>0</v>
      </c>
      <c r="X83">
        <v>0</v>
      </c>
      <c r="Y83" t="s">
        <v>909</v>
      </c>
      <c r="Z83">
        <v>1461391</v>
      </c>
      <c r="AA83" t="s">
        <v>397</v>
      </c>
      <c r="AB83" t="s">
        <v>398</v>
      </c>
      <c r="AC83" t="s">
        <v>445</v>
      </c>
      <c r="AD83" t="s">
        <v>446</v>
      </c>
      <c r="AE83" t="s">
        <v>334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2</v>
      </c>
      <c r="AZ83">
        <v>0</v>
      </c>
      <c r="BA83">
        <v>1</v>
      </c>
      <c r="BB83">
        <v>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2">
      <c r="A84" t="s">
        <v>911</v>
      </c>
      <c r="B84" t="s">
        <v>383</v>
      </c>
      <c r="C84" t="s">
        <v>384</v>
      </c>
      <c r="D84" t="s">
        <v>809</v>
      </c>
      <c r="F84" t="s">
        <v>386</v>
      </c>
      <c r="G84" t="s">
        <v>810</v>
      </c>
      <c r="H84" t="s">
        <v>811</v>
      </c>
      <c r="I84" t="b">
        <v>0</v>
      </c>
      <c r="J84">
        <v>47416</v>
      </c>
      <c r="K84" t="s">
        <v>913</v>
      </c>
      <c r="M84" t="s">
        <v>914</v>
      </c>
      <c r="N84" t="s">
        <v>845</v>
      </c>
      <c r="O84" t="s">
        <v>815</v>
      </c>
      <c r="P84">
        <v>7111</v>
      </c>
      <c r="Q84" t="s">
        <v>915</v>
      </c>
      <c r="R84" t="s">
        <v>335</v>
      </c>
      <c r="S84" t="s">
        <v>401</v>
      </c>
      <c r="T84" t="s">
        <v>401</v>
      </c>
      <c r="U84">
        <v>1</v>
      </c>
      <c r="V84">
        <v>1</v>
      </c>
      <c r="W84">
        <v>0</v>
      </c>
      <c r="X84">
        <v>1</v>
      </c>
      <c r="Y84" t="s">
        <v>916</v>
      </c>
      <c r="Z84">
        <v>1449039</v>
      </c>
      <c r="AA84" t="s">
        <v>397</v>
      </c>
      <c r="AB84" t="s">
        <v>398</v>
      </c>
      <c r="AC84" t="s">
        <v>445</v>
      </c>
      <c r="AD84" t="s">
        <v>446</v>
      </c>
      <c r="AE84" t="s">
        <v>258</v>
      </c>
      <c r="AF84">
        <v>0</v>
      </c>
      <c r="AG84">
        <v>0</v>
      </c>
      <c r="AH84">
        <v>1</v>
      </c>
      <c r="AI84">
        <v>0</v>
      </c>
      <c r="AJ84">
        <v>1</v>
      </c>
      <c r="AK84">
        <v>3</v>
      </c>
      <c r="AL84">
        <v>0</v>
      </c>
      <c r="AM84">
        <v>3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4</v>
      </c>
      <c r="AW84">
        <v>5</v>
      </c>
      <c r="AX84">
        <v>6</v>
      </c>
      <c r="AY84">
        <v>2</v>
      </c>
      <c r="AZ84">
        <v>4</v>
      </c>
      <c r="BA84">
        <v>3</v>
      </c>
      <c r="BB84">
        <v>5</v>
      </c>
      <c r="BC84">
        <v>0</v>
      </c>
      <c r="BD84">
        <v>0</v>
      </c>
      <c r="BE84">
        <v>0.16666666666666</v>
      </c>
      <c r="BF84">
        <v>0</v>
      </c>
      <c r="BG84">
        <v>0.25</v>
      </c>
      <c r="BH84">
        <v>1</v>
      </c>
      <c r="BI84">
        <v>0</v>
      </c>
    </row>
    <row r="85" spans="1:61" x14ac:dyDescent="0.2">
      <c r="A85" t="s">
        <v>918</v>
      </c>
      <c r="B85" t="s">
        <v>383</v>
      </c>
      <c r="C85" t="s">
        <v>384</v>
      </c>
      <c r="D85" t="s">
        <v>385</v>
      </c>
      <c r="F85" t="s">
        <v>386</v>
      </c>
      <c r="G85" t="s">
        <v>387</v>
      </c>
      <c r="H85" t="s">
        <v>919</v>
      </c>
      <c r="I85" t="b">
        <v>0</v>
      </c>
      <c r="J85">
        <v>6850</v>
      </c>
      <c r="K85" t="s">
        <v>921</v>
      </c>
      <c r="M85" t="s">
        <v>922</v>
      </c>
      <c r="N85" t="s">
        <v>923</v>
      </c>
      <c r="O85" t="s">
        <v>393</v>
      </c>
      <c r="P85">
        <v>11368</v>
      </c>
      <c r="Q85" t="s">
        <v>924</v>
      </c>
      <c r="R85" t="s">
        <v>333</v>
      </c>
      <c r="S85" t="s">
        <v>401</v>
      </c>
      <c r="U85">
        <v>0</v>
      </c>
      <c r="V85">
        <v>0</v>
      </c>
      <c r="W85">
        <v>0</v>
      </c>
      <c r="X85">
        <v>0</v>
      </c>
      <c r="Y85" t="s">
        <v>925</v>
      </c>
      <c r="Z85">
        <v>1344863</v>
      </c>
      <c r="AA85" t="s">
        <v>397</v>
      </c>
      <c r="AB85" t="s">
        <v>398</v>
      </c>
      <c r="AC85" t="s">
        <v>399</v>
      </c>
      <c r="AD85" t="s">
        <v>400</v>
      </c>
      <c r="AE85" t="s">
        <v>258</v>
      </c>
      <c r="AF85">
        <v>0</v>
      </c>
      <c r="AG85">
        <v>0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3</v>
      </c>
      <c r="AN85">
        <v>0</v>
      </c>
      <c r="AO85">
        <v>2</v>
      </c>
      <c r="AP85">
        <v>0</v>
      </c>
      <c r="AQ85">
        <v>1</v>
      </c>
      <c r="AR85">
        <v>0</v>
      </c>
      <c r="AS85">
        <v>0</v>
      </c>
      <c r="AT85">
        <v>2</v>
      </c>
      <c r="AU85">
        <v>0</v>
      </c>
      <c r="AV85">
        <v>14</v>
      </c>
      <c r="AW85">
        <v>17</v>
      </c>
      <c r="AX85">
        <v>12</v>
      </c>
      <c r="AY85">
        <v>17</v>
      </c>
      <c r="AZ85">
        <v>11</v>
      </c>
      <c r="BA85">
        <v>8</v>
      </c>
      <c r="BB85">
        <v>7</v>
      </c>
      <c r="BC85">
        <v>0</v>
      </c>
      <c r="BD85">
        <v>0</v>
      </c>
      <c r="BE85">
        <v>0.16666666666666</v>
      </c>
      <c r="BF85">
        <v>0</v>
      </c>
      <c r="BG85">
        <v>0</v>
      </c>
      <c r="BH85">
        <v>0</v>
      </c>
      <c r="BI85">
        <v>0</v>
      </c>
    </row>
    <row r="86" spans="1:61" x14ac:dyDescent="0.2">
      <c r="A86" t="s">
        <v>927</v>
      </c>
      <c r="B86" t="s">
        <v>383</v>
      </c>
      <c r="C86" t="s">
        <v>384</v>
      </c>
      <c r="D86" t="s">
        <v>385</v>
      </c>
      <c r="F86" t="s">
        <v>386</v>
      </c>
      <c r="G86" t="s">
        <v>387</v>
      </c>
      <c r="H86" t="s">
        <v>919</v>
      </c>
      <c r="I86" t="b">
        <v>0</v>
      </c>
      <c r="J86">
        <v>15314</v>
      </c>
      <c r="K86" t="s">
        <v>929</v>
      </c>
      <c r="M86" t="s">
        <v>930</v>
      </c>
      <c r="N86" t="s">
        <v>931</v>
      </c>
      <c r="O86" t="s">
        <v>393</v>
      </c>
      <c r="P86">
        <v>11354</v>
      </c>
      <c r="Q86" t="s">
        <v>932</v>
      </c>
      <c r="R86" t="s">
        <v>335</v>
      </c>
      <c r="S86" t="s">
        <v>401</v>
      </c>
      <c r="U86">
        <v>0</v>
      </c>
      <c r="V86">
        <v>0</v>
      </c>
      <c r="W86">
        <v>0</v>
      </c>
      <c r="X86">
        <v>0</v>
      </c>
      <c r="Y86" t="s">
        <v>933</v>
      </c>
      <c r="Z86">
        <v>1344935</v>
      </c>
      <c r="AA86" t="s">
        <v>397</v>
      </c>
      <c r="AB86" t="s">
        <v>398</v>
      </c>
      <c r="AC86" t="s">
        <v>399</v>
      </c>
      <c r="AD86" t="s">
        <v>400</v>
      </c>
      <c r="AE86" t="s">
        <v>334</v>
      </c>
      <c r="AF86">
        <v>3</v>
      </c>
      <c r="AG86">
        <v>6</v>
      </c>
      <c r="AH86">
        <v>0</v>
      </c>
      <c r="AI86">
        <v>3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4</v>
      </c>
      <c r="AP86">
        <v>4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15</v>
      </c>
      <c r="AW86">
        <v>16</v>
      </c>
      <c r="AX86">
        <v>17</v>
      </c>
      <c r="AY86">
        <v>10</v>
      </c>
      <c r="AZ86">
        <v>10</v>
      </c>
      <c r="BA86">
        <v>14</v>
      </c>
      <c r="BB86">
        <v>7</v>
      </c>
      <c r="BC86">
        <v>0.2</v>
      </c>
      <c r="BD86">
        <v>0.375</v>
      </c>
      <c r="BE86">
        <v>0</v>
      </c>
      <c r="BF86">
        <v>0.3</v>
      </c>
      <c r="BG86">
        <v>0.1</v>
      </c>
      <c r="BH86">
        <v>7.1428571428569995E-2</v>
      </c>
      <c r="BI86">
        <v>0</v>
      </c>
    </row>
    <row r="87" spans="1:61" x14ac:dyDescent="0.2">
      <c r="A87" t="s">
        <v>935</v>
      </c>
      <c r="B87" t="s">
        <v>383</v>
      </c>
      <c r="C87" t="s">
        <v>384</v>
      </c>
      <c r="D87" t="s">
        <v>385</v>
      </c>
      <c r="E87" t="s">
        <v>403</v>
      </c>
      <c r="F87" t="s">
        <v>386</v>
      </c>
      <c r="G87" t="s">
        <v>387</v>
      </c>
      <c r="H87" t="s">
        <v>919</v>
      </c>
      <c r="I87" t="b">
        <v>0</v>
      </c>
      <c r="J87">
        <v>21698</v>
      </c>
      <c r="K87" t="s">
        <v>449</v>
      </c>
      <c r="M87" t="s">
        <v>937</v>
      </c>
      <c r="N87" t="s">
        <v>938</v>
      </c>
      <c r="O87" t="s">
        <v>393</v>
      </c>
      <c r="P87">
        <v>11106</v>
      </c>
      <c r="Q87" t="s">
        <v>939</v>
      </c>
      <c r="R87" t="s">
        <v>336</v>
      </c>
      <c r="S87" t="s">
        <v>401</v>
      </c>
      <c r="T87" t="s">
        <v>410</v>
      </c>
      <c r="U87">
        <v>1</v>
      </c>
      <c r="V87">
        <v>1</v>
      </c>
      <c r="W87">
        <v>0</v>
      </c>
      <c r="X87">
        <v>0</v>
      </c>
      <c r="Y87" t="s">
        <v>453</v>
      </c>
      <c r="Z87">
        <v>1346286</v>
      </c>
      <c r="AA87" t="s">
        <v>397</v>
      </c>
      <c r="AB87" t="s">
        <v>398</v>
      </c>
      <c r="AC87" t="s">
        <v>399</v>
      </c>
      <c r="AD87" t="s">
        <v>400</v>
      </c>
      <c r="AE87" t="s">
        <v>258</v>
      </c>
      <c r="AF87">
        <v>5</v>
      </c>
      <c r="AG87">
        <v>7</v>
      </c>
      <c r="AH87">
        <v>3</v>
      </c>
      <c r="AI87">
        <v>3</v>
      </c>
      <c r="AJ87">
        <v>4</v>
      </c>
      <c r="AK87">
        <v>9</v>
      </c>
      <c r="AL87">
        <v>3</v>
      </c>
      <c r="AM87">
        <v>6</v>
      </c>
      <c r="AN87">
        <v>1</v>
      </c>
      <c r="AO87">
        <v>0</v>
      </c>
      <c r="AP87">
        <v>1</v>
      </c>
      <c r="AQ87">
        <v>0</v>
      </c>
      <c r="AR87">
        <v>3</v>
      </c>
      <c r="AS87">
        <v>0</v>
      </c>
      <c r="AT87">
        <v>0</v>
      </c>
      <c r="AU87">
        <v>0</v>
      </c>
      <c r="AV87">
        <v>10</v>
      </c>
      <c r="AW87">
        <v>10</v>
      </c>
      <c r="AX87">
        <v>9</v>
      </c>
      <c r="AY87">
        <v>6</v>
      </c>
      <c r="AZ87">
        <v>13</v>
      </c>
      <c r="BA87">
        <v>12</v>
      </c>
      <c r="BB87">
        <v>5</v>
      </c>
      <c r="BC87">
        <v>0.5</v>
      </c>
      <c r="BD87">
        <v>0.7</v>
      </c>
      <c r="BE87">
        <v>0.33333333333332998</v>
      </c>
      <c r="BF87">
        <v>0.5</v>
      </c>
      <c r="BG87">
        <v>0.30769230769229999</v>
      </c>
      <c r="BH87">
        <v>0.75</v>
      </c>
      <c r="BI87">
        <v>0.6</v>
      </c>
    </row>
    <row r="88" spans="1:61" x14ac:dyDescent="0.2">
      <c r="A88" t="s">
        <v>940</v>
      </c>
      <c r="B88" t="s">
        <v>383</v>
      </c>
      <c r="C88" t="s">
        <v>384</v>
      </c>
      <c r="D88" t="s">
        <v>385</v>
      </c>
      <c r="E88" t="s">
        <v>403</v>
      </c>
      <c r="F88" t="s">
        <v>386</v>
      </c>
      <c r="G88" t="s">
        <v>387</v>
      </c>
      <c r="H88" t="s">
        <v>919</v>
      </c>
      <c r="I88" t="b">
        <v>0</v>
      </c>
      <c r="J88">
        <v>24073</v>
      </c>
      <c r="K88" t="s">
        <v>449</v>
      </c>
      <c r="M88" t="s">
        <v>942</v>
      </c>
      <c r="N88" t="s">
        <v>943</v>
      </c>
      <c r="O88" t="s">
        <v>393</v>
      </c>
      <c r="P88">
        <v>11103</v>
      </c>
      <c r="Q88" t="s">
        <v>944</v>
      </c>
      <c r="R88" t="s">
        <v>336</v>
      </c>
      <c r="S88" t="s">
        <v>401</v>
      </c>
      <c r="U88">
        <v>1</v>
      </c>
      <c r="V88">
        <v>1</v>
      </c>
      <c r="W88">
        <v>1</v>
      </c>
      <c r="X88">
        <v>0</v>
      </c>
      <c r="Y88" t="s">
        <v>453</v>
      </c>
      <c r="Z88">
        <v>1346286</v>
      </c>
      <c r="AA88" t="s">
        <v>397</v>
      </c>
      <c r="AB88" t="s">
        <v>398</v>
      </c>
      <c r="AC88" t="s">
        <v>399</v>
      </c>
      <c r="AD88" t="s">
        <v>400</v>
      </c>
      <c r="AE88" t="s">
        <v>258</v>
      </c>
      <c r="AF88">
        <v>2</v>
      </c>
      <c r="AG88">
        <v>4</v>
      </c>
      <c r="AH88">
        <v>1</v>
      </c>
      <c r="AI88">
        <v>3</v>
      </c>
      <c r="AJ88">
        <v>0</v>
      </c>
      <c r="AK88">
        <v>4</v>
      </c>
      <c r="AL88">
        <v>3</v>
      </c>
      <c r="AM88">
        <v>3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4</v>
      </c>
      <c r="AW88">
        <v>2</v>
      </c>
      <c r="AX88">
        <v>6</v>
      </c>
      <c r="AY88">
        <v>8</v>
      </c>
      <c r="AZ88">
        <v>5</v>
      </c>
      <c r="BA88">
        <v>11</v>
      </c>
      <c r="BB88">
        <v>4</v>
      </c>
      <c r="BC88">
        <v>0.5</v>
      </c>
      <c r="BD88">
        <v>2</v>
      </c>
      <c r="BE88">
        <v>0.16666666666666</v>
      </c>
      <c r="BF88">
        <v>0.375</v>
      </c>
      <c r="BG88">
        <v>0</v>
      </c>
      <c r="BH88">
        <v>0.36363636363635998</v>
      </c>
      <c r="BI88">
        <v>0.75</v>
      </c>
    </row>
    <row r="89" spans="1:61" x14ac:dyDescent="0.2">
      <c r="A89" t="s">
        <v>945</v>
      </c>
      <c r="B89" t="s">
        <v>383</v>
      </c>
      <c r="C89" t="s">
        <v>384</v>
      </c>
      <c r="D89" t="s">
        <v>385</v>
      </c>
      <c r="F89" t="s">
        <v>386</v>
      </c>
      <c r="G89" t="s">
        <v>387</v>
      </c>
      <c r="H89" t="s">
        <v>919</v>
      </c>
      <c r="I89" t="b">
        <v>0</v>
      </c>
      <c r="J89">
        <v>25209</v>
      </c>
      <c r="K89" t="s">
        <v>947</v>
      </c>
      <c r="M89" t="s">
        <v>948</v>
      </c>
      <c r="N89" t="s">
        <v>931</v>
      </c>
      <c r="O89" t="s">
        <v>393</v>
      </c>
      <c r="P89">
        <v>11358</v>
      </c>
      <c r="Q89" t="s">
        <v>949</v>
      </c>
      <c r="R89" t="s">
        <v>333</v>
      </c>
      <c r="S89" t="s">
        <v>401</v>
      </c>
      <c r="U89">
        <v>0</v>
      </c>
      <c r="V89">
        <v>0</v>
      </c>
      <c r="W89">
        <v>0</v>
      </c>
      <c r="X89">
        <v>0</v>
      </c>
      <c r="Y89" t="s">
        <v>950</v>
      </c>
      <c r="Z89">
        <v>1347203</v>
      </c>
      <c r="AA89" t="s">
        <v>397</v>
      </c>
      <c r="AB89" t="s">
        <v>398</v>
      </c>
      <c r="AC89" t="s">
        <v>399</v>
      </c>
      <c r="AD89" t="s">
        <v>400</v>
      </c>
      <c r="AE89" t="s">
        <v>334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</v>
      </c>
      <c r="AX89">
        <v>3</v>
      </c>
      <c r="AY89">
        <v>2</v>
      </c>
      <c r="AZ89">
        <v>2</v>
      </c>
      <c r="BA89">
        <v>2</v>
      </c>
      <c r="BB89">
        <v>3</v>
      </c>
      <c r="BC89">
        <v>0</v>
      </c>
      <c r="BD89">
        <v>0.16666666666666</v>
      </c>
      <c r="BE89">
        <v>0</v>
      </c>
      <c r="BF89">
        <v>0</v>
      </c>
      <c r="BG89">
        <v>0.5</v>
      </c>
      <c r="BH89">
        <v>0</v>
      </c>
      <c r="BI89">
        <v>0</v>
      </c>
    </row>
    <row r="90" spans="1:61" x14ac:dyDescent="0.2">
      <c r="A90" t="s">
        <v>952</v>
      </c>
      <c r="B90" t="s">
        <v>383</v>
      </c>
      <c r="C90" t="s">
        <v>384</v>
      </c>
      <c r="D90" t="s">
        <v>385</v>
      </c>
      <c r="F90" t="s">
        <v>386</v>
      </c>
      <c r="G90" t="s">
        <v>387</v>
      </c>
      <c r="H90" t="s">
        <v>919</v>
      </c>
      <c r="I90" t="b">
        <v>0</v>
      </c>
      <c r="J90">
        <v>25599</v>
      </c>
      <c r="K90" t="s">
        <v>954</v>
      </c>
      <c r="M90" t="s">
        <v>955</v>
      </c>
      <c r="N90" t="s">
        <v>956</v>
      </c>
      <c r="O90" t="s">
        <v>393</v>
      </c>
      <c r="P90">
        <v>11356</v>
      </c>
      <c r="Q90" t="s">
        <v>957</v>
      </c>
      <c r="R90" t="s">
        <v>333</v>
      </c>
      <c r="S90" t="s">
        <v>401</v>
      </c>
      <c r="U90">
        <v>0</v>
      </c>
      <c r="V90">
        <v>0</v>
      </c>
      <c r="W90">
        <v>0</v>
      </c>
      <c r="X90">
        <v>0</v>
      </c>
      <c r="Y90" t="s">
        <v>958</v>
      </c>
      <c r="Z90">
        <v>1347077</v>
      </c>
      <c r="AA90" t="s">
        <v>397</v>
      </c>
      <c r="AB90" t="s">
        <v>398</v>
      </c>
      <c r="AC90" t="s">
        <v>399</v>
      </c>
      <c r="AD90" t="s">
        <v>400</v>
      </c>
      <c r="AE90" t="s">
        <v>334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1</v>
      </c>
      <c r="AW90">
        <v>4</v>
      </c>
      <c r="AX90">
        <v>3</v>
      </c>
      <c r="AY90">
        <v>2</v>
      </c>
      <c r="AZ90">
        <v>4</v>
      </c>
      <c r="BA90">
        <v>2</v>
      </c>
      <c r="BB90">
        <v>5</v>
      </c>
      <c r="BC90">
        <v>0</v>
      </c>
      <c r="BD90">
        <v>0</v>
      </c>
      <c r="BE90">
        <v>0</v>
      </c>
      <c r="BF90">
        <v>0.5</v>
      </c>
      <c r="BG90">
        <v>0</v>
      </c>
      <c r="BH90">
        <v>0</v>
      </c>
      <c r="BI90">
        <v>0</v>
      </c>
    </row>
    <row r="91" spans="1:61" x14ac:dyDescent="0.2">
      <c r="A91" t="s">
        <v>960</v>
      </c>
      <c r="B91" t="s">
        <v>383</v>
      </c>
      <c r="C91" t="s">
        <v>384</v>
      </c>
      <c r="D91" t="s">
        <v>385</v>
      </c>
      <c r="E91" t="s">
        <v>403</v>
      </c>
      <c r="F91" t="s">
        <v>386</v>
      </c>
      <c r="G91" t="s">
        <v>387</v>
      </c>
      <c r="H91" t="s">
        <v>919</v>
      </c>
      <c r="I91" t="b">
        <v>0</v>
      </c>
      <c r="J91">
        <v>33965</v>
      </c>
      <c r="K91" t="s">
        <v>449</v>
      </c>
      <c r="M91" t="s">
        <v>962</v>
      </c>
      <c r="N91" t="s">
        <v>392</v>
      </c>
      <c r="O91" t="s">
        <v>393</v>
      </c>
      <c r="P91">
        <v>11435</v>
      </c>
      <c r="Q91" t="s">
        <v>963</v>
      </c>
      <c r="R91" t="s">
        <v>336</v>
      </c>
      <c r="S91" t="s">
        <v>401</v>
      </c>
      <c r="T91" t="s">
        <v>410</v>
      </c>
      <c r="U91">
        <v>1</v>
      </c>
      <c r="V91">
        <v>1</v>
      </c>
      <c r="W91">
        <v>1</v>
      </c>
      <c r="X91">
        <v>0</v>
      </c>
      <c r="Y91" t="s">
        <v>453</v>
      </c>
      <c r="Z91">
        <v>1346286</v>
      </c>
      <c r="AA91" t="s">
        <v>397</v>
      </c>
      <c r="AB91" t="s">
        <v>398</v>
      </c>
      <c r="AC91" t="s">
        <v>399</v>
      </c>
      <c r="AD91" t="s">
        <v>400</v>
      </c>
      <c r="AE91" t="s">
        <v>258</v>
      </c>
      <c r="AF91">
        <v>4</v>
      </c>
      <c r="AG91">
        <v>3</v>
      </c>
      <c r="AH91">
        <v>0</v>
      </c>
      <c r="AI91">
        <v>3</v>
      </c>
      <c r="AJ91">
        <v>2</v>
      </c>
      <c r="AK91">
        <v>1</v>
      </c>
      <c r="AL91">
        <v>1</v>
      </c>
      <c r="AM91">
        <v>6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6</v>
      </c>
      <c r="AW91">
        <v>13</v>
      </c>
      <c r="AX91">
        <v>4</v>
      </c>
      <c r="AY91">
        <v>16</v>
      </c>
      <c r="AZ91">
        <v>11</v>
      </c>
      <c r="BA91">
        <v>14</v>
      </c>
      <c r="BB91">
        <v>5</v>
      </c>
      <c r="BC91">
        <v>0.66666666666665997</v>
      </c>
      <c r="BD91">
        <v>0.23076923076923</v>
      </c>
      <c r="BE91">
        <v>0</v>
      </c>
      <c r="BF91">
        <v>0.1875</v>
      </c>
      <c r="BG91">
        <v>0.18181818181817999</v>
      </c>
      <c r="BH91">
        <v>7.1428571428569995E-2</v>
      </c>
      <c r="BI91">
        <v>0.2</v>
      </c>
    </row>
    <row r="92" spans="1:61" x14ac:dyDescent="0.2">
      <c r="A92" t="s">
        <v>964</v>
      </c>
      <c r="B92" t="s">
        <v>383</v>
      </c>
      <c r="C92" t="s">
        <v>384</v>
      </c>
      <c r="D92" t="s">
        <v>385</v>
      </c>
      <c r="F92" t="s">
        <v>386</v>
      </c>
      <c r="G92" t="s">
        <v>387</v>
      </c>
      <c r="H92" t="s">
        <v>919</v>
      </c>
      <c r="I92" t="b">
        <v>0</v>
      </c>
      <c r="J92">
        <v>37869</v>
      </c>
      <c r="K92" t="s">
        <v>966</v>
      </c>
      <c r="M92" t="s">
        <v>967</v>
      </c>
      <c r="N92" t="s">
        <v>968</v>
      </c>
      <c r="O92" t="s">
        <v>393</v>
      </c>
      <c r="P92">
        <v>11385</v>
      </c>
      <c r="Q92" t="s">
        <v>969</v>
      </c>
      <c r="R92" t="s">
        <v>333</v>
      </c>
      <c r="S92" t="s">
        <v>401</v>
      </c>
      <c r="U92">
        <v>0</v>
      </c>
      <c r="V92">
        <v>0</v>
      </c>
      <c r="W92">
        <v>0</v>
      </c>
      <c r="X92">
        <v>0</v>
      </c>
      <c r="Y92" t="s">
        <v>970</v>
      </c>
      <c r="Z92">
        <v>1348516</v>
      </c>
      <c r="AA92" t="s">
        <v>397</v>
      </c>
      <c r="AB92" t="s">
        <v>398</v>
      </c>
      <c r="AC92" t="s">
        <v>399</v>
      </c>
      <c r="AD92" t="s">
        <v>400</v>
      </c>
      <c r="AE92" t="s">
        <v>334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2</v>
      </c>
      <c r="AX92">
        <v>2</v>
      </c>
      <c r="AY92">
        <v>3</v>
      </c>
      <c r="AZ92">
        <v>2</v>
      </c>
      <c r="BA92">
        <v>6</v>
      </c>
      <c r="BB92">
        <v>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">
      <c r="A93" t="s">
        <v>972</v>
      </c>
      <c r="B93" t="s">
        <v>383</v>
      </c>
      <c r="C93" t="s">
        <v>384</v>
      </c>
      <c r="D93" t="s">
        <v>385</v>
      </c>
      <c r="E93" t="s">
        <v>403</v>
      </c>
      <c r="F93" t="s">
        <v>386</v>
      </c>
      <c r="G93" t="s">
        <v>387</v>
      </c>
      <c r="H93" t="s">
        <v>919</v>
      </c>
      <c r="I93" t="b">
        <v>0</v>
      </c>
      <c r="J93">
        <v>38100</v>
      </c>
      <c r="K93" t="s">
        <v>449</v>
      </c>
      <c r="M93" t="s">
        <v>974</v>
      </c>
      <c r="N93" t="s">
        <v>975</v>
      </c>
      <c r="O93" t="s">
        <v>393</v>
      </c>
      <c r="P93">
        <v>11421</v>
      </c>
      <c r="Q93" t="s">
        <v>976</v>
      </c>
      <c r="R93" t="s">
        <v>336</v>
      </c>
      <c r="S93" t="s">
        <v>401</v>
      </c>
      <c r="T93" t="s">
        <v>410</v>
      </c>
      <c r="U93">
        <v>1</v>
      </c>
      <c r="V93">
        <v>1</v>
      </c>
      <c r="W93">
        <v>1</v>
      </c>
      <c r="X93">
        <v>0</v>
      </c>
      <c r="Y93" t="s">
        <v>453</v>
      </c>
      <c r="Z93">
        <v>1346286</v>
      </c>
      <c r="AA93" t="s">
        <v>397</v>
      </c>
      <c r="AB93" t="s">
        <v>398</v>
      </c>
      <c r="AC93" t="s">
        <v>399</v>
      </c>
      <c r="AD93" t="s">
        <v>400</v>
      </c>
      <c r="AE93" t="s">
        <v>258</v>
      </c>
      <c r="AF93">
        <v>3</v>
      </c>
      <c r="AG93">
        <v>2</v>
      </c>
      <c r="AH93">
        <v>0</v>
      </c>
      <c r="AI93">
        <v>0</v>
      </c>
      <c r="AJ93">
        <v>6</v>
      </c>
      <c r="AK93">
        <v>6</v>
      </c>
      <c r="AL93">
        <v>7</v>
      </c>
      <c r="AM93">
        <v>6</v>
      </c>
      <c r="AN93">
        <v>0</v>
      </c>
      <c r="AO93">
        <v>1</v>
      </c>
      <c r="AP93">
        <v>1</v>
      </c>
      <c r="AQ93">
        <v>0</v>
      </c>
      <c r="AR93">
        <v>1</v>
      </c>
      <c r="AS93">
        <v>0</v>
      </c>
      <c r="AT93">
        <v>0</v>
      </c>
      <c r="AU93">
        <v>4</v>
      </c>
      <c r="AV93">
        <v>14</v>
      </c>
      <c r="AW93">
        <v>18</v>
      </c>
      <c r="AX93">
        <v>14</v>
      </c>
      <c r="AY93">
        <v>8</v>
      </c>
      <c r="AZ93">
        <v>11</v>
      </c>
      <c r="BA93">
        <v>19</v>
      </c>
      <c r="BB93">
        <v>10</v>
      </c>
      <c r="BC93">
        <v>0.21428571428571</v>
      </c>
      <c r="BD93">
        <v>0.11111111111110999</v>
      </c>
      <c r="BE93">
        <v>0</v>
      </c>
      <c r="BF93">
        <v>0</v>
      </c>
      <c r="BG93">
        <v>0.54545454545453997</v>
      </c>
      <c r="BH93">
        <v>0.31578947368421001</v>
      </c>
      <c r="BI93">
        <v>0.7</v>
      </c>
    </row>
    <row r="94" spans="1:61" x14ac:dyDescent="0.2">
      <c r="A94" t="s">
        <v>977</v>
      </c>
      <c r="B94" t="s">
        <v>383</v>
      </c>
      <c r="C94" t="s">
        <v>384</v>
      </c>
      <c r="D94" t="s">
        <v>385</v>
      </c>
      <c r="E94" t="s">
        <v>403</v>
      </c>
      <c r="F94" t="s">
        <v>386</v>
      </c>
      <c r="G94" t="s">
        <v>387</v>
      </c>
      <c r="H94" t="s">
        <v>919</v>
      </c>
      <c r="I94" t="b">
        <v>0</v>
      </c>
      <c r="J94">
        <v>38235</v>
      </c>
      <c r="K94" t="s">
        <v>449</v>
      </c>
      <c r="M94" t="s">
        <v>979</v>
      </c>
      <c r="N94" t="s">
        <v>943</v>
      </c>
      <c r="O94" t="s">
        <v>393</v>
      </c>
      <c r="P94">
        <v>11106</v>
      </c>
      <c r="Q94" t="s">
        <v>980</v>
      </c>
      <c r="R94" t="s">
        <v>336</v>
      </c>
      <c r="S94" t="s">
        <v>401</v>
      </c>
      <c r="U94">
        <v>1</v>
      </c>
      <c r="V94">
        <v>1</v>
      </c>
      <c r="W94">
        <v>1</v>
      </c>
      <c r="X94">
        <v>0</v>
      </c>
      <c r="Y94" t="s">
        <v>453</v>
      </c>
      <c r="Z94">
        <v>1346286</v>
      </c>
      <c r="AA94" t="s">
        <v>397</v>
      </c>
      <c r="AB94" t="s">
        <v>398</v>
      </c>
      <c r="AC94" t="s">
        <v>399</v>
      </c>
      <c r="AD94" t="s">
        <v>400</v>
      </c>
      <c r="AE94" t="s">
        <v>258</v>
      </c>
      <c r="AF94">
        <v>1</v>
      </c>
      <c r="AG94">
        <v>10</v>
      </c>
      <c r="AH94">
        <v>8</v>
      </c>
      <c r="AI94">
        <v>4</v>
      </c>
      <c r="AJ94">
        <v>3</v>
      </c>
      <c r="AK94">
        <v>2</v>
      </c>
      <c r="AL94">
        <v>5</v>
      </c>
      <c r="AM94">
        <v>6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16</v>
      </c>
      <c r="AW94">
        <v>7</v>
      </c>
      <c r="AX94">
        <v>13</v>
      </c>
      <c r="AY94">
        <v>13</v>
      </c>
      <c r="AZ94">
        <v>8</v>
      </c>
      <c r="BA94">
        <v>12</v>
      </c>
      <c r="BB94">
        <v>10</v>
      </c>
      <c r="BC94">
        <v>6.25E-2</v>
      </c>
      <c r="BD94">
        <v>1.4285714285714199</v>
      </c>
      <c r="BE94">
        <v>0.61538461538460998</v>
      </c>
      <c r="BF94">
        <v>0.30769230769229999</v>
      </c>
      <c r="BG94">
        <v>0.375</v>
      </c>
      <c r="BH94">
        <v>0.16666666666666</v>
      </c>
      <c r="BI94">
        <v>0.5</v>
      </c>
    </row>
    <row r="95" spans="1:61" x14ac:dyDescent="0.2">
      <c r="A95" t="s">
        <v>981</v>
      </c>
      <c r="B95" t="s">
        <v>383</v>
      </c>
      <c r="C95" t="s">
        <v>384</v>
      </c>
      <c r="D95" t="s">
        <v>385</v>
      </c>
      <c r="E95" t="s">
        <v>403</v>
      </c>
      <c r="F95" t="s">
        <v>386</v>
      </c>
      <c r="G95" t="s">
        <v>387</v>
      </c>
      <c r="H95" t="s">
        <v>919</v>
      </c>
      <c r="I95" t="b">
        <v>0</v>
      </c>
      <c r="J95">
        <v>39276</v>
      </c>
      <c r="K95" t="s">
        <v>449</v>
      </c>
      <c r="M95" t="s">
        <v>983</v>
      </c>
      <c r="N95" t="s">
        <v>984</v>
      </c>
      <c r="O95" t="s">
        <v>393</v>
      </c>
      <c r="P95">
        <v>11372</v>
      </c>
      <c r="Q95" t="s">
        <v>985</v>
      </c>
      <c r="R95" t="s">
        <v>336</v>
      </c>
      <c r="S95" t="s">
        <v>401</v>
      </c>
      <c r="T95" t="s">
        <v>401</v>
      </c>
      <c r="U95">
        <v>1</v>
      </c>
      <c r="V95">
        <v>1</v>
      </c>
      <c r="W95">
        <v>1</v>
      </c>
      <c r="X95">
        <v>0</v>
      </c>
      <c r="Y95" t="s">
        <v>453</v>
      </c>
      <c r="Z95">
        <v>1346286</v>
      </c>
      <c r="AA95" t="s">
        <v>397</v>
      </c>
      <c r="AB95" t="s">
        <v>398</v>
      </c>
      <c r="AC95" t="s">
        <v>399</v>
      </c>
      <c r="AD95" t="s">
        <v>400</v>
      </c>
      <c r="AE95" t="s">
        <v>258</v>
      </c>
      <c r="AF95">
        <v>12</v>
      </c>
      <c r="AG95">
        <v>13</v>
      </c>
      <c r="AH95">
        <v>7</v>
      </c>
      <c r="AI95">
        <v>6</v>
      </c>
      <c r="AJ95">
        <v>3</v>
      </c>
      <c r="AK95">
        <v>14</v>
      </c>
      <c r="AL95">
        <v>10</v>
      </c>
      <c r="AM95">
        <v>11</v>
      </c>
      <c r="AN95">
        <v>2</v>
      </c>
      <c r="AO95">
        <v>0</v>
      </c>
      <c r="AP95">
        <v>2</v>
      </c>
      <c r="AQ95">
        <v>2</v>
      </c>
      <c r="AR95">
        <v>0</v>
      </c>
      <c r="AS95">
        <v>0</v>
      </c>
      <c r="AT95">
        <v>0</v>
      </c>
      <c r="AU95">
        <v>3</v>
      </c>
      <c r="AV95">
        <v>34</v>
      </c>
      <c r="AW95">
        <v>36</v>
      </c>
      <c r="AX95">
        <v>36</v>
      </c>
      <c r="AY95">
        <v>28</v>
      </c>
      <c r="AZ95">
        <v>21</v>
      </c>
      <c r="BA95">
        <v>33</v>
      </c>
      <c r="BB95">
        <v>35</v>
      </c>
      <c r="BC95">
        <v>0.35294117647057999</v>
      </c>
      <c r="BD95">
        <v>0.36111111111110999</v>
      </c>
      <c r="BE95">
        <v>0.19444444444444001</v>
      </c>
      <c r="BF95">
        <v>0.21428571428571</v>
      </c>
      <c r="BG95">
        <v>0.14285714285713999</v>
      </c>
      <c r="BH95">
        <v>0.42424242424241998</v>
      </c>
      <c r="BI95">
        <v>0.28571428571427998</v>
      </c>
    </row>
    <row r="96" spans="1:61" x14ac:dyDescent="0.2">
      <c r="A96" t="s">
        <v>986</v>
      </c>
      <c r="B96" t="s">
        <v>383</v>
      </c>
      <c r="C96" t="s">
        <v>384</v>
      </c>
      <c r="D96" t="s">
        <v>385</v>
      </c>
      <c r="E96" t="s">
        <v>403</v>
      </c>
      <c r="F96" t="s">
        <v>386</v>
      </c>
      <c r="G96" t="s">
        <v>387</v>
      </c>
      <c r="H96" t="s">
        <v>919</v>
      </c>
      <c r="I96" t="b">
        <v>0</v>
      </c>
      <c r="J96">
        <v>39553</v>
      </c>
      <c r="K96" t="s">
        <v>449</v>
      </c>
      <c r="M96" t="s">
        <v>988</v>
      </c>
      <c r="N96" t="s">
        <v>989</v>
      </c>
      <c r="O96" t="s">
        <v>393</v>
      </c>
      <c r="P96">
        <v>11104</v>
      </c>
      <c r="Q96" t="s">
        <v>990</v>
      </c>
      <c r="R96" t="s">
        <v>336</v>
      </c>
      <c r="S96" t="s">
        <v>401</v>
      </c>
      <c r="T96" t="s">
        <v>401</v>
      </c>
      <c r="U96">
        <v>1</v>
      </c>
      <c r="V96">
        <v>1</v>
      </c>
      <c r="W96">
        <v>1</v>
      </c>
      <c r="X96">
        <v>0</v>
      </c>
      <c r="Y96" t="s">
        <v>453</v>
      </c>
      <c r="Z96">
        <v>1346286</v>
      </c>
      <c r="AA96" t="s">
        <v>397</v>
      </c>
      <c r="AB96" t="s">
        <v>398</v>
      </c>
      <c r="AC96" t="s">
        <v>399</v>
      </c>
      <c r="AD96" t="s">
        <v>400</v>
      </c>
      <c r="AE96" t="s">
        <v>334</v>
      </c>
      <c r="AF96">
        <v>1</v>
      </c>
      <c r="AG96">
        <v>5</v>
      </c>
      <c r="AH96">
        <v>1</v>
      </c>
      <c r="AI96">
        <v>0</v>
      </c>
      <c r="AJ96">
        <v>3</v>
      </c>
      <c r="AK96">
        <v>1</v>
      </c>
      <c r="AL96">
        <v>3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5</v>
      </c>
      <c r="AW96">
        <v>12</v>
      </c>
      <c r="AX96">
        <v>12</v>
      </c>
      <c r="AY96">
        <v>12</v>
      </c>
      <c r="AZ96">
        <v>13</v>
      </c>
      <c r="BA96">
        <v>8</v>
      </c>
      <c r="BB96">
        <v>11</v>
      </c>
      <c r="BC96">
        <v>0.2</v>
      </c>
      <c r="BD96">
        <v>0.41666666666666002</v>
      </c>
      <c r="BE96">
        <v>8.3333333333329998E-2</v>
      </c>
      <c r="BF96">
        <v>0</v>
      </c>
      <c r="BG96">
        <v>0.23076923076923</v>
      </c>
      <c r="BH96">
        <v>0.125</v>
      </c>
      <c r="BI96">
        <v>0.27272727272726999</v>
      </c>
    </row>
    <row r="97" spans="1:61" x14ac:dyDescent="0.2">
      <c r="A97" t="s">
        <v>991</v>
      </c>
      <c r="B97" t="s">
        <v>383</v>
      </c>
      <c r="C97" t="s">
        <v>384</v>
      </c>
      <c r="D97" t="s">
        <v>385</v>
      </c>
      <c r="F97" t="s">
        <v>386</v>
      </c>
      <c r="G97" t="s">
        <v>387</v>
      </c>
      <c r="H97" t="s">
        <v>919</v>
      </c>
      <c r="I97" t="b">
        <v>0</v>
      </c>
      <c r="J97">
        <v>40029</v>
      </c>
      <c r="K97" t="s">
        <v>993</v>
      </c>
      <c r="M97" t="s">
        <v>994</v>
      </c>
      <c r="N97" t="s">
        <v>984</v>
      </c>
      <c r="O97" t="s">
        <v>393</v>
      </c>
      <c r="P97">
        <v>11372</v>
      </c>
      <c r="Q97" t="s">
        <v>995</v>
      </c>
      <c r="R97" t="s">
        <v>333</v>
      </c>
      <c r="S97" t="s">
        <v>401</v>
      </c>
      <c r="U97">
        <v>0</v>
      </c>
      <c r="V97">
        <v>0</v>
      </c>
      <c r="W97">
        <v>0</v>
      </c>
      <c r="X97">
        <v>0</v>
      </c>
      <c r="Y97" t="s">
        <v>996</v>
      </c>
      <c r="Z97">
        <v>1353837</v>
      </c>
      <c r="AA97" t="s">
        <v>397</v>
      </c>
      <c r="AB97" t="s">
        <v>398</v>
      </c>
      <c r="AC97" t="s">
        <v>399</v>
      </c>
      <c r="AD97" t="s">
        <v>400</v>
      </c>
      <c r="AE97" t="s">
        <v>334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</v>
      </c>
      <c r="AW97">
        <v>2</v>
      </c>
      <c r="AX97">
        <v>4</v>
      </c>
      <c r="AY97">
        <v>4</v>
      </c>
      <c r="AZ97">
        <v>4</v>
      </c>
      <c r="BA97">
        <v>5</v>
      </c>
      <c r="BB97">
        <v>5</v>
      </c>
      <c r="BC97">
        <v>0</v>
      </c>
      <c r="BD97">
        <v>0</v>
      </c>
      <c r="BE97">
        <v>0</v>
      </c>
      <c r="BF97">
        <v>0.25</v>
      </c>
      <c r="BG97">
        <v>0</v>
      </c>
      <c r="BH97">
        <v>0</v>
      </c>
      <c r="BI97">
        <v>0</v>
      </c>
    </row>
    <row r="98" spans="1:61" x14ac:dyDescent="0.2">
      <c r="A98" t="s">
        <v>998</v>
      </c>
      <c r="B98" t="s">
        <v>383</v>
      </c>
      <c r="C98" t="s">
        <v>384</v>
      </c>
      <c r="D98" t="s">
        <v>385</v>
      </c>
      <c r="E98" t="s">
        <v>403</v>
      </c>
      <c r="F98" t="s">
        <v>386</v>
      </c>
      <c r="G98" t="s">
        <v>387</v>
      </c>
      <c r="H98" t="s">
        <v>919</v>
      </c>
      <c r="I98" t="b">
        <v>0</v>
      </c>
      <c r="J98">
        <v>42740</v>
      </c>
      <c r="K98" t="s">
        <v>449</v>
      </c>
      <c r="M98" t="s">
        <v>1000</v>
      </c>
      <c r="N98" t="s">
        <v>923</v>
      </c>
      <c r="O98" t="s">
        <v>393</v>
      </c>
      <c r="P98">
        <v>11368</v>
      </c>
      <c r="Q98" t="s">
        <v>1001</v>
      </c>
      <c r="R98" t="s">
        <v>336</v>
      </c>
      <c r="S98" t="s">
        <v>401</v>
      </c>
      <c r="T98" t="s">
        <v>401</v>
      </c>
      <c r="U98">
        <v>1</v>
      </c>
      <c r="V98">
        <v>1</v>
      </c>
      <c r="W98">
        <v>1</v>
      </c>
      <c r="X98">
        <v>0</v>
      </c>
      <c r="Y98" t="s">
        <v>453</v>
      </c>
      <c r="Z98">
        <v>1346286</v>
      </c>
      <c r="AA98" t="s">
        <v>397</v>
      </c>
      <c r="AB98" t="s">
        <v>398</v>
      </c>
      <c r="AC98" t="s">
        <v>1002</v>
      </c>
      <c r="AD98" t="s">
        <v>400</v>
      </c>
      <c r="AE98" t="s">
        <v>258</v>
      </c>
      <c r="AF98">
        <v>0</v>
      </c>
      <c r="AG98">
        <v>4</v>
      </c>
      <c r="AH98">
        <v>3</v>
      </c>
      <c r="AI98">
        <v>1</v>
      </c>
      <c r="AJ98">
        <v>1</v>
      </c>
      <c r="AK98">
        <v>2</v>
      </c>
      <c r="AL98">
        <v>4</v>
      </c>
      <c r="AM98">
        <v>6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13</v>
      </c>
      <c r="AW98">
        <v>16</v>
      </c>
      <c r="AX98">
        <v>11</v>
      </c>
      <c r="AY98">
        <v>12</v>
      </c>
      <c r="AZ98">
        <v>10</v>
      </c>
      <c r="BA98">
        <v>12</v>
      </c>
      <c r="BB98">
        <v>7</v>
      </c>
      <c r="BC98">
        <v>0</v>
      </c>
      <c r="BD98">
        <v>0.25</v>
      </c>
      <c r="BE98">
        <v>0.27272727272726999</v>
      </c>
      <c r="BF98">
        <v>8.3333333333329998E-2</v>
      </c>
      <c r="BG98">
        <v>0.1</v>
      </c>
      <c r="BH98">
        <v>0.16666666666666</v>
      </c>
      <c r="BI98">
        <v>0.57142857142856995</v>
      </c>
    </row>
    <row r="99" spans="1:61" x14ac:dyDescent="0.2">
      <c r="A99" t="s">
        <v>1003</v>
      </c>
      <c r="B99" t="s">
        <v>383</v>
      </c>
      <c r="C99" t="s">
        <v>384</v>
      </c>
      <c r="D99" t="s">
        <v>385</v>
      </c>
      <c r="E99" t="s">
        <v>403</v>
      </c>
      <c r="F99" t="s">
        <v>386</v>
      </c>
      <c r="G99" t="s">
        <v>387</v>
      </c>
      <c r="H99" t="s">
        <v>919</v>
      </c>
      <c r="I99" t="b">
        <v>0</v>
      </c>
      <c r="J99">
        <v>43419</v>
      </c>
      <c r="K99" t="s">
        <v>417</v>
      </c>
      <c r="M99" t="s">
        <v>1005</v>
      </c>
      <c r="N99" t="s">
        <v>968</v>
      </c>
      <c r="O99" t="s">
        <v>393</v>
      </c>
      <c r="P99">
        <v>11385</v>
      </c>
      <c r="Q99" t="s">
        <v>1006</v>
      </c>
      <c r="R99" t="s">
        <v>336</v>
      </c>
      <c r="S99" t="s">
        <v>401</v>
      </c>
      <c r="T99" t="s">
        <v>401</v>
      </c>
      <c r="U99">
        <v>1</v>
      </c>
      <c r="V99">
        <v>1</v>
      </c>
      <c r="W99">
        <v>1</v>
      </c>
      <c r="X99">
        <v>0</v>
      </c>
      <c r="Y99" t="s">
        <v>420</v>
      </c>
      <c r="Z99">
        <v>1348405</v>
      </c>
      <c r="AA99" t="s">
        <v>397</v>
      </c>
      <c r="AB99" t="s">
        <v>398</v>
      </c>
      <c r="AC99" t="s">
        <v>399</v>
      </c>
      <c r="AD99" t="s">
        <v>400</v>
      </c>
      <c r="AE99" t="s">
        <v>334</v>
      </c>
      <c r="AF99">
        <v>2</v>
      </c>
      <c r="AG99">
        <v>8</v>
      </c>
      <c r="AH99">
        <v>1</v>
      </c>
      <c r="AI99">
        <v>3</v>
      </c>
      <c r="AJ99">
        <v>1</v>
      </c>
      <c r="AK99">
        <v>2</v>
      </c>
      <c r="AL99">
        <v>3</v>
      </c>
      <c r="AM99">
        <v>0</v>
      </c>
      <c r="AN99">
        <v>0</v>
      </c>
      <c r="AO99">
        <v>1</v>
      </c>
      <c r="AP99">
        <v>1</v>
      </c>
      <c r="AQ99">
        <v>0</v>
      </c>
      <c r="AR99">
        <v>1</v>
      </c>
      <c r="AS99">
        <v>2</v>
      </c>
      <c r="AT99">
        <v>2</v>
      </c>
      <c r="AU99">
        <v>1</v>
      </c>
      <c r="AV99">
        <v>16</v>
      </c>
      <c r="AW99">
        <v>10</v>
      </c>
      <c r="AX99">
        <v>8</v>
      </c>
      <c r="AY99">
        <v>11</v>
      </c>
      <c r="AZ99">
        <v>7</v>
      </c>
      <c r="BA99">
        <v>12</v>
      </c>
      <c r="BB99">
        <v>10</v>
      </c>
      <c r="BC99">
        <v>0.125</v>
      </c>
      <c r="BD99">
        <v>0.8</v>
      </c>
      <c r="BE99">
        <v>0.125</v>
      </c>
      <c r="BF99">
        <v>0.27272727272726999</v>
      </c>
      <c r="BG99">
        <v>0.14285714285713999</v>
      </c>
      <c r="BH99">
        <v>0.16666666666666</v>
      </c>
      <c r="BI99">
        <v>0.3</v>
      </c>
    </row>
    <row r="100" spans="1:61" x14ac:dyDescent="0.2">
      <c r="A100" t="s">
        <v>1007</v>
      </c>
      <c r="B100" t="s">
        <v>383</v>
      </c>
      <c r="C100" t="s">
        <v>384</v>
      </c>
      <c r="D100" t="s">
        <v>385</v>
      </c>
      <c r="E100" t="s">
        <v>403</v>
      </c>
      <c r="F100" t="s">
        <v>386</v>
      </c>
      <c r="G100" t="s">
        <v>387</v>
      </c>
      <c r="H100" t="s">
        <v>919</v>
      </c>
      <c r="I100" t="b">
        <v>0</v>
      </c>
      <c r="J100">
        <v>43773</v>
      </c>
      <c r="K100" t="s">
        <v>449</v>
      </c>
      <c r="M100" t="s">
        <v>1009</v>
      </c>
      <c r="N100" t="s">
        <v>923</v>
      </c>
      <c r="O100" t="s">
        <v>393</v>
      </c>
      <c r="P100">
        <v>11368</v>
      </c>
      <c r="Q100" t="s">
        <v>1010</v>
      </c>
      <c r="R100" t="s">
        <v>336</v>
      </c>
      <c r="S100" t="s">
        <v>401</v>
      </c>
      <c r="T100" t="s">
        <v>401</v>
      </c>
      <c r="U100">
        <v>1</v>
      </c>
      <c r="V100">
        <v>1</v>
      </c>
      <c r="W100">
        <v>1</v>
      </c>
      <c r="X100">
        <v>0</v>
      </c>
      <c r="Y100" t="s">
        <v>453</v>
      </c>
      <c r="Z100">
        <v>1346286</v>
      </c>
      <c r="AA100" t="s">
        <v>397</v>
      </c>
      <c r="AB100" t="s">
        <v>398</v>
      </c>
      <c r="AC100" t="s">
        <v>1011</v>
      </c>
      <c r="AD100" t="s">
        <v>400</v>
      </c>
      <c r="AE100" t="s">
        <v>334</v>
      </c>
      <c r="AF100">
        <v>13</v>
      </c>
      <c r="AG100">
        <v>6</v>
      </c>
      <c r="AH100">
        <v>3</v>
      </c>
      <c r="AI100">
        <v>4</v>
      </c>
      <c r="AJ100">
        <v>2</v>
      </c>
      <c r="AK100">
        <v>1</v>
      </c>
      <c r="AL100">
        <v>3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</v>
      </c>
      <c r="AU100">
        <v>2</v>
      </c>
      <c r="AV100">
        <v>30</v>
      </c>
      <c r="AW100">
        <v>26</v>
      </c>
      <c r="AX100">
        <v>13</v>
      </c>
      <c r="AY100">
        <v>19</v>
      </c>
      <c r="AZ100">
        <v>26</v>
      </c>
      <c r="BA100">
        <v>15</v>
      </c>
      <c r="BB100">
        <v>15</v>
      </c>
      <c r="BC100">
        <v>0.43333333333333002</v>
      </c>
      <c r="BD100">
        <v>0.23076923076923</v>
      </c>
      <c r="BE100">
        <v>0.23076923076923</v>
      </c>
      <c r="BF100">
        <v>0.21052631578947001</v>
      </c>
      <c r="BG100">
        <v>7.6923076923070002E-2</v>
      </c>
      <c r="BH100">
        <v>6.6666666666660004E-2</v>
      </c>
      <c r="BI100">
        <v>0.2</v>
      </c>
    </row>
    <row r="101" spans="1:61" x14ac:dyDescent="0.2">
      <c r="A101" t="s">
        <v>1012</v>
      </c>
      <c r="B101" t="s">
        <v>383</v>
      </c>
      <c r="C101" t="s">
        <v>384</v>
      </c>
      <c r="D101" t="s">
        <v>385</v>
      </c>
      <c r="E101" t="s">
        <v>403</v>
      </c>
      <c r="F101" t="s">
        <v>386</v>
      </c>
      <c r="G101" t="s">
        <v>387</v>
      </c>
      <c r="H101" t="s">
        <v>919</v>
      </c>
      <c r="I101" t="b">
        <v>0</v>
      </c>
      <c r="J101">
        <v>44709</v>
      </c>
      <c r="K101" t="s">
        <v>417</v>
      </c>
      <c r="M101" t="s">
        <v>1014</v>
      </c>
      <c r="N101" t="s">
        <v>984</v>
      </c>
      <c r="O101" t="s">
        <v>393</v>
      </c>
      <c r="P101">
        <v>11372</v>
      </c>
      <c r="Q101" t="s">
        <v>1015</v>
      </c>
      <c r="R101" t="s">
        <v>336</v>
      </c>
      <c r="S101" t="s">
        <v>401</v>
      </c>
      <c r="T101" t="s">
        <v>401</v>
      </c>
      <c r="U101">
        <v>1</v>
      </c>
      <c r="V101">
        <v>1</v>
      </c>
      <c r="W101">
        <v>1</v>
      </c>
      <c r="X101">
        <v>0</v>
      </c>
      <c r="Y101" t="s">
        <v>420</v>
      </c>
      <c r="Z101">
        <v>1348405</v>
      </c>
      <c r="AA101" t="s">
        <v>397</v>
      </c>
      <c r="AB101" t="s">
        <v>398</v>
      </c>
      <c r="AC101" t="s">
        <v>399</v>
      </c>
      <c r="AD101" t="s">
        <v>400</v>
      </c>
      <c r="AE101" t="s">
        <v>258</v>
      </c>
      <c r="AF101">
        <v>4</v>
      </c>
      <c r="AG101">
        <v>2</v>
      </c>
      <c r="AH101">
        <v>2</v>
      </c>
      <c r="AI101">
        <v>0</v>
      </c>
      <c r="AJ101">
        <v>3</v>
      </c>
      <c r="AK101">
        <v>4</v>
      </c>
      <c r="AL101">
        <v>1</v>
      </c>
      <c r="AM101">
        <v>4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13</v>
      </c>
      <c r="AW101">
        <v>9</v>
      </c>
      <c r="AX101">
        <v>10</v>
      </c>
      <c r="AY101">
        <v>7</v>
      </c>
      <c r="AZ101">
        <v>16</v>
      </c>
      <c r="BA101">
        <v>19</v>
      </c>
      <c r="BB101">
        <v>15</v>
      </c>
      <c r="BC101">
        <v>0.30769230769229999</v>
      </c>
      <c r="BD101">
        <v>0.22222222222221999</v>
      </c>
      <c r="BE101">
        <v>0.2</v>
      </c>
      <c r="BF101">
        <v>0</v>
      </c>
      <c r="BG101">
        <v>0.1875</v>
      </c>
      <c r="BH101">
        <v>0.21052631578947001</v>
      </c>
      <c r="BI101">
        <v>6.6666666666660004E-2</v>
      </c>
    </row>
    <row r="102" spans="1:61" x14ac:dyDescent="0.2">
      <c r="A102" t="s">
        <v>1016</v>
      </c>
      <c r="B102" t="s">
        <v>383</v>
      </c>
      <c r="C102" t="s">
        <v>384</v>
      </c>
      <c r="D102" t="s">
        <v>1017</v>
      </c>
      <c r="G102" t="s">
        <v>714</v>
      </c>
      <c r="H102" t="s">
        <v>1018</v>
      </c>
      <c r="I102" t="b">
        <v>0</v>
      </c>
      <c r="J102">
        <v>35414</v>
      </c>
      <c r="K102" t="s">
        <v>1020</v>
      </c>
      <c r="M102" t="s">
        <v>1021</v>
      </c>
      <c r="N102" t="s">
        <v>1022</v>
      </c>
      <c r="O102" t="s">
        <v>490</v>
      </c>
      <c r="P102">
        <v>6108</v>
      </c>
      <c r="Q102" t="s">
        <v>1023</v>
      </c>
      <c r="R102" t="s">
        <v>333</v>
      </c>
      <c r="S102" t="s">
        <v>401</v>
      </c>
      <c r="U102">
        <v>0</v>
      </c>
      <c r="V102">
        <v>0</v>
      </c>
      <c r="W102">
        <v>0</v>
      </c>
      <c r="X102">
        <v>1</v>
      </c>
      <c r="Y102" t="s">
        <v>1024</v>
      </c>
      <c r="Z102">
        <v>1348454</v>
      </c>
      <c r="AA102" t="s">
        <v>397</v>
      </c>
      <c r="AB102" t="s">
        <v>398</v>
      </c>
      <c r="AC102" t="s">
        <v>494</v>
      </c>
      <c r="AD102" t="s">
        <v>495</v>
      </c>
      <c r="AE102" t="s">
        <v>334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3</v>
      </c>
      <c r="AX102">
        <v>1</v>
      </c>
      <c r="AY102">
        <v>1</v>
      </c>
      <c r="AZ102">
        <v>2</v>
      </c>
      <c r="BA102">
        <v>2</v>
      </c>
      <c r="BB102">
        <v>2</v>
      </c>
      <c r="BC102">
        <v>0</v>
      </c>
      <c r="BD102">
        <v>0.33333333333332998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">
      <c r="A103" t="s">
        <v>1026</v>
      </c>
      <c r="B103" t="s">
        <v>383</v>
      </c>
      <c r="C103" t="s">
        <v>384</v>
      </c>
      <c r="D103" t="s">
        <v>1017</v>
      </c>
      <c r="E103" t="s">
        <v>403</v>
      </c>
      <c r="G103" t="s">
        <v>714</v>
      </c>
      <c r="H103" t="s">
        <v>1027</v>
      </c>
      <c r="I103" t="b">
        <v>0</v>
      </c>
      <c r="J103">
        <v>43101</v>
      </c>
      <c r="K103" t="s">
        <v>449</v>
      </c>
      <c r="M103" t="s">
        <v>1029</v>
      </c>
      <c r="N103" t="s">
        <v>1030</v>
      </c>
      <c r="O103" t="s">
        <v>490</v>
      </c>
      <c r="P103">
        <v>6106</v>
      </c>
      <c r="Q103" t="s">
        <v>1031</v>
      </c>
      <c r="R103" t="s">
        <v>336</v>
      </c>
      <c r="S103" t="s">
        <v>401</v>
      </c>
      <c r="T103" t="s">
        <v>401</v>
      </c>
      <c r="U103">
        <v>1</v>
      </c>
      <c r="V103">
        <v>1</v>
      </c>
      <c r="W103">
        <v>1</v>
      </c>
      <c r="X103">
        <v>1</v>
      </c>
      <c r="Y103" t="s">
        <v>453</v>
      </c>
      <c r="Z103">
        <v>1346286</v>
      </c>
      <c r="AA103" t="s">
        <v>397</v>
      </c>
      <c r="AB103" t="s">
        <v>398</v>
      </c>
      <c r="AC103" t="s">
        <v>494</v>
      </c>
      <c r="AD103" t="s">
        <v>495</v>
      </c>
      <c r="AE103" t="s">
        <v>258</v>
      </c>
      <c r="AF103">
        <v>0</v>
      </c>
      <c r="AG103">
        <v>3</v>
      </c>
      <c r="AH103">
        <v>0</v>
      </c>
      <c r="AI103">
        <v>0</v>
      </c>
      <c r="AJ103">
        <v>2</v>
      </c>
      <c r="AK103">
        <v>1</v>
      </c>
      <c r="AL103">
        <v>0</v>
      </c>
      <c r="AM103">
        <v>5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8</v>
      </c>
      <c r="AW103">
        <v>8</v>
      </c>
      <c r="AX103">
        <v>4</v>
      </c>
      <c r="AY103">
        <v>3</v>
      </c>
      <c r="AZ103">
        <v>4</v>
      </c>
      <c r="BA103">
        <v>4</v>
      </c>
      <c r="BB103">
        <v>4</v>
      </c>
      <c r="BC103">
        <v>0</v>
      </c>
      <c r="BD103">
        <v>0.375</v>
      </c>
      <c r="BE103">
        <v>0</v>
      </c>
      <c r="BF103">
        <v>0</v>
      </c>
      <c r="BG103">
        <v>0.5</v>
      </c>
      <c r="BH103">
        <v>0.25</v>
      </c>
      <c r="BI103">
        <v>0</v>
      </c>
    </row>
    <row r="104" spans="1:61" x14ac:dyDescent="0.2">
      <c r="A104" t="s">
        <v>1032</v>
      </c>
      <c r="B104" t="s">
        <v>383</v>
      </c>
      <c r="C104" t="s">
        <v>384</v>
      </c>
      <c r="D104" t="s">
        <v>1017</v>
      </c>
      <c r="E104" t="s">
        <v>403</v>
      </c>
      <c r="G104" t="s">
        <v>714</v>
      </c>
      <c r="H104" t="s">
        <v>1027</v>
      </c>
      <c r="I104" t="b">
        <v>0</v>
      </c>
      <c r="J104">
        <v>43154</v>
      </c>
      <c r="K104" t="s">
        <v>449</v>
      </c>
      <c r="M104" t="s">
        <v>1034</v>
      </c>
      <c r="N104" t="s">
        <v>1030</v>
      </c>
      <c r="O104" t="s">
        <v>490</v>
      </c>
      <c r="P104">
        <v>6106</v>
      </c>
      <c r="Q104" t="s">
        <v>1035</v>
      </c>
      <c r="R104" t="s">
        <v>336</v>
      </c>
      <c r="S104" t="s">
        <v>401</v>
      </c>
      <c r="T104" t="s">
        <v>401</v>
      </c>
      <c r="U104">
        <v>1</v>
      </c>
      <c r="V104">
        <v>1</v>
      </c>
      <c r="W104">
        <v>1</v>
      </c>
      <c r="X104">
        <v>1</v>
      </c>
      <c r="Y104" t="s">
        <v>453</v>
      </c>
      <c r="Z104">
        <v>1346286</v>
      </c>
      <c r="AA104" t="s">
        <v>397</v>
      </c>
      <c r="AB104" t="s">
        <v>398</v>
      </c>
      <c r="AC104" t="s">
        <v>494</v>
      </c>
      <c r="AD104" t="s">
        <v>495</v>
      </c>
      <c r="AE104" t="s">
        <v>258</v>
      </c>
      <c r="AF104">
        <v>4</v>
      </c>
      <c r="AG104">
        <v>2</v>
      </c>
      <c r="AH104">
        <v>3</v>
      </c>
      <c r="AI104">
        <v>3</v>
      </c>
      <c r="AJ104">
        <v>1</v>
      </c>
      <c r="AK104">
        <v>5</v>
      </c>
      <c r="AL104">
        <v>4</v>
      </c>
      <c r="AM104">
        <v>2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7</v>
      </c>
      <c r="AW104">
        <v>4</v>
      </c>
      <c r="AX104">
        <v>8</v>
      </c>
      <c r="AY104">
        <v>7</v>
      </c>
      <c r="AZ104">
        <v>6</v>
      </c>
      <c r="BA104">
        <v>11</v>
      </c>
      <c r="BB104">
        <v>6</v>
      </c>
      <c r="BC104">
        <v>0.57142857142856995</v>
      </c>
      <c r="BD104">
        <v>0.5</v>
      </c>
      <c r="BE104">
        <v>0.375</v>
      </c>
      <c r="BF104">
        <v>0.42857142857142</v>
      </c>
      <c r="BG104">
        <v>0.16666666666666</v>
      </c>
      <c r="BH104">
        <v>0.45454545454544998</v>
      </c>
      <c r="BI104">
        <v>0.66666666666665997</v>
      </c>
    </row>
    <row r="105" spans="1:61" x14ac:dyDescent="0.2">
      <c r="A105" t="s">
        <v>1036</v>
      </c>
      <c r="B105" t="s">
        <v>383</v>
      </c>
      <c r="C105" t="s">
        <v>384</v>
      </c>
      <c r="D105" t="s">
        <v>713</v>
      </c>
      <c r="G105" t="s">
        <v>714</v>
      </c>
      <c r="H105" t="s">
        <v>1027</v>
      </c>
      <c r="I105" t="b">
        <v>0</v>
      </c>
      <c r="J105">
        <v>44592</v>
      </c>
      <c r="K105" t="s">
        <v>1038</v>
      </c>
      <c r="M105" t="s">
        <v>1039</v>
      </c>
      <c r="N105" t="s">
        <v>1040</v>
      </c>
      <c r="O105" t="s">
        <v>720</v>
      </c>
      <c r="P105">
        <v>1040</v>
      </c>
      <c r="Q105" t="s">
        <v>1041</v>
      </c>
      <c r="R105" t="s">
        <v>333</v>
      </c>
      <c r="S105" t="s">
        <v>401</v>
      </c>
      <c r="U105">
        <v>0</v>
      </c>
      <c r="V105">
        <v>0</v>
      </c>
      <c r="W105">
        <v>0</v>
      </c>
      <c r="X105">
        <v>1</v>
      </c>
      <c r="Y105" t="s">
        <v>1042</v>
      </c>
      <c r="Z105">
        <v>1428880</v>
      </c>
      <c r="AA105" t="s">
        <v>397</v>
      </c>
      <c r="AB105" t="s">
        <v>398</v>
      </c>
      <c r="AC105" t="s">
        <v>494</v>
      </c>
      <c r="AD105" t="s">
        <v>495</v>
      </c>
      <c r="AE105" t="s">
        <v>334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3</v>
      </c>
      <c r="AX105">
        <v>2</v>
      </c>
      <c r="AY105">
        <v>2</v>
      </c>
      <c r="AZ105">
        <v>0</v>
      </c>
      <c r="BA105">
        <v>1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</row>
    <row r="106" spans="1:61" x14ac:dyDescent="0.2">
      <c r="A106" t="s">
        <v>1044</v>
      </c>
      <c r="B106" t="s">
        <v>383</v>
      </c>
      <c r="C106" t="s">
        <v>384</v>
      </c>
      <c r="D106" t="s">
        <v>1017</v>
      </c>
      <c r="E106" t="s">
        <v>403</v>
      </c>
      <c r="G106" t="s">
        <v>714</v>
      </c>
      <c r="H106" t="s">
        <v>1027</v>
      </c>
      <c r="I106" t="b">
        <v>0</v>
      </c>
      <c r="J106">
        <v>47020</v>
      </c>
      <c r="K106" t="s">
        <v>1046</v>
      </c>
      <c r="M106" t="s">
        <v>1047</v>
      </c>
      <c r="N106" t="s">
        <v>1048</v>
      </c>
      <c r="O106" t="s">
        <v>490</v>
      </c>
      <c r="P106">
        <v>6051</v>
      </c>
      <c r="Q106" t="s">
        <v>1031</v>
      </c>
      <c r="R106" t="s">
        <v>336</v>
      </c>
      <c r="S106" t="s">
        <v>401</v>
      </c>
      <c r="T106" t="s">
        <v>401</v>
      </c>
      <c r="U106">
        <v>1</v>
      </c>
      <c r="V106">
        <v>1</v>
      </c>
      <c r="W106">
        <v>0</v>
      </c>
      <c r="X106">
        <v>1</v>
      </c>
      <c r="Y106" t="s">
        <v>453</v>
      </c>
      <c r="Z106">
        <v>1346286</v>
      </c>
      <c r="AA106" t="s">
        <v>397</v>
      </c>
      <c r="AB106" t="s">
        <v>398</v>
      </c>
      <c r="AC106" t="s">
        <v>494</v>
      </c>
      <c r="AD106" t="s">
        <v>495</v>
      </c>
      <c r="AE106" t="s">
        <v>334</v>
      </c>
      <c r="AF106">
        <v>0</v>
      </c>
      <c r="AG106">
        <v>1</v>
      </c>
      <c r="AH106">
        <v>4</v>
      </c>
      <c r="AI106">
        <v>2</v>
      </c>
      <c r="AJ106">
        <v>1</v>
      </c>
      <c r="AK106">
        <v>2</v>
      </c>
      <c r="AL106">
        <v>4</v>
      </c>
      <c r="AM106">
        <v>0</v>
      </c>
      <c r="AN106">
        <v>1</v>
      </c>
      <c r="AO106">
        <v>2</v>
      </c>
      <c r="AP106">
        <v>1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2</v>
      </c>
      <c r="AW106">
        <v>5</v>
      </c>
      <c r="AX106">
        <v>4</v>
      </c>
      <c r="AY106">
        <v>2</v>
      </c>
      <c r="AZ106">
        <v>2</v>
      </c>
      <c r="BA106">
        <v>5</v>
      </c>
      <c r="BB106">
        <v>7</v>
      </c>
      <c r="BC106">
        <v>0</v>
      </c>
      <c r="BD106">
        <v>0.2</v>
      </c>
      <c r="BE106">
        <v>1</v>
      </c>
      <c r="BF106">
        <v>1</v>
      </c>
      <c r="BG106">
        <v>0.5</v>
      </c>
      <c r="BH106">
        <v>0.4</v>
      </c>
      <c r="BI106">
        <v>0.57142857142856995</v>
      </c>
    </row>
    <row r="107" spans="1:61" x14ac:dyDescent="0.2">
      <c r="A107" t="s">
        <v>1049</v>
      </c>
      <c r="B107" t="s">
        <v>383</v>
      </c>
      <c r="C107" t="s">
        <v>1050</v>
      </c>
      <c r="D107" t="s">
        <v>1051</v>
      </c>
      <c r="G107" t="s">
        <v>1052</v>
      </c>
      <c r="H107" t="s">
        <v>1053</v>
      </c>
      <c r="I107" t="b">
        <v>0</v>
      </c>
      <c r="J107">
        <v>40403</v>
      </c>
      <c r="K107" t="s">
        <v>742</v>
      </c>
      <c r="M107" t="s">
        <v>1055</v>
      </c>
      <c r="N107" t="s">
        <v>1056</v>
      </c>
      <c r="O107" t="s">
        <v>815</v>
      </c>
      <c r="P107">
        <v>8611</v>
      </c>
      <c r="Q107" t="s">
        <v>1057</v>
      </c>
      <c r="R107" t="s">
        <v>336</v>
      </c>
      <c r="S107" t="s">
        <v>401</v>
      </c>
      <c r="T107" t="s">
        <v>401</v>
      </c>
      <c r="U107">
        <v>1</v>
      </c>
      <c r="V107">
        <v>1</v>
      </c>
      <c r="W107">
        <v>0</v>
      </c>
      <c r="X107">
        <v>1</v>
      </c>
      <c r="Y107" t="s">
        <v>746</v>
      </c>
      <c r="Z107">
        <v>1346383</v>
      </c>
      <c r="AA107" t="s">
        <v>397</v>
      </c>
      <c r="AB107" t="s">
        <v>398</v>
      </c>
      <c r="AC107" t="s">
        <v>445</v>
      </c>
      <c r="AD107" t="s">
        <v>446</v>
      </c>
      <c r="AE107" t="s">
        <v>334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">
      <c r="A108" t="s">
        <v>1058</v>
      </c>
      <c r="B108" t="s">
        <v>383</v>
      </c>
      <c r="C108" t="s">
        <v>384</v>
      </c>
      <c r="D108" t="s">
        <v>385</v>
      </c>
      <c r="F108" t="s">
        <v>386</v>
      </c>
      <c r="G108" t="s">
        <v>423</v>
      </c>
      <c r="H108" t="s">
        <v>1059</v>
      </c>
      <c r="I108" t="b">
        <v>0</v>
      </c>
      <c r="J108">
        <v>7402</v>
      </c>
      <c r="K108" t="s">
        <v>1061</v>
      </c>
      <c r="M108" t="s">
        <v>1062</v>
      </c>
      <c r="N108" t="s">
        <v>441</v>
      </c>
      <c r="O108" t="s">
        <v>393</v>
      </c>
      <c r="P108">
        <v>11228</v>
      </c>
      <c r="Q108" t="s">
        <v>1063</v>
      </c>
      <c r="R108" t="s">
        <v>333</v>
      </c>
      <c r="S108" t="s">
        <v>401</v>
      </c>
      <c r="U108">
        <v>0</v>
      </c>
      <c r="V108">
        <v>0</v>
      </c>
      <c r="W108">
        <v>0</v>
      </c>
      <c r="X108">
        <v>0</v>
      </c>
      <c r="Y108" t="s">
        <v>1064</v>
      </c>
      <c r="Z108">
        <v>1345563</v>
      </c>
      <c r="AA108" t="s">
        <v>397</v>
      </c>
      <c r="AB108" t="s">
        <v>398</v>
      </c>
      <c r="AC108" t="s">
        <v>445</v>
      </c>
      <c r="AD108" t="s">
        <v>446</v>
      </c>
      <c r="AE108" t="s">
        <v>334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5</v>
      </c>
      <c r="AX108">
        <v>1</v>
      </c>
      <c r="AY108">
        <v>2</v>
      </c>
      <c r="AZ108">
        <v>1</v>
      </c>
      <c r="BA108">
        <v>3</v>
      </c>
      <c r="BB108">
        <v>2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">
      <c r="A109" t="s">
        <v>1066</v>
      </c>
      <c r="B109" t="s">
        <v>383</v>
      </c>
      <c r="C109" t="s">
        <v>384</v>
      </c>
      <c r="D109" t="s">
        <v>713</v>
      </c>
      <c r="G109" t="s">
        <v>714</v>
      </c>
      <c r="H109" t="s">
        <v>1067</v>
      </c>
      <c r="I109" t="b">
        <v>0</v>
      </c>
      <c r="J109">
        <v>21257</v>
      </c>
      <c r="K109" t="s">
        <v>1069</v>
      </c>
      <c r="M109" t="s">
        <v>1070</v>
      </c>
      <c r="N109" t="s">
        <v>1071</v>
      </c>
      <c r="O109" t="s">
        <v>720</v>
      </c>
      <c r="P109">
        <v>2121</v>
      </c>
      <c r="Q109" t="s">
        <v>1072</v>
      </c>
      <c r="R109" t="s">
        <v>333</v>
      </c>
      <c r="S109" t="s">
        <v>401</v>
      </c>
      <c r="U109">
        <v>0</v>
      </c>
      <c r="V109">
        <v>0</v>
      </c>
      <c r="W109">
        <v>0</v>
      </c>
      <c r="X109">
        <v>1</v>
      </c>
      <c r="Y109" t="s">
        <v>1073</v>
      </c>
      <c r="Z109">
        <v>1346242</v>
      </c>
      <c r="AA109" t="s">
        <v>397</v>
      </c>
      <c r="AB109" t="s">
        <v>398</v>
      </c>
      <c r="AC109" t="s">
        <v>494</v>
      </c>
      <c r="AD109" t="s">
        <v>495</v>
      </c>
      <c r="AE109" t="s">
        <v>334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2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1</v>
      </c>
      <c r="AV109">
        <v>0</v>
      </c>
      <c r="AW109">
        <v>5</v>
      </c>
      <c r="AX109">
        <v>3</v>
      </c>
      <c r="AY109">
        <v>3</v>
      </c>
      <c r="AZ109">
        <v>3</v>
      </c>
      <c r="BA109">
        <v>3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">
      <c r="A110" t="s">
        <v>1075</v>
      </c>
      <c r="B110" t="s">
        <v>383</v>
      </c>
      <c r="C110" t="s">
        <v>384</v>
      </c>
      <c r="D110" t="s">
        <v>713</v>
      </c>
      <c r="G110" t="s">
        <v>714</v>
      </c>
      <c r="H110" t="s">
        <v>1067</v>
      </c>
      <c r="I110" t="b">
        <v>0</v>
      </c>
      <c r="J110">
        <v>21613</v>
      </c>
      <c r="K110" t="s">
        <v>1077</v>
      </c>
      <c r="M110" t="s">
        <v>1078</v>
      </c>
      <c r="N110" t="s">
        <v>1071</v>
      </c>
      <c r="O110" t="s">
        <v>720</v>
      </c>
      <c r="P110">
        <v>2122</v>
      </c>
      <c r="Q110" t="s">
        <v>1079</v>
      </c>
      <c r="R110" t="s">
        <v>333</v>
      </c>
      <c r="S110" t="s">
        <v>401</v>
      </c>
      <c r="U110">
        <v>0</v>
      </c>
      <c r="V110">
        <v>0</v>
      </c>
      <c r="W110">
        <v>0</v>
      </c>
      <c r="X110">
        <v>1</v>
      </c>
      <c r="Y110" t="s">
        <v>1080</v>
      </c>
      <c r="Z110">
        <v>1346264</v>
      </c>
      <c r="AA110" t="s">
        <v>397</v>
      </c>
      <c r="AB110" t="s">
        <v>398</v>
      </c>
      <c r="AC110" t="s">
        <v>494</v>
      </c>
      <c r="AD110" t="s">
        <v>495</v>
      </c>
      <c r="AE110" t="s">
        <v>258</v>
      </c>
      <c r="AF110">
        <v>0</v>
      </c>
      <c r="AG110">
        <v>2</v>
      </c>
      <c r="AH110">
        <v>1</v>
      </c>
      <c r="AI110">
        <v>4</v>
      </c>
      <c r="AJ110">
        <v>2</v>
      </c>
      <c r="AK110">
        <v>1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8</v>
      </c>
      <c r="AW110">
        <v>10</v>
      </c>
      <c r="AX110">
        <v>8</v>
      </c>
      <c r="AY110">
        <v>8</v>
      </c>
      <c r="AZ110">
        <v>3</v>
      </c>
      <c r="BA110">
        <v>6</v>
      </c>
      <c r="BB110">
        <v>5</v>
      </c>
      <c r="BC110">
        <v>0</v>
      </c>
      <c r="BD110">
        <v>0.2</v>
      </c>
      <c r="BE110">
        <v>0.125</v>
      </c>
      <c r="BF110">
        <v>0.5</v>
      </c>
      <c r="BG110">
        <v>0.66666666666665997</v>
      </c>
      <c r="BH110">
        <v>0.16666666666666</v>
      </c>
      <c r="BI110">
        <v>0</v>
      </c>
    </row>
    <row r="111" spans="1:61" x14ac:dyDescent="0.2">
      <c r="A111" t="s">
        <v>1082</v>
      </c>
      <c r="B111" t="s">
        <v>383</v>
      </c>
      <c r="C111" t="s">
        <v>384</v>
      </c>
      <c r="D111" t="s">
        <v>713</v>
      </c>
      <c r="G111" t="s">
        <v>714</v>
      </c>
      <c r="H111" t="s">
        <v>1067</v>
      </c>
      <c r="I111" t="b">
        <v>0</v>
      </c>
      <c r="J111">
        <v>26969</v>
      </c>
      <c r="K111" t="s">
        <v>1084</v>
      </c>
      <c r="M111" t="s">
        <v>1085</v>
      </c>
      <c r="N111" t="s">
        <v>1086</v>
      </c>
      <c r="O111" t="s">
        <v>720</v>
      </c>
      <c r="P111">
        <v>2301</v>
      </c>
      <c r="Q111" t="s">
        <v>1087</v>
      </c>
      <c r="R111" t="s">
        <v>333</v>
      </c>
      <c r="S111" t="s">
        <v>401</v>
      </c>
      <c r="U111">
        <v>0</v>
      </c>
      <c r="V111">
        <v>0</v>
      </c>
      <c r="W111">
        <v>0</v>
      </c>
      <c r="X111">
        <v>1</v>
      </c>
      <c r="Y111" t="s">
        <v>1088</v>
      </c>
      <c r="Z111">
        <v>1347400</v>
      </c>
      <c r="AA111" t="s">
        <v>397</v>
      </c>
      <c r="AB111" t="s">
        <v>398</v>
      </c>
      <c r="AC111" t="s">
        <v>494</v>
      </c>
      <c r="AD111" t="s">
        <v>495</v>
      </c>
      <c r="AE111" t="s">
        <v>334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">
      <c r="A112" t="s">
        <v>1090</v>
      </c>
      <c r="B112" t="s">
        <v>383</v>
      </c>
      <c r="C112" t="s">
        <v>384</v>
      </c>
      <c r="D112" t="s">
        <v>713</v>
      </c>
      <c r="G112" t="s">
        <v>714</v>
      </c>
      <c r="H112" t="s">
        <v>1067</v>
      </c>
      <c r="I112" t="b">
        <v>0</v>
      </c>
      <c r="J112">
        <v>43828</v>
      </c>
      <c r="K112" t="s">
        <v>742</v>
      </c>
      <c r="M112" t="s">
        <v>1092</v>
      </c>
      <c r="N112" t="s">
        <v>1093</v>
      </c>
      <c r="O112" t="s">
        <v>720</v>
      </c>
      <c r="P112">
        <v>2131</v>
      </c>
      <c r="Q112" t="s">
        <v>1094</v>
      </c>
      <c r="R112" t="s">
        <v>336</v>
      </c>
      <c r="S112" t="s">
        <v>401</v>
      </c>
      <c r="T112" t="s">
        <v>401</v>
      </c>
      <c r="U112">
        <v>1</v>
      </c>
      <c r="V112">
        <v>1</v>
      </c>
      <c r="W112">
        <v>0</v>
      </c>
      <c r="X112">
        <v>1</v>
      </c>
      <c r="Y112" t="s">
        <v>746</v>
      </c>
      <c r="Z112">
        <v>1346383</v>
      </c>
      <c r="AA112" t="s">
        <v>397</v>
      </c>
      <c r="AB112" t="s">
        <v>398</v>
      </c>
      <c r="AC112" t="s">
        <v>445</v>
      </c>
      <c r="AD112" t="s">
        <v>446</v>
      </c>
      <c r="AE112" t="s">
        <v>334</v>
      </c>
      <c r="AF112">
        <v>1</v>
      </c>
      <c r="AG112">
        <v>1</v>
      </c>
      <c r="AH112">
        <v>0</v>
      </c>
      <c r="AI112">
        <v>0</v>
      </c>
      <c r="AJ112">
        <v>2</v>
      </c>
      <c r="AK112">
        <v>0</v>
      </c>
      <c r="AL112">
        <v>0</v>
      </c>
      <c r="AM112">
        <v>0</v>
      </c>
      <c r="AN112">
        <v>1</v>
      </c>
      <c r="AO112">
        <v>3</v>
      </c>
      <c r="AP112">
        <v>0</v>
      </c>
      <c r="AQ112">
        <v>0</v>
      </c>
      <c r="AR112">
        <v>1</v>
      </c>
      <c r="AS112">
        <v>0</v>
      </c>
      <c r="AT112">
        <v>2</v>
      </c>
      <c r="AU112">
        <v>0</v>
      </c>
      <c r="AV112">
        <v>7</v>
      </c>
      <c r="AW112">
        <v>12</v>
      </c>
      <c r="AX112">
        <v>10</v>
      </c>
      <c r="AY112">
        <v>8</v>
      </c>
      <c r="AZ112">
        <v>6</v>
      </c>
      <c r="BA112">
        <v>10</v>
      </c>
      <c r="BB112">
        <v>9</v>
      </c>
      <c r="BC112">
        <v>0.14285714285713999</v>
      </c>
      <c r="BD112">
        <v>8.3333333333329998E-2</v>
      </c>
      <c r="BE112">
        <v>0</v>
      </c>
      <c r="BF112">
        <v>0</v>
      </c>
      <c r="BG112">
        <v>0.33333333333332998</v>
      </c>
      <c r="BH112">
        <v>0</v>
      </c>
      <c r="BI112">
        <v>0</v>
      </c>
    </row>
    <row r="113" spans="1:61" x14ac:dyDescent="0.2">
      <c r="A113" t="s">
        <v>1095</v>
      </c>
      <c r="B113" t="s">
        <v>383</v>
      </c>
      <c r="C113" t="s">
        <v>384</v>
      </c>
      <c r="D113" t="s">
        <v>713</v>
      </c>
      <c r="G113" t="s">
        <v>714</v>
      </c>
      <c r="H113" t="s">
        <v>1067</v>
      </c>
      <c r="I113" t="b">
        <v>0</v>
      </c>
      <c r="J113">
        <v>44147</v>
      </c>
      <c r="K113" t="s">
        <v>742</v>
      </c>
      <c r="M113" t="s">
        <v>1097</v>
      </c>
      <c r="N113" t="s">
        <v>713</v>
      </c>
      <c r="O113" t="s">
        <v>720</v>
      </c>
      <c r="P113">
        <v>2130</v>
      </c>
      <c r="Q113" t="s">
        <v>1098</v>
      </c>
      <c r="R113" t="s">
        <v>336</v>
      </c>
      <c r="S113" t="s">
        <v>401</v>
      </c>
      <c r="T113" t="s">
        <v>401</v>
      </c>
      <c r="U113">
        <v>1</v>
      </c>
      <c r="V113">
        <v>1</v>
      </c>
      <c r="W113">
        <v>0</v>
      </c>
      <c r="X113">
        <v>1</v>
      </c>
      <c r="Y113" t="s">
        <v>746</v>
      </c>
      <c r="Z113">
        <v>1346383</v>
      </c>
      <c r="AA113" t="s">
        <v>397</v>
      </c>
      <c r="AB113" t="s">
        <v>398</v>
      </c>
      <c r="AC113" t="s">
        <v>445</v>
      </c>
      <c r="AD113" t="s">
        <v>446</v>
      </c>
      <c r="AE113" t="s">
        <v>334</v>
      </c>
      <c r="AF113">
        <v>0</v>
      </c>
      <c r="AG113">
        <v>2</v>
      </c>
      <c r="AH113">
        <v>6</v>
      </c>
      <c r="AI113">
        <v>2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2</v>
      </c>
      <c r="AP113">
        <v>3</v>
      </c>
      <c r="AQ113">
        <v>0</v>
      </c>
      <c r="AR113">
        <v>2</v>
      </c>
      <c r="AS113">
        <v>2</v>
      </c>
      <c r="AT113">
        <v>0</v>
      </c>
      <c r="AU113">
        <v>0</v>
      </c>
      <c r="AV113">
        <v>0</v>
      </c>
      <c r="AW113">
        <v>8</v>
      </c>
      <c r="AX113">
        <v>9</v>
      </c>
      <c r="AY113">
        <v>7</v>
      </c>
      <c r="AZ113">
        <v>0</v>
      </c>
      <c r="BA113">
        <v>4</v>
      </c>
      <c r="BB113">
        <v>6</v>
      </c>
      <c r="BC113">
        <v>0</v>
      </c>
      <c r="BD113">
        <v>0.25</v>
      </c>
      <c r="BE113">
        <v>0.66666666666665997</v>
      </c>
      <c r="BF113">
        <v>0.28571428571427998</v>
      </c>
      <c r="BG113">
        <v>0</v>
      </c>
      <c r="BH113">
        <v>0.25</v>
      </c>
      <c r="BI113">
        <v>0.16666666666666</v>
      </c>
    </row>
    <row r="114" spans="1:61" x14ac:dyDescent="0.2">
      <c r="A114" t="s">
        <v>1099</v>
      </c>
      <c r="B114" t="s">
        <v>383</v>
      </c>
      <c r="C114" t="s">
        <v>384</v>
      </c>
      <c r="D114" t="s">
        <v>713</v>
      </c>
      <c r="G114" t="s">
        <v>714</v>
      </c>
      <c r="H114" t="s">
        <v>1067</v>
      </c>
      <c r="I114" t="b">
        <v>0</v>
      </c>
      <c r="J114">
        <v>47822</v>
      </c>
      <c r="K114" t="s">
        <v>1101</v>
      </c>
      <c r="M114" t="s">
        <v>1102</v>
      </c>
      <c r="N114" t="s">
        <v>1071</v>
      </c>
      <c r="O114" t="s">
        <v>720</v>
      </c>
      <c r="P114">
        <v>2124</v>
      </c>
      <c r="Q114" t="s">
        <v>1103</v>
      </c>
      <c r="R114" t="s">
        <v>333</v>
      </c>
      <c r="S114" t="s">
        <v>401</v>
      </c>
      <c r="U114">
        <v>0</v>
      </c>
      <c r="V114">
        <v>0</v>
      </c>
      <c r="W114">
        <v>0</v>
      </c>
      <c r="X114">
        <v>1</v>
      </c>
      <c r="Y114" t="s">
        <v>1104</v>
      </c>
      <c r="Z114">
        <v>1470411</v>
      </c>
      <c r="AA114" t="s">
        <v>397</v>
      </c>
      <c r="AB114" t="s">
        <v>398</v>
      </c>
      <c r="AC114" t="s">
        <v>445</v>
      </c>
      <c r="AD114" t="s">
        <v>446</v>
      </c>
      <c r="AE114" t="s">
        <v>334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">
      <c r="A115" t="s">
        <v>1106</v>
      </c>
      <c r="B115" t="s">
        <v>383</v>
      </c>
      <c r="C115" t="s">
        <v>384</v>
      </c>
      <c r="D115" t="s">
        <v>385</v>
      </c>
      <c r="E115" t="s">
        <v>403</v>
      </c>
      <c r="G115" t="s">
        <v>567</v>
      </c>
      <c r="H115" t="s">
        <v>1107</v>
      </c>
      <c r="I115" t="b">
        <v>0</v>
      </c>
      <c r="J115">
        <v>3814</v>
      </c>
      <c r="K115" t="s">
        <v>405</v>
      </c>
      <c r="M115" t="s">
        <v>1109</v>
      </c>
      <c r="N115" t="s">
        <v>1110</v>
      </c>
      <c r="O115" t="s">
        <v>393</v>
      </c>
      <c r="P115">
        <v>10033</v>
      </c>
      <c r="Q115" t="s">
        <v>1111</v>
      </c>
      <c r="R115" t="s">
        <v>336</v>
      </c>
      <c r="S115" t="s">
        <v>401</v>
      </c>
      <c r="T115" t="s">
        <v>410</v>
      </c>
      <c r="U115">
        <v>1</v>
      </c>
      <c r="V115">
        <v>1</v>
      </c>
      <c r="W115">
        <v>0</v>
      </c>
      <c r="X115">
        <v>0</v>
      </c>
      <c r="Y115" t="s">
        <v>408</v>
      </c>
      <c r="Z115">
        <v>1344811</v>
      </c>
      <c r="AA115" t="s">
        <v>397</v>
      </c>
      <c r="AB115" t="s">
        <v>398</v>
      </c>
      <c r="AC115" t="s">
        <v>399</v>
      </c>
      <c r="AD115" t="s">
        <v>400</v>
      </c>
      <c r="AE115" t="s">
        <v>334</v>
      </c>
      <c r="AF115">
        <v>1</v>
      </c>
      <c r="AG115">
        <v>6</v>
      </c>
      <c r="AH115">
        <v>3</v>
      </c>
      <c r="AI115">
        <v>7</v>
      </c>
      <c r="AJ115">
        <v>2</v>
      </c>
      <c r="AK115">
        <v>5</v>
      </c>
      <c r="AL115">
        <v>2</v>
      </c>
      <c r="AM115">
        <v>0</v>
      </c>
      <c r="AN115">
        <v>2</v>
      </c>
      <c r="AO115">
        <v>2</v>
      </c>
      <c r="AP115">
        <v>2</v>
      </c>
      <c r="AQ115">
        <v>1</v>
      </c>
      <c r="AR115">
        <v>0</v>
      </c>
      <c r="AS115">
        <v>0</v>
      </c>
      <c r="AT115">
        <v>1</v>
      </c>
      <c r="AU115">
        <v>0</v>
      </c>
      <c r="AV115">
        <v>15</v>
      </c>
      <c r="AW115">
        <v>37</v>
      </c>
      <c r="AX115">
        <v>27</v>
      </c>
      <c r="AY115">
        <v>26</v>
      </c>
      <c r="AZ115">
        <v>18</v>
      </c>
      <c r="BA115">
        <v>36</v>
      </c>
      <c r="BB115">
        <v>32</v>
      </c>
      <c r="BC115">
        <v>6.6666666666660004E-2</v>
      </c>
      <c r="BD115">
        <v>0.16216216216216001</v>
      </c>
      <c r="BE115">
        <v>0.11111111111110999</v>
      </c>
      <c r="BF115">
        <v>0.26923076923076</v>
      </c>
      <c r="BG115">
        <v>0.11111111111110999</v>
      </c>
      <c r="BH115">
        <v>0.13888888888888001</v>
      </c>
      <c r="BI115">
        <v>6.25E-2</v>
      </c>
    </row>
    <row r="116" spans="1:61" x14ac:dyDescent="0.2">
      <c r="A116" t="s">
        <v>1112</v>
      </c>
      <c r="B116" t="s">
        <v>383</v>
      </c>
      <c r="C116" t="s">
        <v>384</v>
      </c>
      <c r="D116" t="s">
        <v>385</v>
      </c>
      <c r="E116" t="s">
        <v>403</v>
      </c>
      <c r="G116" t="s">
        <v>567</v>
      </c>
      <c r="H116" t="s">
        <v>1107</v>
      </c>
      <c r="I116" t="b">
        <v>0</v>
      </c>
      <c r="J116">
        <v>14450</v>
      </c>
      <c r="K116" t="s">
        <v>417</v>
      </c>
      <c r="M116" t="s">
        <v>1114</v>
      </c>
      <c r="N116" t="s">
        <v>1110</v>
      </c>
      <c r="O116" t="s">
        <v>393</v>
      </c>
      <c r="P116">
        <v>10031</v>
      </c>
      <c r="Q116" t="s">
        <v>1115</v>
      </c>
      <c r="R116" t="s">
        <v>336</v>
      </c>
      <c r="S116" t="s">
        <v>401</v>
      </c>
      <c r="T116" t="s">
        <v>410</v>
      </c>
      <c r="U116">
        <v>1</v>
      </c>
      <c r="V116">
        <v>1</v>
      </c>
      <c r="W116">
        <v>1</v>
      </c>
      <c r="X116">
        <v>0</v>
      </c>
      <c r="Y116" t="s">
        <v>420</v>
      </c>
      <c r="Z116">
        <v>1348405</v>
      </c>
      <c r="AA116" t="s">
        <v>397</v>
      </c>
      <c r="AB116" t="s">
        <v>398</v>
      </c>
      <c r="AC116" t="s">
        <v>399</v>
      </c>
      <c r="AD116" t="s">
        <v>400</v>
      </c>
      <c r="AE116" t="s">
        <v>258</v>
      </c>
      <c r="AF116">
        <v>1</v>
      </c>
      <c r="AG116">
        <v>2</v>
      </c>
      <c r="AH116">
        <v>2</v>
      </c>
      <c r="AI116">
        <v>2</v>
      </c>
      <c r="AJ116">
        <v>7</v>
      </c>
      <c r="AK116">
        <v>1</v>
      </c>
      <c r="AL116">
        <v>2</v>
      </c>
      <c r="AM116">
        <v>1</v>
      </c>
      <c r="AN116">
        <v>0</v>
      </c>
      <c r="AO116">
        <v>2</v>
      </c>
      <c r="AP116">
        <v>1</v>
      </c>
      <c r="AQ116">
        <v>0</v>
      </c>
      <c r="AR116">
        <v>3</v>
      </c>
      <c r="AS116">
        <v>1</v>
      </c>
      <c r="AT116">
        <v>0</v>
      </c>
      <c r="AU116">
        <v>2</v>
      </c>
      <c r="AV116">
        <v>19</v>
      </c>
      <c r="AW116">
        <v>41</v>
      </c>
      <c r="AX116">
        <v>24</v>
      </c>
      <c r="AY116">
        <v>22</v>
      </c>
      <c r="AZ116">
        <v>33</v>
      </c>
      <c r="BA116">
        <v>24</v>
      </c>
      <c r="BB116">
        <v>21</v>
      </c>
      <c r="BC116">
        <v>5.2631578947360001E-2</v>
      </c>
      <c r="BD116">
        <v>4.8780487804870001E-2</v>
      </c>
      <c r="BE116">
        <v>8.3333333333329998E-2</v>
      </c>
      <c r="BF116">
        <v>9.0909090909089996E-2</v>
      </c>
      <c r="BG116">
        <v>0.21212121212120999</v>
      </c>
      <c r="BH116">
        <v>4.1666666666660003E-2</v>
      </c>
      <c r="BI116">
        <v>9.5238095238090001E-2</v>
      </c>
    </row>
    <row r="117" spans="1:61" x14ac:dyDescent="0.2">
      <c r="A117" t="s">
        <v>1116</v>
      </c>
      <c r="B117" t="s">
        <v>383</v>
      </c>
      <c r="C117" t="s">
        <v>384</v>
      </c>
      <c r="D117" t="s">
        <v>385</v>
      </c>
      <c r="E117" t="s">
        <v>403</v>
      </c>
      <c r="G117" t="s">
        <v>567</v>
      </c>
      <c r="H117" t="s">
        <v>1107</v>
      </c>
      <c r="I117" t="b">
        <v>0</v>
      </c>
      <c r="J117">
        <v>17048</v>
      </c>
      <c r="K117" t="s">
        <v>417</v>
      </c>
      <c r="M117" t="s">
        <v>1118</v>
      </c>
      <c r="N117" t="s">
        <v>1110</v>
      </c>
      <c r="O117" t="s">
        <v>393</v>
      </c>
      <c r="P117">
        <v>10040</v>
      </c>
      <c r="Q117" t="s">
        <v>1119</v>
      </c>
      <c r="R117" t="s">
        <v>336</v>
      </c>
      <c r="S117" t="s">
        <v>401</v>
      </c>
      <c r="T117" t="s">
        <v>410</v>
      </c>
      <c r="U117">
        <v>1</v>
      </c>
      <c r="V117">
        <v>1</v>
      </c>
      <c r="W117">
        <v>1</v>
      </c>
      <c r="X117">
        <v>0</v>
      </c>
      <c r="Y117" t="s">
        <v>420</v>
      </c>
      <c r="Z117">
        <v>1348405</v>
      </c>
      <c r="AA117" t="s">
        <v>397</v>
      </c>
      <c r="AB117" t="s">
        <v>398</v>
      </c>
      <c r="AC117" t="s">
        <v>399</v>
      </c>
      <c r="AD117" t="s">
        <v>400</v>
      </c>
      <c r="AE117" t="s">
        <v>258</v>
      </c>
      <c r="AF117">
        <v>0</v>
      </c>
      <c r="AG117">
        <v>17</v>
      </c>
      <c r="AH117">
        <v>2</v>
      </c>
      <c r="AI117">
        <v>1</v>
      </c>
      <c r="AJ117">
        <v>0</v>
      </c>
      <c r="AK117">
        <v>2</v>
      </c>
      <c r="AL117">
        <v>0</v>
      </c>
      <c r="AM117">
        <v>4</v>
      </c>
      <c r="AN117">
        <v>1</v>
      </c>
      <c r="AO117">
        <v>2</v>
      </c>
      <c r="AP117">
        <v>0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24</v>
      </c>
      <c r="AW117">
        <v>26</v>
      </c>
      <c r="AX117">
        <v>21</v>
      </c>
      <c r="AY117">
        <v>19</v>
      </c>
      <c r="AZ117">
        <v>37</v>
      </c>
      <c r="BA117">
        <v>16</v>
      </c>
      <c r="BB117">
        <v>10</v>
      </c>
      <c r="BC117">
        <v>0</v>
      </c>
      <c r="BD117">
        <v>0.65384615384614997</v>
      </c>
      <c r="BE117">
        <v>9.5238095238090001E-2</v>
      </c>
      <c r="BF117">
        <v>5.2631578947360001E-2</v>
      </c>
      <c r="BG117">
        <v>0</v>
      </c>
      <c r="BH117">
        <v>0.125</v>
      </c>
      <c r="BI117">
        <v>0</v>
      </c>
    </row>
    <row r="118" spans="1:61" x14ac:dyDescent="0.2">
      <c r="A118" t="s">
        <v>1120</v>
      </c>
      <c r="B118" t="s">
        <v>383</v>
      </c>
      <c r="C118" t="s">
        <v>384</v>
      </c>
      <c r="D118" t="s">
        <v>385</v>
      </c>
      <c r="E118" t="s">
        <v>403</v>
      </c>
      <c r="G118" t="s">
        <v>567</v>
      </c>
      <c r="H118" t="s">
        <v>1107</v>
      </c>
      <c r="I118" t="b">
        <v>0</v>
      </c>
      <c r="J118">
        <v>22660</v>
      </c>
      <c r="K118" t="s">
        <v>405</v>
      </c>
      <c r="M118" t="s">
        <v>1122</v>
      </c>
      <c r="N118" t="s">
        <v>1110</v>
      </c>
      <c r="O118" t="s">
        <v>393</v>
      </c>
      <c r="P118">
        <v>10033</v>
      </c>
      <c r="Q118" t="s">
        <v>1123</v>
      </c>
      <c r="R118" t="s">
        <v>336</v>
      </c>
      <c r="S118" t="s">
        <v>401</v>
      </c>
      <c r="T118" t="s">
        <v>410</v>
      </c>
      <c r="U118">
        <v>1</v>
      </c>
      <c r="V118">
        <v>1</v>
      </c>
      <c r="W118">
        <v>1</v>
      </c>
      <c r="X118">
        <v>0</v>
      </c>
      <c r="Y118" t="s">
        <v>408</v>
      </c>
      <c r="Z118">
        <v>1344811</v>
      </c>
      <c r="AA118" t="s">
        <v>397</v>
      </c>
      <c r="AB118" t="s">
        <v>398</v>
      </c>
      <c r="AC118" t="s">
        <v>399</v>
      </c>
      <c r="AD118" t="s">
        <v>400</v>
      </c>
      <c r="AE118" t="s">
        <v>334</v>
      </c>
      <c r="AF118">
        <v>4</v>
      </c>
      <c r="AG118">
        <v>11</v>
      </c>
      <c r="AH118">
        <v>6</v>
      </c>
      <c r="AI118">
        <v>3</v>
      </c>
      <c r="AJ118">
        <v>1</v>
      </c>
      <c r="AK118">
        <v>1</v>
      </c>
      <c r="AL118">
        <v>1</v>
      </c>
      <c r="AM118">
        <v>0</v>
      </c>
      <c r="AN118">
        <v>1</v>
      </c>
      <c r="AO118">
        <v>0</v>
      </c>
      <c r="AP118">
        <v>0</v>
      </c>
      <c r="AQ118">
        <v>1</v>
      </c>
      <c r="AR118">
        <v>0</v>
      </c>
      <c r="AS118">
        <v>3</v>
      </c>
      <c r="AT118">
        <v>0</v>
      </c>
      <c r="AU118">
        <v>0</v>
      </c>
      <c r="AV118">
        <v>28</v>
      </c>
      <c r="AW118">
        <v>39</v>
      </c>
      <c r="AX118">
        <v>30</v>
      </c>
      <c r="AY118">
        <v>21</v>
      </c>
      <c r="AZ118">
        <v>23</v>
      </c>
      <c r="BA118">
        <v>21</v>
      </c>
      <c r="BB118">
        <v>27</v>
      </c>
      <c r="BC118">
        <v>0.14285714285713999</v>
      </c>
      <c r="BD118">
        <v>0.28205128205127999</v>
      </c>
      <c r="BE118">
        <v>0.2</v>
      </c>
      <c r="BF118">
        <v>0.14285714285713999</v>
      </c>
      <c r="BG118">
        <v>4.3478260869559998E-2</v>
      </c>
      <c r="BH118">
        <v>4.7619047619039997E-2</v>
      </c>
      <c r="BI118">
        <v>3.7037037037029999E-2</v>
      </c>
    </row>
    <row r="119" spans="1:61" x14ac:dyDescent="0.2">
      <c r="A119" t="s">
        <v>1124</v>
      </c>
      <c r="B119" t="s">
        <v>383</v>
      </c>
      <c r="C119" t="s">
        <v>384</v>
      </c>
      <c r="D119" t="s">
        <v>385</v>
      </c>
      <c r="E119" t="s">
        <v>403</v>
      </c>
      <c r="G119" t="s">
        <v>567</v>
      </c>
      <c r="H119" t="s">
        <v>1107</v>
      </c>
      <c r="I119" t="b">
        <v>0</v>
      </c>
      <c r="J119">
        <v>25741</v>
      </c>
      <c r="K119" t="s">
        <v>417</v>
      </c>
      <c r="M119" t="s">
        <v>1126</v>
      </c>
      <c r="N119" t="s">
        <v>1110</v>
      </c>
      <c r="O119" t="s">
        <v>393</v>
      </c>
      <c r="P119">
        <v>10040</v>
      </c>
      <c r="Q119" t="s">
        <v>1127</v>
      </c>
      <c r="R119" t="s">
        <v>336</v>
      </c>
      <c r="S119" t="s">
        <v>401</v>
      </c>
      <c r="T119" t="s">
        <v>410</v>
      </c>
      <c r="U119">
        <v>1</v>
      </c>
      <c r="V119">
        <v>1</v>
      </c>
      <c r="W119">
        <v>1</v>
      </c>
      <c r="X119">
        <v>0</v>
      </c>
      <c r="Y119" t="s">
        <v>420</v>
      </c>
      <c r="Z119">
        <v>1348405</v>
      </c>
      <c r="AA119" t="s">
        <v>397</v>
      </c>
      <c r="AB119" t="s">
        <v>398</v>
      </c>
      <c r="AC119" t="s">
        <v>399</v>
      </c>
      <c r="AD119" t="s">
        <v>400</v>
      </c>
      <c r="AE119" t="s">
        <v>258</v>
      </c>
      <c r="AF119">
        <v>1</v>
      </c>
      <c r="AG119">
        <v>1</v>
      </c>
      <c r="AH119">
        <v>2</v>
      </c>
      <c r="AI119">
        <v>2</v>
      </c>
      <c r="AJ119">
        <v>4</v>
      </c>
      <c r="AK119">
        <v>3</v>
      </c>
      <c r="AL119">
        <v>0</v>
      </c>
      <c r="AM119">
        <v>2</v>
      </c>
      <c r="AN119">
        <v>0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16</v>
      </c>
      <c r="AW119">
        <v>8</v>
      </c>
      <c r="AX119">
        <v>11</v>
      </c>
      <c r="AY119">
        <v>3</v>
      </c>
      <c r="AZ119">
        <v>18</v>
      </c>
      <c r="BA119">
        <v>11</v>
      </c>
      <c r="BB119">
        <v>11</v>
      </c>
      <c r="BC119">
        <v>6.25E-2</v>
      </c>
      <c r="BD119">
        <v>0.125</v>
      </c>
      <c r="BE119">
        <v>0.18181818181817999</v>
      </c>
      <c r="BF119">
        <v>0.66666666666665997</v>
      </c>
      <c r="BG119">
        <v>0.22222222222221999</v>
      </c>
      <c r="BH119">
        <v>0.27272727272726999</v>
      </c>
      <c r="BI119">
        <v>0</v>
      </c>
    </row>
    <row r="120" spans="1:61" x14ac:dyDescent="0.2">
      <c r="A120" t="s">
        <v>1128</v>
      </c>
      <c r="B120" t="s">
        <v>383</v>
      </c>
      <c r="C120" t="s">
        <v>384</v>
      </c>
      <c r="D120" t="s">
        <v>385</v>
      </c>
      <c r="E120" t="s">
        <v>403</v>
      </c>
      <c r="G120" t="s">
        <v>567</v>
      </c>
      <c r="H120" t="s">
        <v>1107</v>
      </c>
      <c r="I120" t="b">
        <v>0</v>
      </c>
      <c r="J120">
        <v>30953</v>
      </c>
      <c r="K120" t="s">
        <v>417</v>
      </c>
      <c r="M120" t="s">
        <v>1130</v>
      </c>
      <c r="N120" t="s">
        <v>1110</v>
      </c>
      <c r="O120" t="s">
        <v>393</v>
      </c>
      <c r="P120">
        <v>10031</v>
      </c>
      <c r="Q120" t="s">
        <v>1131</v>
      </c>
      <c r="R120" t="s">
        <v>336</v>
      </c>
      <c r="S120" t="s">
        <v>401</v>
      </c>
      <c r="T120" t="s">
        <v>410</v>
      </c>
      <c r="U120">
        <v>1</v>
      </c>
      <c r="V120">
        <v>1</v>
      </c>
      <c r="W120">
        <v>1</v>
      </c>
      <c r="X120">
        <v>0</v>
      </c>
      <c r="Y120" t="s">
        <v>420</v>
      </c>
      <c r="Z120">
        <v>1348405</v>
      </c>
      <c r="AA120" t="s">
        <v>397</v>
      </c>
      <c r="AB120" t="s">
        <v>398</v>
      </c>
      <c r="AC120" t="s">
        <v>399</v>
      </c>
      <c r="AD120" t="s">
        <v>400</v>
      </c>
      <c r="AE120" t="s">
        <v>258</v>
      </c>
      <c r="AF120">
        <v>0</v>
      </c>
      <c r="AG120">
        <v>2</v>
      </c>
      <c r="AH120">
        <v>0</v>
      </c>
      <c r="AI120">
        <v>2</v>
      </c>
      <c r="AJ120">
        <v>4</v>
      </c>
      <c r="AK120">
        <v>4</v>
      </c>
      <c r="AL120">
        <v>2</v>
      </c>
      <c r="AM120">
        <v>1</v>
      </c>
      <c r="AN120">
        <v>0</v>
      </c>
      <c r="AO120">
        <v>2</v>
      </c>
      <c r="AP120">
        <v>1</v>
      </c>
      <c r="AQ120">
        <v>2</v>
      </c>
      <c r="AR120">
        <v>1</v>
      </c>
      <c r="AS120">
        <v>1</v>
      </c>
      <c r="AT120">
        <v>1</v>
      </c>
      <c r="AU120">
        <v>2</v>
      </c>
      <c r="AV120">
        <v>9</v>
      </c>
      <c r="AW120">
        <v>14</v>
      </c>
      <c r="AX120">
        <v>8</v>
      </c>
      <c r="AY120">
        <v>13</v>
      </c>
      <c r="AZ120">
        <v>14</v>
      </c>
      <c r="BA120">
        <v>13</v>
      </c>
      <c r="BB120">
        <v>18</v>
      </c>
      <c r="BC120">
        <v>0</v>
      </c>
      <c r="BD120">
        <v>0.14285714285713999</v>
      </c>
      <c r="BE120">
        <v>0</v>
      </c>
      <c r="BF120">
        <v>0.15384615384615</v>
      </c>
      <c r="BG120">
        <v>0.28571428571427998</v>
      </c>
      <c r="BH120">
        <v>0.30769230769229999</v>
      </c>
      <c r="BI120">
        <v>0.11111111111110999</v>
      </c>
    </row>
    <row r="121" spans="1:61" x14ac:dyDescent="0.2">
      <c r="A121" t="s">
        <v>1132</v>
      </c>
      <c r="B121" t="s">
        <v>383</v>
      </c>
      <c r="C121" t="s">
        <v>384</v>
      </c>
      <c r="D121" t="s">
        <v>385</v>
      </c>
      <c r="E121" t="s">
        <v>403</v>
      </c>
      <c r="G121" t="s">
        <v>567</v>
      </c>
      <c r="H121" t="s">
        <v>1107</v>
      </c>
      <c r="I121" t="b">
        <v>0</v>
      </c>
      <c r="J121">
        <v>31056</v>
      </c>
      <c r="K121" t="s">
        <v>405</v>
      </c>
      <c r="M121" t="s">
        <v>1134</v>
      </c>
      <c r="N121" t="s">
        <v>1110</v>
      </c>
      <c r="O121" t="s">
        <v>393</v>
      </c>
      <c r="P121">
        <v>10033</v>
      </c>
      <c r="Q121" t="s">
        <v>1135</v>
      </c>
      <c r="R121" t="s">
        <v>336</v>
      </c>
      <c r="S121" t="s">
        <v>401</v>
      </c>
      <c r="T121" t="s">
        <v>410</v>
      </c>
      <c r="U121">
        <v>1</v>
      </c>
      <c r="V121">
        <v>1</v>
      </c>
      <c r="W121">
        <v>1</v>
      </c>
      <c r="X121">
        <v>0</v>
      </c>
      <c r="Y121" t="s">
        <v>408</v>
      </c>
      <c r="Z121">
        <v>1344811</v>
      </c>
      <c r="AA121" t="s">
        <v>397</v>
      </c>
      <c r="AB121" t="s">
        <v>398</v>
      </c>
      <c r="AC121" t="s">
        <v>399</v>
      </c>
      <c r="AD121" t="s">
        <v>400</v>
      </c>
      <c r="AE121" t="s">
        <v>334</v>
      </c>
      <c r="AF121">
        <v>0</v>
      </c>
      <c r="AG121">
        <v>1</v>
      </c>
      <c r="AH121">
        <v>2</v>
      </c>
      <c r="AI121">
        <v>0</v>
      </c>
      <c r="AJ121">
        <v>1</v>
      </c>
      <c r="AK121">
        <v>4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10</v>
      </c>
      <c r="AX121">
        <v>8</v>
      </c>
      <c r="AY121">
        <v>5</v>
      </c>
      <c r="AZ121">
        <v>4</v>
      </c>
      <c r="BA121">
        <v>78</v>
      </c>
      <c r="BB121">
        <v>6</v>
      </c>
      <c r="BC121">
        <v>0</v>
      </c>
      <c r="BD121">
        <v>0.1</v>
      </c>
      <c r="BE121">
        <v>0.25</v>
      </c>
      <c r="BF121">
        <v>0</v>
      </c>
      <c r="BG121">
        <v>0.25</v>
      </c>
      <c r="BH121">
        <v>5.1282051282049997E-2</v>
      </c>
      <c r="BI121">
        <v>0</v>
      </c>
    </row>
    <row r="122" spans="1:61" x14ac:dyDescent="0.2">
      <c r="A122" t="s">
        <v>1136</v>
      </c>
      <c r="B122" t="s">
        <v>383</v>
      </c>
      <c r="C122" t="s">
        <v>384</v>
      </c>
      <c r="D122" t="s">
        <v>385</v>
      </c>
      <c r="E122" t="s">
        <v>403</v>
      </c>
      <c r="G122" t="s">
        <v>567</v>
      </c>
      <c r="H122" t="s">
        <v>1107</v>
      </c>
      <c r="I122" t="b">
        <v>0</v>
      </c>
      <c r="J122">
        <v>32525</v>
      </c>
      <c r="K122" t="s">
        <v>449</v>
      </c>
      <c r="M122" t="s">
        <v>1138</v>
      </c>
      <c r="N122" t="s">
        <v>1139</v>
      </c>
      <c r="O122" t="s">
        <v>393</v>
      </c>
      <c r="P122">
        <v>10032</v>
      </c>
      <c r="Q122" t="s">
        <v>1140</v>
      </c>
      <c r="R122" t="s">
        <v>336</v>
      </c>
      <c r="S122" t="s">
        <v>401</v>
      </c>
      <c r="T122" t="s">
        <v>410</v>
      </c>
      <c r="U122">
        <v>1</v>
      </c>
      <c r="V122">
        <v>1</v>
      </c>
      <c r="W122">
        <v>1</v>
      </c>
      <c r="X122">
        <v>0</v>
      </c>
      <c r="Y122" t="s">
        <v>453</v>
      </c>
      <c r="Z122">
        <v>1346286</v>
      </c>
      <c r="AA122" t="s">
        <v>397</v>
      </c>
      <c r="AB122" t="s">
        <v>398</v>
      </c>
      <c r="AC122" t="s">
        <v>399</v>
      </c>
      <c r="AD122" t="s">
        <v>400</v>
      </c>
      <c r="AE122" t="s">
        <v>258</v>
      </c>
      <c r="AF122">
        <v>2</v>
      </c>
      <c r="AG122">
        <v>1</v>
      </c>
      <c r="AH122">
        <v>2</v>
      </c>
      <c r="AI122">
        <v>2</v>
      </c>
      <c r="AJ122">
        <v>3</v>
      </c>
      <c r="AK122">
        <v>4</v>
      </c>
      <c r="AL122">
        <v>3</v>
      </c>
      <c r="AM122">
        <v>2</v>
      </c>
      <c r="AN122">
        <v>0</v>
      </c>
      <c r="AO122">
        <v>0</v>
      </c>
      <c r="AP122">
        <v>1</v>
      </c>
      <c r="AQ122">
        <v>0</v>
      </c>
      <c r="AR122">
        <v>3</v>
      </c>
      <c r="AS122">
        <v>2</v>
      </c>
      <c r="AT122">
        <v>0</v>
      </c>
      <c r="AU122">
        <v>0</v>
      </c>
      <c r="AV122">
        <v>16</v>
      </c>
      <c r="AW122">
        <v>20</v>
      </c>
      <c r="AX122">
        <v>15</v>
      </c>
      <c r="AY122">
        <v>23</v>
      </c>
      <c r="AZ122">
        <v>24</v>
      </c>
      <c r="BA122">
        <v>20</v>
      </c>
      <c r="BB122">
        <v>16</v>
      </c>
      <c r="BC122">
        <v>0.125</v>
      </c>
      <c r="BD122">
        <v>0.05</v>
      </c>
      <c r="BE122">
        <v>0.13333333333333</v>
      </c>
      <c r="BF122">
        <v>8.6956521739130002E-2</v>
      </c>
      <c r="BG122">
        <v>0.125</v>
      </c>
      <c r="BH122">
        <v>0.2</v>
      </c>
      <c r="BI122">
        <v>0.1875</v>
      </c>
    </row>
    <row r="123" spans="1:61" x14ac:dyDescent="0.2">
      <c r="A123" t="s">
        <v>1141</v>
      </c>
      <c r="B123" t="s">
        <v>383</v>
      </c>
      <c r="C123" t="s">
        <v>384</v>
      </c>
      <c r="D123" t="s">
        <v>385</v>
      </c>
      <c r="E123" t="s">
        <v>403</v>
      </c>
      <c r="G123" t="s">
        <v>567</v>
      </c>
      <c r="H123" t="s">
        <v>1107</v>
      </c>
      <c r="I123" t="b">
        <v>0</v>
      </c>
      <c r="J123">
        <v>33735</v>
      </c>
      <c r="K123" t="s">
        <v>417</v>
      </c>
      <c r="M123" t="s">
        <v>1143</v>
      </c>
      <c r="N123" t="s">
        <v>1110</v>
      </c>
      <c r="O123" t="s">
        <v>393</v>
      </c>
      <c r="P123">
        <v>10040</v>
      </c>
      <c r="Q123" t="s">
        <v>1144</v>
      </c>
      <c r="R123" t="s">
        <v>333</v>
      </c>
      <c r="S123" t="s">
        <v>401</v>
      </c>
      <c r="U123">
        <v>0</v>
      </c>
      <c r="V123">
        <v>0</v>
      </c>
      <c r="W123">
        <v>0</v>
      </c>
      <c r="X123">
        <v>0</v>
      </c>
      <c r="Y123" t="s">
        <v>420</v>
      </c>
      <c r="Z123">
        <v>1348405</v>
      </c>
      <c r="AA123" t="s">
        <v>397</v>
      </c>
      <c r="AB123" t="s">
        <v>398</v>
      </c>
      <c r="AC123" t="s">
        <v>399</v>
      </c>
      <c r="AD123" t="s">
        <v>400</v>
      </c>
      <c r="AE123" t="s">
        <v>258</v>
      </c>
      <c r="AF123">
        <v>1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1</v>
      </c>
      <c r="AT123">
        <v>1</v>
      </c>
      <c r="AU123">
        <v>0</v>
      </c>
      <c r="AV123">
        <v>12</v>
      </c>
      <c r="AW123">
        <v>12</v>
      </c>
      <c r="AX123">
        <v>9</v>
      </c>
      <c r="AY123">
        <v>4</v>
      </c>
      <c r="AZ123">
        <v>9</v>
      </c>
      <c r="BA123">
        <v>12</v>
      </c>
      <c r="BB123">
        <v>9</v>
      </c>
      <c r="BC123">
        <v>8.3333333333329998E-2</v>
      </c>
      <c r="BD123">
        <v>0</v>
      </c>
      <c r="BE123">
        <v>0</v>
      </c>
      <c r="BF123">
        <v>0.25</v>
      </c>
      <c r="BG123">
        <v>0</v>
      </c>
      <c r="BH123">
        <v>0</v>
      </c>
      <c r="BI123">
        <v>0</v>
      </c>
    </row>
    <row r="124" spans="1:61" x14ac:dyDescent="0.2">
      <c r="A124" t="s">
        <v>1145</v>
      </c>
      <c r="B124" t="s">
        <v>383</v>
      </c>
      <c r="C124" t="s">
        <v>384</v>
      </c>
      <c r="D124" t="s">
        <v>385</v>
      </c>
      <c r="E124" t="s">
        <v>403</v>
      </c>
      <c r="G124" t="s">
        <v>567</v>
      </c>
      <c r="H124" t="s">
        <v>1107</v>
      </c>
      <c r="I124" t="b">
        <v>0</v>
      </c>
      <c r="J124">
        <v>38674</v>
      </c>
      <c r="K124" t="s">
        <v>417</v>
      </c>
      <c r="M124" t="s">
        <v>1147</v>
      </c>
      <c r="N124" t="s">
        <v>1110</v>
      </c>
      <c r="O124" t="s">
        <v>393</v>
      </c>
      <c r="P124">
        <v>10034</v>
      </c>
      <c r="Q124" t="s">
        <v>1148</v>
      </c>
      <c r="R124" t="s">
        <v>333</v>
      </c>
      <c r="S124" t="s">
        <v>401</v>
      </c>
      <c r="T124" t="s">
        <v>410</v>
      </c>
      <c r="U124">
        <v>0</v>
      </c>
      <c r="V124">
        <v>0</v>
      </c>
      <c r="W124">
        <v>0</v>
      </c>
      <c r="X124">
        <v>0</v>
      </c>
      <c r="Y124" t="s">
        <v>420</v>
      </c>
      <c r="Z124">
        <v>1348405</v>
      </c>
      <c r="AA124" t="s">
        <v>397</v>
      </c>
      <c r="AB124" t="s">
        <v>398</v>
      </c>
      <c r="AC124" t="s">
        <v>399</v>
      </c>
      <c r="AD124" t="s">
        <v>400</v>
      </c>
      <c r="AE124" t="s">
        <v>258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10</v>
      </c>
      <c r="AW124">
        <v>20</v>
      </c>
      <c r="AX124">
        <v>13</v>
      </c>
      <c r="AY124">
        <v>19</v>
      </c>
      <c r="AZ124">
        <v>14</v>
      </c>
      <c r="BA124">
        <v>3</v>
      </c>
      <c r="BB124">
        <v>22</v>
      </c>
      <c r="BC124">
        <v>0</v>
      </c>
      <c r="BD124">
        <v>0</v>
      </c>
      <c r="BE124">
        <v>0</v>
      </c>
      <c r="BF124">
        <v>0</v>
      </c>
      <c r="BG124">
        <v>7.1428571428569995E-2</v>
      </c>
      <c r="BH124">
        <v>0.33333333333332998</v>
      </c>
      <c r="BI124">
        <v>4.5454545454540002E-2</v>
      </c>
    </row>
    <row r="125" spans="1:61" x14ac:dyDescent="0.2">
      <c r="A125" t="s">
        <v>1149</v>
      </c>
      <c r="B125" t="s">
        <v>383</v>
      </c>
      <c r="C125" t="s">
        <v>384</v>
      </c>
      <c r="D125" t="s">
        <v>385</v>
      </c>
      <c r="E125" t="s">
        <v>403</v>
      </c>
      <c r="G125" t="s">
        <v>567</v>
      </c>
      <c r="H125" t="s">
        <v>1107</v>
      </c>
      <c r="I125" t="b">
        <v>0</v>
      </c>
      <c r="J125">
        <v>38859</v>
      </c>
      <c r="K125" t="s">
        <v>417</v>
      </c>
      <c r="M125" t="s">
        <v>1151</v>
      </c>
      <c r="N125" t="s">
        <v>1110</v>
      </c>
      <c r="O125" t="s">
        <v>393</v>
      </c>
      <c r="P125">
        <v>10032</v>
      </c>
      <c r="Q125" t="s">
        <v>1152</v>
      </c>
      <c r="R125" t="s">
        <v>336</v>
      </c>
      <c r="S125" t="s">
        <v>401</v>
      </c>
      <c r="T125" t="s">
        <v>410</v>
      </c>
      <c r="U125">
        <v>1</v>
      </c>
      <c r="V125">
        <v>1</v>
      </c>
      <c r="W125">
        <v>1</v>
      </c>
      <c r="X125">
        <v>0</v>
      </c>
      <c r="Y125" t="s">
        <v>420</v>
      </c>
      <c r="Z125">
        <v>1348405</v>
      </c>
      <c r="AA125" t="s">
        <v>397</v>
      </c>
      <c r="AB125" t="s">
        <v>398</v>
      </c>
      <c r="AC125" t="s">
        <v>399</v>
      </c>
      <c r="AD125" t="s">
        <v>400</v>
      </c>
      <c r="AE125" t="s">
        <v>258</v>
      </c>
      <c r="AF125">
        <v>3</v>
      </c>
      <c r="AG125">
        <v>2</v>
      </c>
      <c r="AH125">
        <v>6</v>
      </c>
      <c r="AI125">
        <v>1</v>
      </c>
      <c r="AJ125">
        <v>5</v>
      </c>
      <c r="AK125">
        <v>3</v>
      </c>
      <c r="AL125">
        <v>6</v>
      </c>
      <c r="AM125">
        <v>3</v>
      </c>
      <c r="AN125">
        <v>0</v>
      </c>
      <c r="AO125">
        <v>2</v>
      </c>
      <c r="AP125">
        <v>1</v>
      </c>
      <c r="AQ125">
        <v>0</v>
      </c>
      <c r="AR125">
        <v>2</v>
      </c>
      <c r="AS125">
        <v>2</v>
      </c>
      <c r="AT125">
        <v>3</v>
      </c>
      <c r="AU125">
        <v>1</v>
      </c>
      <c r="AV125">
        <v>25</v>
      </c>
      <c r="AW125">
        <v>18</v>
      </c>
      <c r="AX125">
        <v>18</v>
      </c>
      <c r="AY125">
        <v>16</v>
      </c>
      <c r="AZ125">
        <v>42</v>
      </c>
      <c r="BA125">
        <v>18</v>
      </c>
      <c r="BB125">
        <v>25</v>
      </c>
      <c r="BC125">
        <v>0.12</v>
      </c>
      <c r="BD125">
        <v>0.11111111111110999</v>
      </c>
      <c r="BE125">
        <v>0.33333333333332998</v>
      </c>
      <c r="BF125">
        <v>6.25E-2</v>
      </c>
      <c r="BG125">
        <v>0.11904761904761001</v>
      </c>
      <c r="BH125">
        <v>0.16666666666666</v>
      </c>
      <c r="BI125">
        <v>0.24</v>
      </c>
    </row>
    <row r="126" spans="1:61" x14ac:dyDescent="0.2">
      <c r="A126" t="s">
        <v>1153</v>
      </c>
      <c r="B126" t="s">
        <v>383</v>
      </c>
      <c r="C126" t="s">
        <v>384</v>
      </c>
      <c r="D126" t="s">
        <v>385</v>
      </c>
      <c r="G126" t="s">
        <v>567</v>
      </c>
      <c r="H126" t="s">
        <v>1107</v>
      </c>
      <c r="I126" t="b">
        <v>0</v>
      </c>
      <c r="J126">
        <v>40382</v>
      </c>
      <c r="K126" t="s">
        <v>1155</v>
      </c>
      <c r="M126" t="s">
        <v>1156</v>
      </c>
      <c r="N126" t="s">
        <v>1110</v>
      </c>
      <c r="O126" t="s">
        <v>393</v>
      </c>
      <c r="P126">
        <v>10040</v>
      </c>
      <c r="Q126" t="s">
        <v>1157</v>
      </c>
      <c r="R126" t="s">
        <v>335</v>
      </c>
      <c r="S126" t="s">
        <v>401</v>
      </c>
      <c r="T126" t="s">
        <v>401</v>
      </c>
      <c r="U126">
        <v>1</v>
      </c>
      <c r="V126">
        <v>1</v>
      </c>
      <c r="W126">
        <v>1</v>
      </c>
      <c r="X126">
        <v>0</v>
      </c>
      <c r="Y126" t="s">
        <v>617</v>
      </c>
      <c r="Z126">
        <v>1348890</v>
      </c>
      <c r="AA126" t="s">
        <v>397</v>
      </c>
      <c r="AB126" t="s">
        <v>398</v>
      </c>
      <c r="AC126" t="s">
        <v>399</v>
      </c>
      <c r="AD126" t="s">
        <v>400</v>
      </c>
      <c r="AE126" t="s">
        <v>334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">
      <c r="A127" t="s">
        <v>1158</v>
      </c>
      <c r="B127" t="s">
        <v>383</v>
      </c>
      <c r="C127" t="s">
        <v>384</v>
      </c>
      <c r="D127" t="s">
        <v>385</v>
      </c>
      <c r="E127" t="s">
        <v>403</v>
      </c>
      <c r="G127" t="s">
        <v>567</v>
      </c>
      <c r="H127" t="s">
        <v>1107</v>
      </c>
      <c r="I127" t="b">
        <v>0</v>
      </c>
      <c r="J127">
        <v>42160</v>
      </c>
      <c r="K127" t="s">
        <v>417</v>
      </c>
      <c r="M127" t="s">
        <v>1160</v>
      </c>
      <c r="N127" t="s">
        <v>1110</v>
      </c>
      <c r="O127" t="s">
        <v>393</v>
      </c>
      <c r="P127">
        <v>10032</v>
      </c>
      <c r="Q127" t="s">
        <v>1161</v>
      </c>
      <c r="R127" t="s">
        <v>336</v>
      </c>
      <c r="S127" t="s">
        <v>401</v>
      </c>
      <c r="T127" t="s">
        <v>401</v>
      </c>
      <c r="U127">
        <v>1</v>
      </c>
      <c r="V127">
        <v>1</v>
      </c>
      <c r="W127">
        <v>1</v>
      </c>
      <c r="X127">
        <v>0</v>
      </c>
      <c r="Y127" t="s">
        <v>420</v>
      </c>
      <c r="Z127">
        <v>1348405</v>
      </c>
      <c r="AA127" t="s">
        <v>397</v>
      </c>
      <c r="AB127" t="s">
        <v>398</v>
      </c>
      <c r="AC127" t="s">
        <v>399</v>
      </c>
      <c r="AD127" t="s">
        <v>400</v>
      </c>
      <c r="AE127" t="s">
        <v>258</v>
      </c>
      <c r="AF127">
        <v>2</v>
      </c>
      <c r="AG127">
        <v>3</v>
      </c>
      <c r="AH127">
        <v>3</v>
      </c>
      <c r="AI127">
        <v>1</v>
      </c>
      <c r="AJ127">
        <v>4</v>
      </c>
      <c r="AK127">
        <v>1</v>
      </c>
      <c r="AL127">
        <v>3</v>
      </c>
      <c r="AM127">
        <v>2</v>
      </c>
      <c r="AN127">
        <v>1</v>
      </c>
      <c r="AO127">
        <v>2</v>
      </c>
      <c r="AP127">
        <v>0</v>
      </c>
      <c r="AQ127">
        <v>0</v>
      </c>
      <c r="AR127">
        <v>1</v>
      </c>
      <c r="AS127">
        <v>2</v>
      </c>
      <c r="AT127">
        <v>0</v>
      </c>
      <c r="AU127">
        <v>0</v>
      </c>
      <c r="AV127">
        <v>9</v>
      </c>
      <c r="AW127">
        <v>24</v>
      </c>
      <c r="AX127">
        <v>15</v>
      </c>
      <c r="AY127">
        <v>18</v>
      </c>
      <c r="AZ127">
        <v>16</v>
      </c>
      <c r="BA127">
        <v>24</v>
      </c>
      <c r="BB127">
        <v>18</v>
      </c>
      <c r="BC127">
        <v>0.22222222222221999</v>
      </c>
      <c r="BD127">
        <v>0.125</v>
      </c>
      <c r="BE127">
        <v>0.2</v>
      </c>
      <c r="BF127">
        <v>5.5555555555550001E-2</v>
      </c>
      <c r="BG127">
        <v>0.25</v>
      </c>
      <c r="BH127">
        <v>4.1666666666660003E-2</v>
      </c>
      <c r="BI127">
        <v>0.16666666666666</v>
      </c>
    </row>
    <row r="128" spans="1:61" x14ac:dyDescent="0.2">
      <c r="A128" t="s">
        <v>1162</v>
      </c>
      <c r="B128" t="s">
        <v>383</v>
      </c>
      <c r="C128" t="s">
        <v>384</v>
      </c>
      <c r="D128" t="s">
        <v>385</v>
      </c>
      <c r="E128" t="s">
        <v>403</v>
      </c>
      <c r="G128" t="s">
        <v>567</v>
      </c>
      <c r="H128" t="s">
        <v>1107</v>
      </c>
      <c r="I128" t="b">
        <v>0</v>
      </c>
      <c r="J128">
        <v>42845</v>
      </c>
      <c r="K128" t="s">
        <v>417</v>
      </c>
      <c r="M128" t="s">
        <v>1164</v>
      </c>
      <c r="N128" t="s">
        <v>1110</v>
      </c>
      <c r="O128" t="s">
        <v>393</v>
      </c>
      <c r="P128">
        <v>10031</v>
      </c>
      <c r="Q128" t="s">
        <v>1165</v>
      </c>
      <c r="R128" t="s">
        <v>336</v>
      </c>
      <c r="S128" t="s">
        <v>401</v>
      </c>
      <c r="T128" t="s">
        <v>401</v>
      </c>
      <c r="U128">
        <v>1</v>
      </c>
      <c r="V128">
        <v>1</v>
      </c>
      <c r="W128">
        <v>1</v>
      </c>
      <c r="X128">
        <v>0</v>
      </c>
      <c r="Y128" t="s">
        <v>420</v>
      </c>
      <c r="Z128">
        <v>1348405</v>
      </c>
      <c r="AA128" t="s">
        <v>397</v>
      </c>
      <c r="AB128" t="s">
        <v>398</v>
      </c>
      <c r="AC128" t="s">
        <v>399</v>
      </c>
      <c r="AD128" t="s">
        <v>400</v>
      </c>
      <c r="AE128" t="s">
        <v>258</v>
      </c>
      <c r="AF128">
        <v>1</v>
      </c>
      <c r="AG128">
        <v>4</v>
      </c>
      <c r="AH128">
        <v>4</v>
      </c>
      <c r="AI128">
        <v>2</v>
      </c>
      <c r="AJ128">
        <v>0</v>
      </c>
      <c r="AK128">
        <v>3</v>
      </c>
      <c r="AL128">
        <v>3</v>
      </c>
      <c r="AM128">
        <v>1</v>
      </c>
      <c r="AN128">
        <v>1</v>
      </c>
      <c r="AO128">
        <v>2</v>
      </c>
      <c r="AP128">
        <v>0</v>
      </c>
      <c r="AQ128">
        <v>2</v>
      </c>
      <c r="AR128">
        <v>0</v>
      </c>
      <c r="AS128">
        <v>0</v>
      </c>
      <c r="AT128">
        <v>1</v>
      </c>
      <c r="AU128">
        <v>0</v>
      </c>
      <c r="AV128">
        <v>20</v>
      </c>
      <c r="AW128">
        <v>24</v>
      </c>
      <c r="AX128">
        <v>16</v>
      </c>
      <c r="AY128">
        <v>21</v>
      </c>
      <c r="AZ128">
        <v>24</v>
      </c>
      <c r="BA128">
        <v>14</v>
      </c>
      <c r="BB128">
        <v>25</v>
      </c>
      <c r="BC128">
        <v>0.05</v>
      </c>
      <c r="BD128">
        <v>0.16666666666666</v>
      </c>
      <c r="BE128">
        <v>0.25</v>
      </c>
      <c r="BF128">
        <v>9.5238095238090001E-2</v>
      </c>
      <c r="BG128">
        <v>0</v>
      </c>
      <c r="BH128">
        <v>0.21428571428571</v>
      </c>
      <c r="BI128">
        <v>0.12</v>
      </c>
    </row>
    <row r="129" spans="1:61" x14ac:dyDescent="0.2">
      <c r="A129" t="s">
        <v>1166</v>
      </c>
      <c r="B129" t="s">
        <v>383</v>
      </c>
      <c r="C129" t="s">
        <v>384</v>
      </c>
      <c r="D129" t="s">
        <v>385</v>
      </c>
      <c r="E129" t="s">
        <v>403</v>
      </c>
      <c r="G129" t="s">
        <v>567</v>
      </c>
      <c r="H129" t="s">
        <v>1107</v>
      </c>
      <c r="I129" t="b">
        <v>0</v>
      </c>
      <c r="J129">
        <v>43632</v>
      </c>
      <c r="K129" t="s">
        <v>417</v>
      </c>
      <c r="M129" t="s">
        <v>1168</v>
      </c>
      <c r="N129" t="s">
        <v>1110</v>
      </c>
      <c r="O129" t="s">
        <v>393</v>
      </c>
      <c r="P129">
        <v>10039</v>
      </c>
      <c r="Q129" t="s">
        <v>1169</v>
      </c>
      <c r="R129" t="s">
        <v>336</v>
      </c>
      <c r="S129" t="s">
        <v>401</v>
      </c>
      <c r="T129" t="s">
        <v>401</v>
      </c>
      <c r="U129">
        <v>1</v>
      </c>
      <c r="V129">
        <v>1</v>
      </c>
      <c r="W129">
        <v>1</v>
      </c>
      <c r="X129">
        <v>0</v>
      </c>
      <c r="Y129" t="s">
        <v>420</v>
      </c>
      <c r="Z129">
        <v>1348405</v>
      </c>
      <c r="AA129" t="s">
        <v>397</v>
      </c>
      <c r="AB129" t="s">
        <v>398</v>
      </c>
      <c r="AC129" t="s">
        <v>399</v>
      </c>
      <c r="AD129" t="s">
        <v>400</v>
      </c>
      <c r="AE129" t="s">
        <v>258</v>
      </c>
      <c r="AF129">
        <v>2</v>
      </c>
      <c r="AG129">
        <v>3</v>
      </c>
      <c r="AH129">
        <v>6</v>
      </c>
      <c r="AI129">
        <v>2</v>
      </c>
      <c r="AJ129">
        <v>6</v>
      </c>
      <c r="AK129">
        <v>7</v>
      </c>
      <c r="AL129">
        <v>4</v>
      </c>
      <c r="AM129">
        <v>2</v>
      </c>
      <c r="AN129">
        <v>3</v>
      </c>
      <c r="AO129">
        <v>0</v>
      </c>
      <c r="AP129">
        <v>1</v>
      </c>
      <c r="AQ129">
        <v>3</v>
      </c>
      <c r="AR129">
        <v>1</v>
      </c>
      <c r="AS129">
        <v>2</v>
      </c>
      <c r="AT129">
        <v>1</v>
      </c>
      <c r="AU129">
        <v>2</v>
      </c>
      <c r="AV129">
        <v>6</v>
      </c>
      <c r="AW129">
        <v>42</v>
      </c>
      <c r="AX129">
        <v>38</v>
      </c>
      <c r="AY129">
        <v>18</v>
      </c>
      <c r="AZ129">
        <v>78</v>
      </c>
      <c r="BA129">
        <v>25</v>
      </c>
      <c r="BB129">
        <v>25</v>
      </c>
      <c r="BC129">
        <v>0.33333333333332998</v>
      </c>
      <c r="BD129">
        <v>7.1428571428569995E-2</v>
      </c>
      <c r="BE129">
        <v>0.15789473684210001</v>
      </c>
      <c r="BF129">
        <v>0.11111111111110999</v>
      </c>
      <c r="BG129">
        <v>7.6923076923070002E-2</v>
      </c>
      <c r="BH129">
        <v>0.28000000000000003</v>
      </c>
      <c r="BI129">
        <v>0.16</v>
      </c>
    </row>
    <row r="130" spans="1:61" x14ac:dyDescent="0.2">
      <c r="A130" t="s">
        <v>1170</v>
      </c>
      <c r="B130" t="s">
        <v>383</v>
      </c>
      <c r="C130" t="s">
        <v>384</v>
      </c>
      <c r="D130" t="s">
        <v>385</v>
      </c>
      <c r="E130" t="s">
        <v>403</v>
      </c>
      <c r="G130" t="s">
        <v>567</v>
      </c>
      <c r="H130" t="s">
        <v>1107</v>
      </c>
      <c r="I130" t="b">
        <v>0</v>
      </c>
      <c r="J130">
        <v>44516</v>
      </c>
      <c r="K130" t="s">
        <v>417</v>
      </c>
      <c r="M130" t="s">
        <v>1172</v>
      </c>
      <c r="N130" t="s">
        <v>1110</v>
      </c>
      <c r="O130" t="s">
        <v>393</v>
      </c>
      <c r="P130">
        <v>10032</v>
      </c>
      <c r="Q130" t="s">
        <v>1173</v>
      </c>
      <c r="R130" t="s">
        <v>336</v>
      </c>
      <c r="S130" t="s">
        <v>401</v>
      </c>
      <c r="T130" t="s">
        <v>401</v>
      </c>
      <c r="U130">
        <v>1</v>
      </c>
      <c r="V130">
        <v>1</v>
      </c>
      <c r="W130">
        <v>1</v>
      </c>
      <c r="X130">
        <v>0</v>
      </c>
      <c r="Y130" t="s">
        <v>420</v>
      </c>
      <c r="Z130">
        <v>1348405</v>
      </c>
      <c r="AA130" t="s">
        <v>397</v>
      </c>
      <c r="AB130" t="s">
        <v>398</v>
      </c>
      <c r="AC130" t="s">
        <v>399</v>
      </c>
      <c r="AD130" t="s">
        <v>400</v>
      </c>
      <c r="AE130" t="s">
        <v>334</v>
      </c>
      <c r="AF130">
        <v>0</v>
      </c>
      <c r="AG130">
        <v>2</v>
      </c>
      <c r="AH130">
        <v>2</v>
      </c>
      <c r="AI130">
        <v>0</v>
      </c>
      <c r="AJ130">
        <v>0</v>
      </c>
      <c r="AK130">
        <v>1</v>
      </c>
      <c r="AL130">
        <v>1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4</v>
      </c>
      <c r="AW130">
        <v>14</v>
      </c>
      <c r="AX130">
        <v>15</v>
      </c>
      <c r="AY130">
        <v>15</v>
      </c>
      <c r="AZ130">
        <v>16</v>
      </c>
      <c r="BA130">
        <v>15</v>
      </c>
      <c r="BB130">
        <v>18</v>
      </c>
      <c r="BC130">
        <v>0</v>
      </c>
      <c r="BD130">
        <v>0.14285714285713999</v>
      </c>
      <c r="BE130">
        <v>0.13333333333333</v>
      </c>
      <c r="BF130">
        <v>0</v>
      </c>
      <c r="BG130">
        <v>0</v>
      </c>
      <c r="BH130">
        <v>6.6666666666660004E-2</v>
      </c>
      <c r="BI130">
        <v>5.5555555555550001E-2</v>
      </c>
    </row>
    <row r="131" spans="1:61" x14ac:dyDescent="0.2">
      <c r="A131" t="s">
        <v>1174</v>
      </c>
      <c r="B131" t="s">
        <v>383</v>
      </c>
      <c r="C131" t="s">
        <v>384</v>
      </c>
      <c r="D131" t="s">
        <v>385</v>
      </c>
      <c r="E131" t="s">
        <v>403</v>
      </c>
      <c r="G131" t="s">
        <v>567</v>
      </c>
      <c r="H131" t="s">
        <v>1107</v>
      </c>
      <c r="I131" t="b">
        <v>0</v>
      </c>
      <c r="J131">
        <v>44884</v>
      </c>
      <c r="K131" t="s">
        <v>417</v>
      </c>
      <c r="M131" t="s">
        <v>1176</v>
      </c>
      <c r="N131" t="s">
        <v>1110</v>
      </c>
      <c r="O131" t="s">
        <v>393</v>
      </c>
      <c r="P131">
        <v>10033</v>
      </c>
      <c r="Q131" t="s">
        <v>1177</v>
      </c>
      <c r="R131" t="s">
        <v>336</v>
      </c>
      <c r="S131" t="s">
        <v>401</v>
      </c>
      <c r="T131" t="s">
        <v>401</v>
      </c>
      <c r="U131">
        <v>1</v>
      </c>
      <c r="V131">
        <v>1</v>
      </c>
      <c r="W131">
        <v>1</v>
      </c>
      <c r="X131">
        <v>0</v>
      </c>
      <c r="Y131" t="s">
        <v>420</v>
      </c>
      <c r="Z131">
        <v>1348405</v>
      </c>
      <c r="AA131" t="s">
        <v>397</v>
      </c>
      <c r="AB131" t="s">
        <v>398</v>
      </c>
      <c r="AC131" t="s">
        <v>399</v>
      </c>
      <c r="AD131" t="s">
        <v>400</v>
      </c>
      <c r="AE131" t="s">
        <v>258</v>
      </c>
      <c r="AF131">
        <v>2</v>
      </c>
      <c r="AG131">
        <v>2</v>
      </c>
      <c r="AH131">
        <v>2</v>
      </c>
      <c r="AI131">
        <v>1</v>
      </c>
      <c r="AJ131">
        <v>2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8</v>
      </c>
      <c r="AW131">
        <v>12</v>
      </c>
      <c r="AX131">
        <v>15</v>
      </c>
      <c r="AY131">
        <v>9</v>
      </c>
      <c r="AZ131">
        <v>31</v>
      </c>
      <c r="BA131">
        <v>12</v>
      </c>
      <c r="BB131">
        <v>19</v>
      </c>
      <c r="BC131">
        <v>0.25</v>
      </c>
      <c r="BD131">
        <v>0.16666666666666</v>
      </c>
      <c r="BE131">
        <v>0.13333333333333</v>
      </c>
      <c r="BF131">
        <v>0.11111111111110999</v>
      </c>
      <c r="BG131">
        <v>6.451612903225E-2</v>
      </c>
      <c r="BH131">
        <v>8.3333333333329998E-2</v>
      </c>
      <c r="BI131">
        <v>5.2631578947360001E-2</v>
      </c>
    </row>
    <row r="132" spans="1:61" x14ac:dyDescent="0.2">
      <c r="A132" t="s">
        <v>1178</v>
      </c>
      <c r="B132" t="s">
        <v>383</v>
      </c>
      <c r="C132" t="s">
        <v>384</v>
      </c>
      <c r="D132" t="s">
        <v>385</v>
      </c>
      <c r="E132" t="s">
        <v>403</v>
      </c>
      <c r="G132" t="s">
        <v>567</v>
      </c>
      <c r="H132" t="s">
        <v>1107</v>
      </c>
      <c r="I132" t="b">
        <v>0</v>
      </c>
      <c r="J132">
        <v>45478</v>
      </c>
      <c r="K132" t="s">
        <v>417</v>
      </c>
      <c r="M132" t="s">
        <v>1180</v>
      </c>
      <c r="N132" t="s">
        <v>1110</v>
      </c>
      <c r="O132" t="s">
        <v>393</v>
      </c>
      <c r="P132">
        <v>10034</v>
      </c>
      <c r="Q132" t="s">
        <v>1181</v>
      </c>
      <c r="R132" t="s">
        <v>336</v>
      </c>
      <c r="S132" t="s">
        <v>401</v>
      </c>
      <c r="T132" t="s">
        <v>401</v>
      </c>
      <c r="U132">
        <v>1</v>
      </c>
      <c r="V132">
        <v>1</v>
      </c>
      <c r="W132">
        <v>0</v>
      </c>
      <c r="X132">
        <v>0</v>
      </c>
      <c r="Y132" t="s">
        <v>420</v>
      </c>
      <c r="Z132">
        <v>1348405</v>
      </c>
      <c r="AA132" t="s">
        <v>397</v>
      </c>
      <c r="AB132" t="s">
        <v>398</v>
      </c>
      <c r="AC132" t="s">
        <v>399</v>
      </c>
      <c r="AD132" t="s">
        <v>400</v>
      </c>
      <c r="AE132" t="s">
        <v>258</v>
      </c>
      <c r="AF132">
        <v>3</v>
      </c>
      <c r="AG132">
        <v>3</v>
      </c>
      <c r="AH132">
        <v>1</v>
      </c>
      <c r="AI132">
        <v>0</v>
      </c>
      <c r="AJ132">
        <v>2</v>
      </c>
      <c r="AK132">
        <v>2</v>
      </c>
      <c r="AL132">
        <v>0</v>
      </c>
      <c r="AM132">
        <v>4</v>
      </c>
      <c r="AN132">
        <v>0</v>
      </c>
      <c r="AO132">
        <v>3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18</v>
      </c>
      <c r="AW132">
        <v>10</v>
      </c>
      <c r="AX132">
        <v>11</v>
      </c>
      <c r="AY132">
        <v>5</v>
      </c>
      <c r="AZ132">
        <v>27</v>
      </c>
      <c r="BA132">
        <v>24</v>
      </c>
      <c r="BB132">
        <v>8</v>
      </c>
      <c r="BC132">
        <v>0.16666666666666</v>
      </c>
      <c r="BD132">
        <v>0.3</v>
      </c>
      <c r="BE132">
        <v>9.0909090909089996E-2</v>
      </c>
      <c r="BF132">
        <v>0</v>
      </c>
      <c r="BG132">
        <v>7.4074074074070004E-2</v>
      </c>
      <c r="BH132">
        <v>8.3333333333329998E-2</v>
      </c>
      <c r="BI132">
        <v>0</v>
      </c>
    </row>
    <row r="133" spans="1:61" x14ac:dyDescent="0.2">
      <c r="A133" t="s">
        <v>1182</v>
      </c>
      <c r="B133" t="s">
        <v>383</v>
      </c>
      <c r="C133" t="s">
        <v>384</v>
      </c>
      <c r="D133" t="s">
        <v>385</v>
      </c>
      <c r="G133" t="s">
        <v>567</v>
      </c>
      <c r="H133" t="s">
        <v>1107</v>
      </c>
      <c r="I133" t="b">
        <v>0</v>
      </c>
      <c r="J133">
        <v>46739</v>
      </c>
      <c r="K133" t="s">
        <v>1184</v>
      </c>
      <c r="M133" t="s">
        <v>1185</v>
      </c>
      <c r="N133" t="s">
        <v>1110</v>
      </c>
      <c r="O133" t="s">
        <v>393</v>
      </c>
      <c r="P133">
        <v>10030</v>
      </c>
      <c r="Q133" t="s">
        <v>1186</v>
      </c>
      <c r="R133" t="s">
        <v>333</v>
      </c>
      <c r="S133" t="s">
        <v>401</v>
      </c>
      <c r="U133">
        <v>0</v>
      </c>
      <c r="V133">
        <v>0</v>
      </c>
      <c r="W133">
        <v>0</v>
      </c>
      <c r="X133">
        <v>0</v>
      </c>
      <c r="Y133" t="s">
        <v>1187</v>
      </c>
      <c r="Z133">
        <v>1462548</v>
      </c>
      <c r="AA133" t="s">
        <v>397</v>
      </c>
      <c r="AB133" t="s">
        <v>398</v>
      </c>
      <c r="AC133" t="s">
        <v>399</v>
      </c>
      <c r="AD133" t="s">
        <v>400</v>
      </c>
      <c r="AE133" t="s">
        <v>334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2</v>
      </c>
      <c r="AX133">
        <v>0</v>
      </c>
      <c r="AY133">
        <v>1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0</v>
      </c>
    </row>
    <row r="134" spans="1:61" x14ac:dyDescent="0.2">
      <c r="A134" t="s">
        <v>1189</v>
      </c>
      <c r="B134" t="s">
        <v>383</v>
      </c>
      <c r="C134" t="s">
        <v>384</v>
      </c>
      <c r="D134" t="s">
        <v>385</v>
      </c>
      <c r="E134" t="s">
        <v>403</v>
      </c>
      <c r="G134" t="s">
        <v>567</v>
      </c>
      <c r="H134" t="s">
        <v>1107</v>
      </c>
      <c r="I134" t="b">
        <v>0</v>
      </c>
      <c r="J134">
        <v>48143</v>
      </c>
      <c r="K134" t="s">
        <v>417</v>
      </c>
      <c r="M134" t="s">
        <v>1191</v>
      </c>
      <c r="N134" t="s">
        <v>1110</v>
      </c>
      <c r="O134" t="s">
        <v>393</v>
      </c>
      <c r="P134">
        <v>10039</v>
      </c>
      <c r="Q134" t="s">
        <v>1192</v>
      </c>
      <c r="R134" t="s">
        <v>336</v>
      </c>
      <c r="S134" t="s">
        <v>401</v>
      </c>
      <c r="T134" t="s">
        <v>401</v>
      </c>
      <c r="U134">
        <v>1</v>
      </c>
      <c r="V134">
        <v>1</v>
      </c>
      <c r="W134">
        <v>0</v>
      </c>
      <c r="X134">
        <v>0</v>
      </c>
      <c r="Y134" t="s">
        <v>420</v>
      </c>
      <c r="Z134">
        <v>1348405</v>
      </c>
      <c r="AA134" t="s">
        <v>397</v>
      </c>
      <c r="AB134" t="s">
        <v>398</v>
      </c>
      <c r="AC134" t="s">
        <v>399</v>
      </c>
      <c r="AD134" t="s">
        <v>400</v>
      </c>
      <c r="AE134" t="s">
        <v>258</v>
      </c>
      <c r="AF134">
        <v>0</v>
      </c>
      <c r="AG134">
        <v>1</v>
      </c>
      <c r="AH134">
        <v>0</v>
      </c>
      <c r="AI134">
        <v>0</v>
      </c>
      <c r="AJ134">
        <v>3</v>
      </c>
      <c r="AK134">
        <v>1</v>
      </c>
      <c r="AL134">
        <v>1</v>
      </c>
      <c r="AM134">
        <v>2</v>
      </c>
      <c r="AN134">
        <v>0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2</v>
      </c>
      <c r="AU134">
        <v>0</v>
      </c>
      <c r="AV134">
        <v>7</v>
      </c>
      <c r="AW134">
        <v>5</v>
      </c>
      <c r="AX134">
        <v>3</v>
      </c>
      <c r="AY134">
        <v>5</v>
      </c>
      <c r="AZ134">
        <v>3</v>
      </c>
      <c r="BA134">
        <v>5</v>
      </c>
      <c r="BB134">
        <v>4</v>
      </c>
      <c r="BC134">
        <v>0</v>
      </c>
      <c r="BD134">
        <v>0.2</v>
      </c>
      <c r="BE134">
        <v>0</v>
      </c>
      <c r="BF134">
        <v>0</v>
      </c>
      <c r="BG134">
        <v>1</v>
      </c>
      <c r="BH134">
        <v>0.2</v>
      </c>
      <c r="BI134">
        <v>0.25</v>
      </c>
    </row>
    <row r="135" spans="1:61" x14ac:dyDescent="0.2">
      <c r="A135" t="s">
        <v>1193</v>
      </c>
      <c r="B135" t="s">
        <v>383</v>
      </c>
      <c r="C135" t="s">
        <v>384</v>
      </c>
      <c r="D135" t="s">
        <v>385</v>
      </c>
      <c r="G135" t="s">
        <v>567</v>
      </c>
      <c r="H135" t="s">
        <v>1107</v>
      </c>
      <c r="I135" t="b">
        <v>0</v>
      </c>
      <c r="J135">
        <v>48145</v>
      </c>
      <c r="K135" t="s">
        <v>1195</v>
      </c>
      <c r="M135" t="s">
        <v>1196</v>
      </c>
      <c r="N135" t="s">
        <v>1110</v>
      </c>
      <c r="O135" t="s">
        <v>393</v>
      </c>
      <c r="P135">
        <v>10039</v>
      </c>
      <c r="Q135" t="s">
        <v>1197</v>
      </c>
      <c r="R135" t="s">
        <v>333</v>
      </c>
      <c r="S135" t="s">
        <v>401</v>
      </c>
      <c r="U135">
        <v>0</v>
      </c>
      <c r="V135">
        <v>0</v>
      </c>
      <c r="W135">
        <v>0</v>
      </c>
      <c r="X135">
        <v>0</v>
      </c>
      <c r="Y135" t="s">
        <v>1198</v>
      </c>
      <c r="Z135">
        <v>1465926</v>
      </c>
      <c r="AA135" t="s">
        <v>397</v>
      </c>
      <c r="AB135" t="s">
        <v>398</v>
      </c>
      <c r="AC135" t="s">
        <v>399</v>
      </c>
      <c r="AD135" t="s">
        <v>400</v>
      </c>
      <c r="AE135" t="s">
        <v>334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4</v>
      </c>
      <c r="AX135">
        <v>2</v>
      </c>
      <c r="AY135">
        <v>0</v>
      </c>
      <c r="AZ135">
        <v>4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 x14ac:dyDescent="0.2">
      <c r="A136" t="s">
        <v>1200</v>
      </c>
      <c r="B136" t="s">
        <v>383</v>
      </c>
      <c r="C136" t="s">
        <v>384</v>
      </c>
      <c r="D136" t="s">
        <v>809</v>
      </c>
      <c r="F136" t="s">
        <v>386</v>
      </c>
      <c r="G136" t="s">
        <v>810</v>
      </c>
      <c r="H136" t="s">
        <v>810</v>
      </c>
      <c r="I136" t="b">
        <v>0</v>
      </c>
      <c r="J136">
        <v>7157</v>
      </c>
      <c r="K136" t="s">
        <v>1202</v>
      </c>
      <c r="M136" t="s">
        <v>1203</v>
      </c>
      <c r="N136" t="s">
        <v>1204</v>
      </c>
      <c r="O136" t="s">
        <v>815</v>
      </c>
      <c r="P136">
        <v>7644</v>
      </c>
      <c r="Q136" t="s">
        <v>1205</v>
      </c>
      <c r="R136" t="s">
        <v>335</v>
      </c>
      <c r="S136" t="s">
        <v>401</v>
      </c>
      <c r="U136">
        <v>0</v>
      </c>
      <c r="V136">
        <v>0</v>
      </c>
      <c r="W136">
        <v>0</v>
      </c>
      <c r="X136">
        <v>0</v>
      </c>
      <c r="Y136" t="s">
        <v>1206</v>
      </c>
      <c r="Z136">
        <v>1345551</v>
      </c>
      <c r="AA136" t="s">
        <v>397</v>
      </c>
      <c r="AB136" t="s">
        <v>398</v>
      </c>
      <c r="AC136" t="s">
        <v>445</v>
      </c>
      <c r="AD136" t="s">
        <v>446</v>
      </c>
      <c r="AE136" t="s">
        <v>334</v>
      </c>
      <c r="AF136">
        <v>0</v>
      </c>
      <c r="AG136">
        <v>0</v>
      </c>
      <c r="AH136">
        <v>2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11</v>
      </c>
      <c r="AX136">
        <v>4</v>
      </c>
      <c r="AY136">
        <v>1</v>
      </c>
      <c r="AZ136">
        <v>4</v>
      </c>
      <c r="BA136">
        <v>7</v>
      </c>
      <c r="BB136">
        <v>5</v>
      </c>
      <c r="BC136">
        <v>0</v>
      </c>
      <c r="BD136">
        <v>0</v>
      </c>
      <c r="BE136">
        <v>0.5</v>
      </c>
      <c r="BF136">
        <v>0</v>
      </c>
      <c r="BG136">
        <v>0</v>
      </c>
      <c r="BH136">
        <v>0.14285714285713999</v>
      </c>
      <c r="BI136">
        <v>0</v>
      </c>
    </row>
    <row r="137" spans="1:61" x14ac:dyDescent="0.2">
      <c r="A137" t="s">
        <v>1208</v>
      </c>
      <c r="B137" t="s">
        <v>383</v>
      </c>
      <c r="C137" t="s">
        <v>384</v>
      </c>
      <c r="D137" t="s">
        <v>809</v>
      </c>
      <c r="F137" t="s">
        <v>386</v>
      </c>
      <c r="G137" t="s">
        <v>810</v>
      </c>
      <c r="H137" t="s">
        <v>810</v>
      </c>
      <c r="I137" t="b">
        <v>0</v>
      </c>
      <c r="J137">
        <v>7174</v>
      </c>
      <c r="K137" t="s">
        <v>1210</v>
      </c>
      <c r="M137" t="s">
        <v>1211</v>
      </c>
      <c r="N137" t="s">
        <v>1212</v>
      </c>
      <c r="O137" t="s">
        <v>815</v>
      </c>
      <c r="P137">
        <v>7601</v>
      </c>
      <c r="Q137" t="s">
        <v>1213</v>
      </c>
      <c r="R137" t="s">
        <v>336</v>
      </c>
      <c r="S137" t="s">
        <v>401</v>
      </c>
      <c r="U137">
        <v>1</v>
      </c>
      <c r="V137">
        <v>1</v>
      </c>
      <c r="W137">
        <v>0</v>
      </c>
      <c r="X137">
        <v>0</v>
      </c>
      <c r="Y137" t="s">
        <v>1214</v>
      </c>
      <c r="Z137">
        <v>1346377</v>
      </c>
      <c r="AA137" t="s">
        <v>397</v>
      </c>
      <c r="AB137" t="s">
        <v>398</v>
      </c>
      <c r="AC137" t="s">
        <v>445</v>
      </c>
      <c r="AD137" t="s">
        <v>446</v>
      </c>
      <c r="AE137" t="s">
        <v>334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1</v>
      </c>
      <c r="AU137">
        <v>0</v>
      </c>
      <c r="AV137">
        <v>0</v>
      </c>
      <c r="AW137">
        <v>8</v>
      </c>
      <c r="AX137">
        <v>1</v>
      </c>
      <c r="AY137">
        <v>2</v>
      </c>
      <c r="AZ137">
        <v>4</v>
      </c>
      <c r="BA137">
        <v>5</v>
      </c>
      <c r="BB137">
        <v>6</v>
      </c>
      <c r="BC137">
        <v>0</v>
      </c>
      <c r="BD137">
        <v>0.125</v>
      </c>
      <c r="BE137">
        <v>0</v>
      </c>
      <c r="BF137">
        <v>0</v>
      </c>
      <c r="BG137">
        <v>0</v>
      </c>
      <c r="BH137">
        <v>0.2</v>
      </c>
      <c r="BI137">
        <v>0.33333333333332998</v>
      </c>
    </row>
    <row r="138" spans="1:61" x14ac:dyDescent="0.2">
      <c r="A138" t="s">
        <v>1216</v>
      </c>
      <c r="B138" t="s">
        <v>383</v>
      </c>
      <c r="C138" t="s">
        <v>384</v>
      </c>
      <c r="D138" t="s">
        <v>809</v>
      </c>
      <c r="F138" t="s">
        <v>386</v>
      </c>
      <c r="G138" t="s">
        <v>810</v>
      </c>
      <c r="H138" t="s">
        <v>810</v>
      </c>
      <c r="I138" t="b">
        <v>0</v>
      </c>
      <c r="J138">
        <v>14959</v>
      </c>
      <c r="K138" t="s">
        <v>1218</v>
      </c>
      <c r="M138" t="s">
        <v>1219</v>
      </c>
      <c r="N138" t="s">
        <v>1220</v>
      </c>
      <c r="O138" t="s">
        <v>815</v>
      </c>
      <c r="P138">
        <v>7087</v>
      </c>
      <c r="Q138" t="s">
        <v>1221</v>
      </c>
      <c r="R138" t="s">
        <v>336</v>
      </c>
      <c r="S138" t="s">
        <v>401</v>
      </c>
      <c r="T138" t="s">
        <v>410</v>
      </c>
      <c r="U138">
        <v>1</v>
      </c>
      <c r="V138">
        <v>1</v>
      </c>
      <c r="W138">
        <v>0</v>
      </c>
      <c r="X138">
        <v>0</v>
      </c>
      <c r="Y138" t="s">
        <v>1222</v>
      </c>
      <c r="Z138">
        <v>1346377</v>
      </c>
      <c r="AA138" t="s">
        <v>397</v>
      </c>
      <c r="AB138" t="s">
        <v>398</v>
      </c>
      <c r="AC138" t="s">
        <v>445</v>
      </c>
      <c r="AD138" t="s">
        <v>446</v>
      </c>
      <c r="AE138" t="s">
        <v>258</v>
      </c>
      <c r="AF138">
        <v>1</v>
      </c>
      <c r="AG138">
        <v>3</v>
      </c>
      <c r="AH138">
        <v>0</v>
      </c>
      <c r="AI138">
        <v>3</v>
      </c>
      <c r="AJ138">
        <v>1</v>
      </c>
      <c r="AK138">
        <v>0</v>
      </c>
      <c r="AL138">
        <v>3</v>
      </c>
      <c r="AM138">
        <v>3</v>
      </c>
      <c r="AN138">
        <v>0</v>
      </c>
      <c r="AO138">
        <v>2</v>
      </c>
      <c r="AP138">
        <v>0</v>
      </c>
      <c r="AQ138">
        <v>0</v>
      </c>
      <c r="AR138">
        <v>3</v>
      </c>
      <c r="AS138">
        <v>0</v>
      </c>
      <c r="AT138">
        <v>1</v>
      </c>
      <c r="AU138">
        <v>0</v>
      </c>
      <c r="AV138">
        <v>15</v>
      </c>
      <c r="AW138">
        <v>22</v>
      </c>
      <c r="AX138">
        <v>14</v>
      </c>
      <c r="AY138">
        <v>10</v>
      </c>
      <c r="AZ138">
        <v>11</v>
      </c>
      <c r="BA138">
        <v>14</v>
      </c>
      <c r="BB138">
        <v>11</v>
      </c>
      <c r="BC138">
        <v>6.6666666666660004E-2</v>
      </c>
      <c r="BD138">
        <v>0.13636363636363</v>
      </c>
      <c r="BE138">
        <v>0</v>
      </c>
      <c r="BF138">
        <v>0.3</v>
      </c>
      <c r="BG138">
        <v>9.0909090909089996E-2</v>
      </c>
      <c r="BH138">
        <v>0</v>
      </c>
      <c r="BI138">
        <v>0.27272727272726999</v>
      </c>
    </row>
    <row r="139" spans="1:61" x14ac:dyDescent="0.2">
      <c r="A139" t="s">
        <v>1223</v>
      </c>
      <c r="B139" t="s">
        <v>383</v>
      </c>
      <c r="C139" t="s">
        <v>384</v>
      </c>
      <c r="D139" t="s">
        <v>809</v>
      </c>
      <c r="F139" t="s">
        <v>386</v>
      </c>
      <c r="G139" t="s">
        <v>810</v>
      </c>
      <c r="H139" t="s">
        <v>810</v>
      </c>
      <c r="I139" t="b">
        <v>0</v>
      </c>
      <c r="J139">
        <v>15206</v>
      </c>
      <c r="K139" t="s">
        <v>1225</v>
      </c>
      <c r="M139" t="s">
        <v>1226</v>
      </c>
      <c r="N139" t="s">
        <v>1227</v>
      </c>
      <c r="O139" t="s">
        <v>815</v>
      </c>
      <c r="P139">
        <v>7047</v>
      </c>
      <c r="Q139" t="s">
        <v>1228</v>
      </c>
      <c r="R139" t="s">
        <v>336</v>
      </c>
      <c r="S139" t="s">
        <v>401</v>
      </c>
      <c r="U139">
        <v>1</v>
      </c>
      <c r="V139">
        <v>1</v>
      </c>
      <c r="W139">
        <v>0</v>
      </c>
      <c r="X139">
        <v>0</v>
      </c>
      <c r="Y139" t="s">
        <v>1222</v>
      </c>
      <c r="Z139">
        <v>1346377</v>
      </c>
      <c r="AA139" t="s">
        <v>397</v>
      </c>
      <c r="AB139" t="s">
        <v>398</v>
      </c>
      <c r="AC139" t="s">
        <v>445</v>
      </c>
      <c r="AD139" t="s">
        <v>446</v>
      </c>
      <c r="AE139" t="s">
        <v>258</v>
      </c>
      <c r="AF139">
        <v>2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4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1</v>
      </c>
      <c r="AV139">
        <v>9</v>
      </c>
      <c r="AW139">
        <v>10</v>
      </c>
      <c r="AX139">
        <v>3</v>
      </c>
      <c r="AY139">
        <v>14</v>
      </c>
      <c r="AZ139">
        <v>8</v>
      </c>
      <c r="BA139">
        <v>4</v>
      </c>
      <c r="BB139">
        <v>13</v>
      </c>
      <c r="BC139">
        <v>0.22222222222221999</v>
      </c>
      <c r="BD139">
        <v>0</v>
      </c>
      <c r="BE139">
        <v>0</v>
      </c>
      <c r="BF139">
        <v>0</v>
      </c>
      <c r="BG139">
        <v>0.125</v>
      </c>
      <c r="BH139">
        <v>0.25</v>
      </c>
      <c r="BI139">
        <v>0.30769230769229999</v>
      </c>
    </row>
    <row r="140" spans="1:61" x14ac:dyDescent="0.2">
      <c r="A140" t="s">
        <v>1229</v>
      </c>
      <c r="B140" t="s">
        <v>383</v>
      </c>
      <c r="C140" t="s">
        <v>384</v>
      </c>
      <c r="D140" t="s">
        <v>809</v>
      </c>
      <c r="F140" t="s">
        <v>386</v>
      </c>
      <c r="G140" t="s">
        <v>810</v>
      </c>
      <c r="H140" t="s">
        <v>810</v>
      </c>
      <c r="I140" t="b">
        <v>0</v>
      </c>
      <c r="J140">
        <v>21148</v>
      </c>
      <c r="K140" t="s">
        <v>1231</v>
      </c>
      <c r="M140" t="s">
        <v>1232</v>
      </c>
      <c r="N140" t="s">
        <v>1220</v>
      </c>
      <c r="O140" t="s">
        <v>815</v>
      </c>
      <c r="P140">
        <v>7087</v>
      </c>
      <c r="Q140" t="s">
        <v>1233</v>
      </c>
      <c r="R140" t="s">
        <v>336</v>
      </c>
      <c r="S140" t="s">
        <v>401</v>
      </c>
      <c r="U140">
        <v>1</v>
      </c>
      <c r="V140">
        <v>1</v>
      </c>
      <c r="W140">
        <v>0</v>
      </c>
      <c r="X140">
        <v>0</v>
      </c>
      <c r="Y140" t="s">
        <v>1222</v>
      </c>
      <c r="Z140">
        <v>1346377</v>
      </c>
      <c r="AA140" t="s">
        <v>397</v>
      </c>
      <c r="AB140" t="s">
        <v>398</v>
      </c>
      <c r="AC140" t="s">
        <v>445</v>
      </c>
      <c r="AD140" t="s">
        <v>446</v>
      </c>
      <c r="AE140" t="s">
        <v>258</v>
      </c>
      <c r="AF140">
        <v>0</v>
      </c>
      <c r="AG140">
        <v>0</v>
      </c>
      <c r="AH140">
        <v>1</v>
      </c>
      <c r="AI140">
        <v>0</v>
      </c>
      <c r="AJ140">
        <v>2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8</v>
      </c>
      <c r="AW140">
        <v>13</v>
      </c>
      <c r="AX140">
        <v>11</v>
      </c>
      <c r="AY140">
        <v>10</v>
      </c>
      <c r="AZ140">
        <v>14</v>
      </c>
      <c r="BA140">
        <v>15</v>
      </c>
      <c r="BB140">
        <v>6</v>
      </c>
      <c r="BC140">
        <v>0</v>
      </c>
      <c r="BD140">
        <v>0</v>
      </c>
      <c r="BE140">
        <v>9.0909090909089996E-2</v>
      </c>
      <c r="BF140">
        <v>0</v>
      </c>
      <c r="BG140">
        <v>0.14285714285713999</v>
      </c>
      <c r="BH140">
        <v>6.6666666666660004E-2</v>
      </c>
      <c r="BI140">
        <v>0</v>
      </c>
    </row>
    <row r="141" spans="1:61" x14ac:dyDescent="0.2">
      <c r="A141" t="s">
        <v>1234</v>
      </c>
      <c r="B141" t="s">
        <v>383</v>
      </c>
      <c r="C141" t="s">
        <v>384</v>
      </c>
      <c r="D141" t="s">
        <v>809</v>
      </c>
      <c r="F141" t="s">
        <v>386</v>
      </c>
      <c r="G141" t="s">
        <v>810</v>
      </c>
      <c r="H141" t="s">
        <v>810</v>
      </c>
      <c r="I141" t="b">
        <v>0</v>
      </c>
      <c r="J141">
        <v>30389</v>
      </c>
      <c r="K141" t="s">
        <v>1236</v>
      </c>
      <c r="M141" t="s">
        <v>1237</v>
      </c>
      <c r="N141" t="s">
        <v>881</v>
      </c>
      <c r="O141" t="s">
        <v>815</v>
      </c>
      <c r="P141">
        <v>7505</v>
      </c>
      <c r="Q141" t="s">
        <v>1238</v>
      </c>
      <c r="R141" t="s">
        <v>336</v>
      </c>
      <c r="S141" t="s">
        <v>401</v>
      </c>
      <c r="T141" t="s">
        <v>410</v>
      </c>
      <c r="U141">
        <v>1</v>
      </c>
      <c r="V141">
        <v>1</v>
      </c>
      <c r="W141">
        <v>0</v>
      </c>
      <c r="X141">
        <v>0</v>
      </c>
      <c r="Y141" t="s">
        <v>831</v>
      </c>
      <c r="Z141">
        <v>1348318</v>
      </c>
      <c r="AA141" t="s">
        <v>397</v>
      </c>
      <c r="AB141" t="s">
        <v>398</v>
      </c>
      <c r="AC141" t="s">
        <v>445</v>
      </c>
      <c r="AD141" t="s">
        <v>446</v>
      </c>
      <c r="AE141" t="s">
        <v>258</v>
      </c>
      <c r="AF141">
        <v>9</v>
      </c>
      <c r="AG141">
        <v>5</v>
      </c>
      <c r="AH141">
        <v>6</v>
      </c>
      <c r="AI141">
        <v>2</v>
      </c>
      <c r="AJ141">
        <v>6</v>
      </c>
      <c r="AK141">
        <v>5</v>
      </c>
      <c r="AL141">
        <v>4</v>
      </c>
      <c r="AM141">
        <v>6</v>
      </c>
      <c r="AN141">
        <v>1</v>
      </c>
      <c r="AO141">
        <v>3</v>
      </c>
      <c r="AP141">
        <v>0</v>
      </c>
      <c r="AQ141">
        <v>0</v>
      </c>
      <c r="AR141">
        <v>0</v>
      </c>
      <c r="AS141">
        <v>1</v>
      </c>
      <c r="AT141">
        <v>3</v>
      </c>
      <c r="AU141">
        <v>0</v>
      </c>
      <c r="AV141">
        <v>25</v>
      </c>
      <c r="AW141">
        <v>20</v>
      </c>
      <c r="AX141">
        <v>40</v>
      </c>
      <c r="AY141">
        <v>12</v>
      </c>
      <c r="AZ141">
        <v>39</v>
      </c>
      <c r="BA141">
        <v>33</v>
      </c>
      <c r="BB141">
        <v>27</v>
      </c>
      <c r="BC141">
        <v>0.36</v>
      </c>
      <c r="BD141">
        <v>0.25</v>
      </c>
      <c r="BE141">
        <v>0.15</v>
      </c>
      <c r="BF141">
        <v>0.16666666666666</v>
      </c>
      <c r="BG141">
        <v>0.15384615384615</v>
      </c>
      <c r="BH141">
        <v>0.15151515151514999</v>
      </c>
      <c r="BI141">
        <v>0.14814814814814001</v>
      </c>
    </row>
    <row r="142" spans="1:61" x14ac:dyDescent="0.2">
      <c r="A142" t="s">
        <v>1239</v>
      </c>
      <c r="B142" t="s">
        <v>383</v>
      </c>
      <c r="C142" t="s">
        <v>384</v>
      </c>
      <c r="D142" t="s">
        <v>809</v>
      </c>
      <c r="F142" t="s">
        <v>386</v>
      </c>
      <c r="G142" t="s">
        <v>810</v>
      </c>
      <c r="H142" t="s">
        <v>810</v>
      </c>
      <c r="I142" t="b">
        <v>0</v>
      </c>
      <c r="J142">
        <v>32469</v>
      </c>
      <c r="K142" t="s">
        <v>742</v>
      </c>
      <c r="L142">
        <v>16</v>
      </c>
      <c r="M142" t="s">
        <v>1241</v>
      </c>
      <c r="N142" t="s">
        <v>1242</v>
      </c>
      <c r="O142" t="s">
        <v>815</v>
      </c>
      <c r="P142">
        <v>7087</v>
      </c>
      <c r="Q142" t="s">
        <v>1243</v>
      </c>
      <c r="R142" t="s">
        <v>336</v>
      </c>
      <c r="S142" t="s">
        <v>1244</v>
      </c>
      <c r="U142">
        <v>0</v>
      </c>
      <c r="V142">
        <v>1</v>
      </c>
      <c r="W142">
        <v>0</v>
      </c>
      <c r="X142">
        <v>0</v>
      </c>
      <c r="Y142" t="s">
        <v>746</v>
      </c>
      <c r="Z142">
        <v>1346383</v>
      </c>
      <c r="AA142" t="s">
        <v>397</v>
      </c>
      <c r="AB142" t="s">
        <v>398</v>
      </c>
      <c r="AC142" t="s">
        <v>445</v>
      </c>
      <c r="AD142" t="s">
        <v>446</v>
      </c>
      <c r="AE142" t="s">
        <v>334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2">
      <c r="A143" t="s">
        <v>1245</v>
      </c>
      <c r="B143" t="s">
        <v>383</v>
      </c>
      <c r="C143" t="s">
        <v>384</v>
      </c>
      <c r="D143" t="s">
        <v>809</v>
      </c>
      <c r="F143" t="s">
        <v>386</v>
      </c>
      <c r="G143" t="s">
        <v>810</v>
      </c>
      <c r="H143" t="s">
        <v>810</v>
      </c>
      <c r="I143" t="b">
        <v>0</v>
      </c>
      <c r="J143">
        <v>33684</v>
      </c>
      <c r="K143" t="s">
        <v>1247</v>
      </c>
      <c r="M143" t="s">
        <v>1248</v>
      </c>
      <c r="N143" t="s">
        <v>881</v>
      </c>
      <c r="O143" t="s">
        <v>815</v>
      </c>
      <c r="P143">
        <v>7501</v>
      </c>
      <c r="Q143" t="s">
        <v>1249</v>
      </c>
      <c r="R143" t="s">
        <v>336</v>
      </c>
      <c r="S143" t="s">
        <v>401</v>
      </c>
      <c r="U143">
        <v>1</v>
      </c>
      <c r="V143">
        <v>1</v>
      </c>
      <c r="W143">
        <v>0</v>
      </c>
      <c r="X143">
        <v>0</v>
      </c>
      <c r="Y143" t="s">
        <v>831</v>
      </c>
      <c r="Z143">
        <v>1348318</v>
      </c>
      <c r="AA143" t="s">
        <v>397</v>
      </c>
      <c r="AB143" t="s">
        <v>398</v>
      </c>
      <c r="AC143" t="s">
        <v>445</v>
      </c>
      <c r="AD143" t="s">
        <v>446</v>
      </c>
      <c r="AE143" t="s">
        <v>334</v>
      </c>
      <c r="AF143">
        <v>1</v>
      </c>
      <c r="AG143">
        <v>0</v>
      </c>
      <c r="AH143">
        <v>0</v>
      </c>
      <c r="AI143">
        <v>1</v>
      </c>
      <c r="AJ143">
        <v>2</v>
      </c>
      <c r="AK143">
        <v>0</v>
      </c>
      <c r="AL143">
        <v>2</v>
      </c>
      <c r="AM143">
        <v>0</v>
      </c>
      <c r="AN143">
        <v>1</v>
      </c>
      <c r="AO143">
        <v>2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2</v>
      </c>
      <c r="AW143">
        <v>14</v>
      </c>
      <c r="AX143">
        <v>4</v>
      </c>
      <c r="AY143">
        <v>9</v>
      </c>
      <c r="AZ143">
        <v>12</v>
      </c>
      <c r="BA143">
        <v>9</v>
      </c>
      <c r="BB143">
        <v>10</v>
      </c>
      <c r="BC143">
        <v>0.5</v>
      </c>
      <c r="BD143">
        <v>0</v>
      </c>
      <c r="BE143">
        <v>0</v>
      </c>
      <c r="BF143">
        <v>0.11111111111110999</v>
      </c>
      <c r="BG143">
        <v>0.16666666666666</v>
      </c>
      <c r="BH143">
        <v>0</v>
      </c>
      <c r="BI143">
        <v>0.2</v>
      </c>
    </row>
    <row r="144" spans="1:61" x14ac:dyDescent="0.2">
      <c r="A144" t="s">
        <v>1250</v>
      </c>
      <c r="B144" t="s">
        <v>383</v>
      </c>
      <c r="C144" t="s">
        <v>384</v>
      </c>
      <c r="D144" t="s">
        <v>809</v>
      </c>
      <c r="F144" t="s">
        <v>386</v>
      </c>
      <c r="G144" t="s">
        <v>810</v>
      </c>
      <c r="H144" t="s">
        <v>810</v>
      </c>
      <c r="I144" t="b">
        <v>0</v>
      </c>
      <c r="J144">
        <v>45588</v>
      </c>
      <c r="K144" t="s">
        <v>1252</v>
      </c>
      <c r="M144" t="s">
        <v>1253</v>
      </c>
      <c r="N144" t="s">
        <v>1254</v>
      </c>
      <c r="O144" t="s">
        <v>815</v>
      </c>
      <c r="P144">
        <v>8865</v>
      </c>
      <c r="Q144" t="s">
        <v>1255</v>
      </c>
      <c r="R144" t="s">
        <v>333</v>
      </c>
      <c r="S144" t="s">
        <v>401</v>
      </c>
      <c r="U144">
        <v>0</v>
      </c>
      <c r="V144">
        <v>0</v>
      </c>
      <c r="W144">
        <v>0</v>
      </c>
      <c r="X144">
        <v>1</v>
      </c>
      <c r="Y144" t="s">
        <v>1256</v>
      </c>
      <c r="Z144">
        <v>1444537</v>
      </c>
      <c r="AA144" t="s">
        <v>397</v>
      </c>
      <c r="AB144" t="s">
        <v>398</v>
      </c>
      <c r="AC144" t="s">
        <v>445</v>
      </c>
      <c r="AD144" t="s">
        <v>446</v>
      </c>
      <c r="AE144" t="s">
        <v>334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3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2">
      <c r="A145" t="s">
        <v>1258</v>
      </c>
      <c r="B145" t="s">
        <v>383</v>
      </c>
      <c r="C145" t="s">
        <v>384</v>
      </c>
      <c r="D145" t="s">
        <v>809</v>
      </c>
      <c r="F145" t="s">
        <v>386</v>
      </c>
      <c r="G145" t="s">
        <v>810</v>
      </c>
      <c r="H145" t="s">
        <v>810</v>
      </c>
      <c r="I145" t="b">
        <v>0</v>
      </c>
      <c r="J145">
        <v>45993</v>
      </c>
      <c r="K145" t="s">
        <v>1260</v>
      </c>
      <c r="M145" t="s">
        <v>1261</v>
      </c>
      <c r="N145" t="s">
        <v>1220</v>
      </c>
      <c r="O145" t="s">
        <v>815</v>
      </c>
      <c r="P145">
        <v>7087</v>
      </c>
      <c r="Q145" t="s">
        <v>1262</v>
      </c>
      <c r="R145" t="s">
        <v>335</v>
      </c>
      <c r="S145" t="s">
        <v>401</v>
      </c>
      <c r="T145" t="s">
        <v>401</v>
      </c>
      <c r="U145">
        <v>1</v>
      </c>
      <c r="V145">
        <v>1</v>
      </c>
      <c r="W145">
        <v>0</v>
      </c>
      <c r="X145">
        <v>0</v>
      </c>
      <c r="Y145" t="s">
        <v>1263</v>
      </c>
      <c r="Z145">
        <v>1449064</v>
      </c>
      <c r="AA145" t="s">
        <v>397</v>
      </c>
      <c r="AB145" t="s">
        <v>398</v>
      </c>
      <c r="AC145" t="s">
        <v>445</v>
      </c>
      <c r="AD145" t="s">
        <v>446</v>
      </c>
      <c r="AE145" t="s">
        <v>334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3</v>
      </c>
      <c r="AX145">
        <v>0</v>
      </c>
      <c r="AY145">
        <v>1</v>
      </c>
      <c r="AZ145">
        <v>1</v>
      </c>
      <c r="BA145">
        <v>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2">
      <c r="A146" t="s">
        <v>1265</v>
      </c>
      <c r="B146" t="s">
        <v>383</v>
      </c>
      <c r="C146" t="s">
        <v>384</v>
      </c>
      <c r="D146" t="s">
        <v>809</v>
      </c>
      <c r="F146" t="s">
        <v>386</v>
      </c>
      <c r="G146" t="s">
        <v>810</v>
      </c>
      <c r="H146" t="s">
        <v>810</v>
      </c>
      <c r="I146" t="b">
        <v>0</v>
      </c>
      <c r="J146">
        <v>47206</v>
      </c>
      <c r="K146" t="s">
        <v>1267</v>
      </c>
      <c r="M146" t="s">
        <v>1268</v>
      </c>
      <c r="N146" t="s">
        <v>1269</v>
      </c>
      <c r="O146" t="s">
        <v>815</v>
      </c>
      <c r="P146">
        <v>7840</v>
      </c>
      <c r="Q146" t="s">
        <v>1270</v>
      </c>
      <c r="R146" t="s">
        <v>333</v>
      </c>
      <c r="S146" t="s">
        <v>401</v>
      </c>
      <c r="U146">
        <v>0</v>
      </c>
      <c r="V146">
        <v>0</v>
      </c>
      <c r="W146">
        <v>0</v>
      </c>
      <c r="X146">
        <v>1</v>
      </c>
      <c r="Y146" t="s">
        <v>1271</v>
      </c>
      <c r="Z146">
        <v>1466031</v>
      </c>
      <c r="AA146" t="s">
        <v>397</v>
      </c>
      <c r="AB146" t="s">
        <v>398</v>
      </c>
      <c r="AC146" t="s">
        <v>445</v>
      </c>
      <c r="AD146" t="s">
        <v>446</v>
      </c>
      <c r="AE146" t="s">
        <v>334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2</v>
      </c>
      <c r="AY146">
        <v>0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2">
      <c r="A147" t="s">
        <v>1273</v>
      </c>
      <c r="B147" t="s">
        <v>383</v>
      </c>
      <c r="C147" t="s">
        <v>384</v>
      </c>
      <c r="D147" t="s">
        <v>809</v>
      </c>
      <c r="F147" t="s">
        <v>386</v>
      </c>
      <c r="G147" t="s">
        <v>810</v>
      </c>
      <c r="H147" t="s">
        <v>810</v>
      </c>
      <c r="I147" t="b">
        <v>0</v>
      </c>
      <c r="J147">
        <v>47587</v>
      </c>
      <c r="K147" t="s">
        <v>913</v>
      </c>
      <c r="M147" t="s">
        <v>1275</v>
      </c>
      <c r="N147" t="s">
        <v>1220</v>
      </c>
      <c r="O147" t="s">
        <v>815</v>
      </c>
      <c r="P147">
        <v>7087</v>
      </c>
      <c r="Q147" t="s">
        <v>1276</v>
      </c>
      <c r="R147" t="s">
        <v>335</v>
      </c>
      <c r="S147" t="s">
        <v>401</v>
      </c>
      <c r="T147" t="s">
        <v>401</v>
      </c>
      <c r="U147">
        <v>1</v>
      </c>
      <c r="V147">
        <v>1</v>
      </c>
      <c r="W147">
        <v>0</v>
      </c>
      <c r="X147">
        <v>0</v>
      </c>
      <c r="Y147" t="s">
        <v>916</v>
      </c>
      <c r="Z147">
        <v>1449039</v>
      </c>
      <c r="AA147" t="s">
        <v>397</v>
      </c>
      <c r="AB147" t="s">
        <v>398</v>
      </c>
      <c r="AC147" t="s">
        <v>445</v>
      </c>
      <c r="AD147" t="s">
        <v>446</v>
      </c>
      <c r="AE147" t="s">
        <v>334</v>
      </c>
      <c r="AF147">
        <v>0</v>
      </c>
      <c r="AG147">
        <v>3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1</v>
      </c>
      <c r="AW147">
        <v>4</v>
      </c>
      <c r="AX147">
        <v>0</v>
      </c>
      <c r="AY147">
        <v>0</v>
      </c>
      <c r="AZ147">
        <v>4</v>
      </c>
      <c r="BA147">
        <v>5</v>
      </c>
      <c r="BB147">
        <v>4</v>
      </c>
      <c r="BC147">
        <v>0</v>
      </c>
      <c r="BD147">
        <v>0.75</v>
      </c>
      <c r="BE147">
        <v>0</v>
      </c>
      <c r="BF147">
        <v>0</v>
      </c>
      <c r="BG147">
        <v>0.25</v>
      </c>
      <c r="BH147">
        <v>0.2</v>
      </c>
      <c r="BI147">
        <v>0</v>
      </c>
    </row>
    <row r="148" spans="1:61" x14ac:dyDescent="0.2">
      <c r="A148" t="s">
        <v>1277</v>
      </c>
      <c r="B148" t="s">
        <v>383</v>
      </c>
      <c r="C148" t="s">
        <v>384</v>
      </c>
      <c r="D148" t="s">
        <v>809</v>
      </c>
      <c r="F148" t="s">
        <v>386</v>
      </c>
      <c r="G148" t="s">
        <v>810</v>
      </c>
      <c r="H148" t="s">
        <v>810</v>
      </c>
      <c r="I148" t="b">
        <v>0</v>
      </c>
      <c r="J148">
        <v>47894</v>
      </c>
      <c r="K148" t="s">
        <v>1279</v>
      </c>
      <c r="M148" t="s">
        <v>1280</v>
      </c>
      <c r="N148" t="s">
        <v>1281</v>
      </c>
      <c r="O148" t="s">
        <v>815</v>
      </c>
      <c r="P148">
        <v>7087</v>
      </c>
      <c r="Q148" t="s">
        <v>1282</v>
      </c>
      <c r="R148" t="s">
        <v>333</v>
      </c>
      <c r="S148" t="s">
        <v>401</v>
      </c>
      <c r="U148">
        <v>0</v>
      </c>
      <c r="V148">
        <v>0</v>
      </c>
      <c r="W148">
        <v>0</v>
      </c>
      <c r="X148">
        <v>0</v>
      </c>
      <c r="Y148" t="s">
        <v>1283</v>
      </c>
      <c r="Z148">
        <v>1471277</v>
      </c>
      <c r="AA148" t="s">
        <v>397</v>
      </c>
      <c r="AB148" t="s">
        <v>398</v>
      </c>
      <c r="AC148" t="s">
        <v>445</v>
      </c>
      <c r="AD148" t="s">
        <v>446</v>
      </c>
      <c r="AE148" t="s">
        <v>334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</row>
    <row r="149" spans="1:61" x14ac:dyDescent="0.2">
      <c r="A149" t="s">
        <v>1285</v>
      </c>
      <c r="B149" t="s">
        <v>383</v>
      </c>
      <c r="C149" t="s">
        <v>384</v>
      </c>
      <c r="D149" t="s">
        <v>809</v>
      </c>
      <c r="F149" t="s">
        <v>386</v>
      </c>
      <c r="G149" t="s">
        <v>810</v>
      </c>
      <c r="H149" t="s">
        <v>810</v>
      </c>
      <c r="I149" t="b">
        <v>0</v>
      </c>
      <c r="J149">
        <v>47896</v>
      </c>
      <c r="K149" t="s">
        <v>514</v>
      </c>
      <c r="M149" t="s">
        <v>1287</v>
      </c>
      <c r="N149" t="s">
        <v>1288</v>
      </c>
      <c r="O149" t="s">
        <v>815</v>
      </c>
      <c r="P149">
        <v>7503</v>
      </c>
      <c r="Q149" t="s">
        <v>1289</v>
      </c>
      <c r="R149" t="s">
        <v>333</v>
      </c>
      <c r="S149" t="s">
        <v>401</v>
      </c>
      <c r="U149">
        <v>0</v>
      </c>
      <c r="V149">
        <v>0</v>
      </c>
      <c r="W149">
        <v>0</v>
      </c>
      <c r="X149">
        <v>0</v>
      </c>
      <c r="Y149" t="s">
        <v>1290</v>
      </c>
      <c r="Z149">
        <v>1470556</v>
      </c>
      <c r="AA149" t="s">
        <v>397</v>
      </c>
      <c r="AB149" t="s">
        <v>398</v>
      </c>
      <c r="AC149" t="s">
        <v>1292</v>
      </c>
      <c r="AD149" t="s">
        <v>446</v>
      </c>
      <c r="AE149" t="s">
        <v>334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>
        <v>0</v>
      </c>
      <c r="AX149">
        <v>5</v>
      </c>
      <c r="AY149">
        <v>3</v>
      </c>
      <c r="AZ149">
        <v>4</v>
      </c>
      <c r="BA149">
        <v>4</v>
      </c>
      <c r="BB149">
        <v>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2">
      <c r="A150" t="s">
        <v>1293</v>
      </c>
      <c r="B150" t="s">
        <v>383</v>
      </c>
      <c r="C150" t="s">
        <v>384</v>
      </c>
      <c r="D150" t="s">
        <v>713</v>
      </c>
      <c r="G150" t="s">
        <v>714</v>
      </c>
      <c r="H150" t="s">
        <v>1294</v>
      </c>
      <c r="I150" t="b">
        <v>0</v>
      </c>
      <c r="J150">
        <v>21634</v>
      </c>
      <c r="K150" t="s">
        <v>1296</v>
      </c>
      <c r="M150" t="s">
        <v>1297</v>
      </c>
      <c r="N150" t="s">
        <v>1298</v>
      </c>
      <c r="O150" t="s">
        <v>720</v>
      </c>
      <c r="P150">
        <v>2539</v>
      </c>
      <c r="Q150" t="s">
        <v>1299</v>
      </c>
      <c r="R150" t="s">
        <v>333</v>
      </c>
      <c r="S150" t="s">
        <v>401</v>
      </c>
      <c r="U150">
        <v>0</v>
      </c>
      <c r="V150">
        <v>0</v>
      </c>
      <c r="W150">
        <v>0</v>
      </c>
      <c r="X150">
        <v>1</v>
      </c>
      <c r="Y150" t="s">
        <v>1300</v>
      </c>
      <c r="Z150">
        <v>1345290</v>
      </c>
      <c r="AA150" t="s">
        <v>397</v>
      </c>
      <c r="AB150" t="s">
        <v>398</v>
      </c>
      <c r="AC150" t="s">
        <v>494</v>
      </c>
      <c r="AD150" t="s">
        <v>495</v>
      </c>
      <c r="AE150" t="s">
        <v>334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2">
      <c r="A151" t="s">
        <v>1302</v>
      </c>
      <c r="B151" t="s">
        <v>383</v>
      </c>
      <c r="C151" t="s">
        <v>384</v>
      </c>
      <c r="D151" t="s">
        <v>713</v>
      </c>
      <c r="G151" t="s">
        <v>714</v>
      </c>
      <c r="H151" t="s">
        <v>1294</v>
      </c>
      <c r="I151" t="b">
        <v>0</v>
      </c>
      <c r="J151">
        <v>28749</v>
      </c>
      <c r="K151" t="s">
        <v>1304</v>
      </c>
      <c r="M151" t="s">
        <v>1305</v>
      </c>
      <c r="N151" t="s">
        <v>1306</v>
      </c>
      <c r="O151" t="s">
        <v>720</v>
      </c>
      <c r="P151">
        <v>2745</v>
      </c>
      <c r="Q151" t="s">
        <v>1307</v>
      </c>
      <c r="R151" t="s">
        <v>333</v>
      </c>
      <c r="S151" t="s">
        <v>401</v>
      </c>
      <c r="U151">
        <v>0</v>
      </c>
      <c r="V151">
        <v>0</v>
      </c>
      <c r="W151">
        <v>0</v>
      </c>
      <c r="X151">
        <v>1</v>
      </c>
      <c r="Y151" t="s">
        <v>1308</v>
      </c>
      <c r="Z151">
        <v>1347581</v>
      </c>
      <c r="AA151" t="s">
        <v>397</v>
      </c>
      <c r="AB151" t="s">
        <v>398</v>
      </c>
      <c r="AC151" t="s">
        <v>494</v>
      </c>
      <c r="AD151" t="s">
        <v>495</v>
      </c>
      <c r="AE151" t="s">
        <v>334</v>
      </c>
      <c r="AF151">
        <v>0</v>
      </c>
      <c r="AG151">
        <v>0</v>
      </c>
      <c r="AH151">
        <v>0</v>
      </c>
      <c r="AI151">
        <v>0</v>
      </c>
      <c r="AJ151">
        <v>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>
        <v>0</v>
      </c>
      <c r="AX151">
        <v>2</v>
      </c>
      <c r="AY151">
        <v>2</v>
      </c>
      <c r="AZ151">
        <v>1</v>
      </c>
      <c r="BA151">
        <v>2</v>
      </c>
      <c r="BB151">
        <v>1</v>
      </c>
      <c r="BC151">
        <v>0</v>
      </c>
      <c r="BD151">
        <v>0</v>
      </c>
      <c r="BE151">
        <v>0</v>
      </c>
      <c r="BF151">
        <v>0</v>
      </c>
      <c r="BG151">
        <v>2</v>
      </c>
      <c r="BH151">
        <v>0</v>
      </c>
      <c r="BI151">
        <v>0</v>
      </c>
    </row>
    <row r="152" spans="1:61" x14ac:dyDescent="0.2">
      <c r="A152" t="s">
        <v>1310</v>
      </c>
      <c r="B152" t="s">
        <v>383</v>
      </c>
      <c r="C152" t="s">
        <v>384</v>
      </c>
      <c r="D152" t="s">
        <v>713</v>
      </c>
      <c r="G152" t="s">
        <v>714</v>
      </c>
      <c r="H152" t="s">
        <v>1294</v>
      </c>
      <c r="I152" t="b">
        <v>0</v>
      </c>
      <c r="J152">
        <v>34989</v>
      </c>
      <c r="K152" t="s">
        <v>1312</v>
      </c>
      <c r="M152" t="s">
        <v>1313</v>
      </c>
      <c r="N152" t="s">
        <v>1314</v>
      </c>
      <c r="O152" t="s">
        <v>720</v>
      </c>
      <c r="P152">
        <v>2554</v>
      </c>
      <c r="Q152" t="s">
        <v>1315</v>
      </c>
      <c r="R152" t="s">
        <v>333</v>
      </c>
      <c r="S152" t="s">
        <v>401</v>
      </c>
      <c r="U152">
        <v>0</v>
      </c>
      <c r="V152">
        <v>0</v>
      </c>
      <c r="W152">
        <v>0</v>
      </c>
      <c r="X152">
        <v>1</v>
      </c>
      <c r="Y152" t="s">
        <v>1316</v>
      </c>
      <c r="Z152">
        <v>1348397</v>
      </c>
      <c r="AA152" t="s">
        <v>397</v>
      </c>
      <c r="AB152" t="s">
        <v>398</v>
      </c>
      <c r="AC152" t="s">
        <v>494</v>
      </c>
      <c r="AD152" t="s">
        <v>495</v>
      </c>
      <c r="AE152" t="s">
        <v>334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1</v>
      </c>
      <c r="AU152">
        <v>0</v>
      </c>
      <c r="AV152">
        <v>8</v>
      </c>
      <c r="AW152">
        <v>5</v>
      </c>
      <c r="AX152">
        <v>10</v>
      </c>
      <c r="AY152">
        <v>7</v>
      </c>
      <c r="AZ152">
        <v>7</v>
      </c>
      <c r="BA152">
        <v>5</v>
      </c>
      <c r="BB152">
        <v>6</v>
      </c>
      <c r="BC152">
        <v>0</v>
      </c>
      <c r="BD152">
        <v>0</v>
      </c>
      <c r="BE152">
        <v>0.1</v>
      </c>
      <c r="BF152">
        <v>0</v>
      </c>
      <c r="BG152">
        <v>0</v>
      </c>
      <c r="BH152">
        <v>0</v>
      </c>
      <c r="BI152">
        <v>0</v>
      </c>
    </row>
    <row r="153" spans="1:61" x14ac:dyDescent="0.2">
      <c r="A153" t="s">
        <v>1318</v>
      </c>
      <c r="B153" t="s">
        <v>383</v>
      </c>
      <c r="C153" t="s">
        <v>384</v>
      </c>
      <c r="D153" t="s">
        <v>713</v>
      </c>
      <c r="G153" t="s">
        <v>714</v>
      </c>
      <c r="H153" t="s">
        <v>1294</v>
      </c>
      <c r="I153" t="b">
        <v>0</v>
      </c>
      <c r="J153">
        <v>38272</v>
      </c>
      <c r="K153" t="s">
        <v>1320</v>
      </c>
      <c r="M153" t="s">
        <v>1321</v>
      </c>
      <c r="N153" t="s">
        <v>1322</v>
      </c>
      <c r="O153" t="s">
        <v>720</v>
      </c>
      <c r="P153">
        <v>1757</v>
      </c>
      <c r="Q153" t="s">
        <v>1323</v>
      </c>
      <c r="R153" t="s">
        <v>333</v>
      </c>
      <c r="S153" t="s">
        <v>401</v>
      </c>
      <c r="U153">
        <v>0</v>
      </c>
      <c r="V153">
        <v>0</v>
      </c>
      <c r="W153">
        <v>0</v>
      </c>
      <c r="X153">
        <v>1</v>
      </c>
      <c r="Y153" t="s">
        <v>1324</v>
      </c>
      <c r="Z153">
        <v>1348588</v>
      </c>
      <c r="AA153" t="s">
        <v>397</v>
      </c>
      <c r="AB153" t="s">
        <v>398</v>
      </c>
      <c r="AC153" t="s">
        <v>494</v>
      </c>
      <c r="AD153" t="s">
        <v>495</v>
      </c>
      <c r="AE153" t="s">
        <v>334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2</v>
      </c>
      <c r="AX153">
        <v>2</v>
      </c>
      <c r="AY153">
        <v>1</v>
      </c>
      <c r="AZ153">
        <v>0</v>
      </c>
      <c r="BA153">
        <v>2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2">
      <c r="A154" t="s">
        <v>1326</v>
      </c>
      <c r="B154" t="s">
        <v>383</v>
      </c>
      <c r="C154" t="s">
        <v>384</v>
      </c>
      <c r="D154" t="s">
        <v>713</v>
      </c>
      <c r="G154" t="s">
        <v>714</v>
      </c>
      <c r="H154" t="s">
        <v>1294</v>
      </c>
      <c r="I154" t="b">
        <v>0</v>
      </c>
      <c r="J154">
        <v>43606</v>
      </c>
      <c r="K154" t="s">
        <v>1328</v>
      </c>
      <c r="M154" t="s">
        <v>1329</v>
      </c>
      <c r="N154" t="s">
        <v>1306</v>
      </c>
      <c r="O154" t="s">
        <v>720</v>
      </c>
      <c r="P154">
        <v>2746</v>
      </c>
      <c r="Q154" t="s">
        <v>1330</v>
      </c>
      <c r="R154" t="s">
        <v>333</v>
      </c>
      <c r="S154" t="s">
        <v>401</v>
      </c>
      <c r="U154">
        <v>0</v>
      </c>
      <c r="V154">
        <v>0</v>
      </c>
      <c r="W154">
        <v>0</v>
      </c>
      <c r="X154">
        <v>1</v>
      </c>
      <c r="Y154" t="s">
        <v>1331</v>
      </c>
      <c r="Z154">
        <v>1421214</v>
      </c>
      <c r="AA154" t="s">
        <v>397</v>
      </c>
      <c r="AB154" t="s">
        <v>398</v>
      </c>
      <c r="AC154" t="s">
        <v>494</v>
      </c>
      <c r="AD154" t="s">
        <v>495</v>
      </c>
      <c r="AE154" t="s">
        <v>334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1</v>
      </c>
      <c r="AV154">
        <v>17</v>
      </c>
      <c r="AW154">
        <v>16</v>
      </c>
      <c r="AX154">
        <v>18</v>
      </c>
      <c r="AY154">
        <v>13</v>
      </c>
      <c r="AZ154">
        <v>15</v>
      </c>
      <c r="BA154">
        <v>18</v>
      </c>
      <c r="BB154">
        <v>16</v>
      </c>
      <c r="BC154">
        <v>5.882352941176E-2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6.25E-2</v>
      </c>
    </row>
    <row r="155" spans="1:61" x14ac:dyDescent="0.2">
      <c r="A155" t="s">
        <v>1333</v>
      </c>
      <c r="B155" t="s">
        <v>383</v>
      </c>
      <c r="C155" t="s">
        <v>384</v>
      </c>
      <c r="D155" t="s">
        <v>1334</v>
      </c>
      <c r="E155" t="s">
        <v>403</v>
      </c>
      <c r="F155" t="s">
        <v>386</v>
      </c>
      <c r="G155" t="s">
        <v>810</v>
      </c>
      <c r="H155" t="s">
        <v>1335</v>
      </c>
      <c r="I155" t="b">
        <v>0</v>
      </c>
      <c r="J155">
        <v>9940</v>
      </c>
      <c r="K155" t="s">
        <v>449</v>
      </c>
      <c r="M155" t="s">
        <v>1337</v>
      </c>
      <c r="N155" t="s">
        <v>1338</v>
      </c>
      <c r="O155" t="s">
        <v>815</v>
      </c>
      <c r="P155">
        <v>8701</v>
      </c>
      <c r="Q155" t="s">
        <v>1339</v>
      </c>
      <c r="R155" t="s">
        <v>336</v>
      </c>
      <c r="S155" t="s">
        <v>401</v>
      </c>
      <c r="T155" t="s">
        <v>410</v>
      </c>
      <c r="U155">
        <v>1</v>
      </c>
      <c r="V155">
        <v>1</v>
      </c>
      <c r="W155">
        <v>0</v>
      </c>
      <c r="X155">
        <v>0</v>
      </c>
      <c r="Y155" t="s">
        <v>453</v>
      </c>
      <c r="Z155">
        <v>1346286</v>
      </c>
      <c r="AA155" t="s">
        <v>397</v>
      </c>
      <c r="AB155" t="s">
        <v>398</v>
      </c>
      <c r="AC155" t="s">
        <v>445</v>
      </c>
      <c r="AD155" t="s">
        <v>446</v>
      </c>
      <c r="AE155" t="s">
        <v>258</v>
      </c>
      <c r="AF155">
        <v>2</v>
      </c>
      <c r="AG155">
        <v>1</v>
      </c>
      <c r="AH155">
        <v>5</v>
      </c>
      <c r="AI155">
        <v>8</v>
      </c>
      <c r="AJ155">
        <v>2</v>
      </c>
      <c r="AK155">
        <v>5</v>
      </c>
      <c r="AL155">
        <v>7</v>
      </c>
      <c r="AM155">
        <v>2</v>
      </c>
      <c r="AN155">
        <v>1</v>
      </c>
      <c r="AO155">
        <v>0</v>
      </c>
      <c r="AP155">
        <v>1</v>
      </c>
      <c r="AQ155">
        <v>0</v>
      </c>
      <c r="AR155">
        <v>1</v>
      </c>
      <c r="AS155">
        <v>1</v>
      </c>
      <c r="AT155">
        <v>1</v>
      </c>
      <c r="AU155">
        <v>0</v>
      </c>
      <c r="AV155">
        <v>45</v>
      </c>
      <c r="AW155">
        <v>40</v>
      </c>
      <c r="AX155">
        <v>35</v>
      </c>
      <c r="AY155">
        <v>36</v>
      </c>
      <c r="AZ155">
        <v>35</v>
      </c>
      <c r="BA155">
        <v>58</v>
      </c>
      <c r="BB155">
        <v>49</v>
      </c>
      <c r="BC155">
        <v>4.4444444444439998E-2</v>
      </c>
      <c r="BD155">
        <v>2.5000000000000001E-2</v>
      </c>
      <c r="BE155">
        <v>0.14285714285713999</v>
      </c>
      <c r="BF155">
        <v>0.22222222222221999</v>
      </c>
      <c r="BG155">
        <v>5.7142857142850001E-2</v>
      </c>
      <c r="BH155">
        <v>8.6206896551719994E-2</v>
      </c>
      <c r="BI155">
        <v>0.14285714285713999</v>
      </c>
    </row>
    <row r="156" spans="1:61" x14ac:dyDescent="0.2">
      <c r="A156" t="s">
        <v>1340</v>
      </c>
      <c r="B156" t="s">
        <v>383</v>
      </c>
      <c r="C156" t="s">
        <v>384</v>
      </c>
      <c r="D156" t="s">
        <v>1334</v>
      </c>
      <c r="F156" t="s">
        <v>386</v>
      </c>
      <c r="G156" t="s">
        <v>810</v>
      </c>
      <c r="H156" t="s">
        <v>1335</v>
      </c>
      <c r="I156" t="b">
        <v>0</v>
      </c>
      <c r="J156">
        <v>14107</v>
      </c>
      <c r="K156" t="s">
        <v>1342</v>
      </c>
      <c r="M156" t="s">
        <v>1343</v>
      </c>
      <c r="N156" t="s">
        <v>1344</v>
      </c>
      <c r="O156" t="s">
        <v>815</v>
      </c>
      <c r="P156">
        <v>8901</v>
      </c>
      <c r="Q156" t="s">
        <v>1345</v>
      </c>
      <c r="R156" t="s">
        <v>333</v>
      </c>
      <c r="S156" t="s">
        <v>401</v>
      </c>
      <c r="U156">
        <v>0</v>
      </c>
      <c r="V156">
        <v>0</v>
      </c>
      <c r="W156">
        <v>0</v>
      </c>
      <c r="X156">
        <v>0</v>
      </c>
      <c r="Y156" t="s">
        <v>1346</v>
      </c>
      <c r="Z156">
        <v>1344868</v>
      </c>
      <c r="AA156" t="s">
        <v>397</v>
      </c>
      <c r="AB156" t="s">
        <v>398</v>
      </c>
      <c r="AC156" t="s">
        <v>445</v>
      </c>
      <c r="AD156" t="s">
        <v>446</v>
      </c>
      <c r="AE156" t="s">
        <v>258</v>
      </c>
      <c r="AF156">
        <v>0</v>
      </c>
      <c r="AG156">
        <v>2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6</v>
      </c>
      <c r="AW156">
        <v>6</v>
      </c>
      <c r="AX156">
        <v>9</v>
      </c>
      <c r="AY156">
        <v>1</v>
      </c>
      <c r="AZ156">
        <v>10</v>
      </c>
      <c r="BA156">
        <v>6</v>
      </c>
      <c r="BB156">
        <v>11</v>
      </c>
      <c r="BC156">
        <v>0</v>
      </c>
      <c r="BD156">
        <v>0.33333333333332998</v>
      </c>
      <c r="BE156">
        <v>0</v>
      </c>
      <c r="BF156">
        <v>1</v>
      </c>
      <c r="BG156">
        <v>0</v>
      </c>
      <c r="BH156">
        <v>0</v>
      </c>
      <c r="BI156">
        <v>0</v>
      </c>
    </row>
    <row r="157" spans="1:61" x14ac:dyDescent="0.2">
      <c r="A157" t="s">
        <v>1348</v>
      </c>
      <c r="B157" t="s">
        <v>383</v>
      </c>
      <c r="C157" t="s">
        <v>384</v>
      </c>
      <c r="D157" t="s">
        <v>1334</v>
      </c>
      <c r="F157" t="s">
        <v>386</v>
      </c>
      <c r="G157" t="s">
        <v>810</v>
      </c>
      <c r="H157" t="s">
        <v>1335</v>
      </c>
      <c r="I157" t="b">
        <v>0</v>
      </c>
      <c r="J157">
        <v>38181</v>
      </c>
      <c r="K157" t="s">
        <v>1350</v>
      </c>
      <c r="M157" t="s">
        <v>1351</v>
      </c>
      <c r="N157" t="s">
        <v>1352</v>
      </c>
      <c r="O157" t="s">
        <v>815</v>
      </c>
      <c r="P157">
        <v>8753</v>
      </c>
      <c r="Q157" t="s">
        <v>1353</v>
      </c>
      <c r="R157" t="s">
        <v>335</v>
      </c>
      <c r="S157" t="s">
        <v>401</v>
      </c>
      <c r="U157">
        <v>1</v>
      </c>
      <c r="V157">
        <v>1</v>
      </c>
      <c r="W157">
        <v>0</v>
      </c>
      <c r="X157">
        <v>1</v>
      </c>
      <c r="Y157" t="s">
        <v>1354</v>
      </c>
      <c r="Z157">
        <v>1346571</v>
      </c>
      <c r="AA157" t="s">
        <v>397</v>
      </c>
      <c r="AB157" t="s">
        <v>398</v>
      </c>
      <c r="AC157" t="s">
        <v>445</v>
      </c>
      <c r="AD157" t="s">
        <v>446</v>
      </c>
      <c r="AE157" t="s">
        <v>258</v>
      </c>
      <c r="AF157">
        <v>0</v>
      </c>
      <c r="AG157">
        <v>3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1</v>
      </c>
      <c r="AQ157">
        <v>1</v>
      </c>
      <c r="AR157">
        <v>2</v>
      </c>
      <c r="AS157">
        <v>1</v>
      </c>
      <c r="AT157">
        <v>0</v>
      </c>
      <c r="AU157">
        <v>0</v>
      </c>
      <c r="AV157">
        <v>6</v>
      </c>
      <c r="AW157">
        <v>9</v>
      </c>
      <c r="AX157">
        <v>7</v>
      </c>
      <c r="AY157">
        <v>8</v>
      </c>
      <c r="AZ157">
        <v>8</v>
      </c>
      <c r="BA157">
        <v>11</v>
      </c>
      <c r="BB157">
        <v>4</v>
      </c>
      <c r="BC157">
        <v>0</v>
      </c>
      <c r="BD157">
        <v>0.33333333333332998</v>
      </c>
      <c r="BE157">
        <v>0</v>
      </c>
      <c r="BF157">
        <v>0.125</v>
      </c>
      <c r="BG157">
        <v>0</v>
      </c>
      <c r="BH157">
        <v>9.0909090909089996E-2</v>
      </c>
      <c r="BI157">
        <v>0</v>
      </c>
    </row>
    <row r="158" spans="1:61" x14ac:dyDescent="0.2">
      <c r="A158" t="s">
        <v>1356</v>
      </c>
      <c r="B158" t="s">
        <v>383</v>
      </c>
      <c r="C158" t="s">
        <v>384</v>
      </c>
      <c r="D158" t="s">
        <v>809</v>
      </c>
      <c r="F158" t="s">
        <v>386</v>
      </c>
      <c r="G158" t="s">
        <v>810</v>
      </c>
      <c r="H158" t="s">
        <v>1335</v>
      </c>
      <c r="I158" t="b">
        <v>0</v>
      </c>
      <c r="J158">
        <v>38451</v>
      </c>
      <c r="K158" t="s">
        <v>742</v>
      </c>
      <c r="L158">
        <v>10</v>
      </c>
      <c r="M158" t="s">
        <v>1358</v>
      </c>
      <c r="N158" t="s">
        <v>1359</v>
      </c>
      <c r="O158" t="s">
        <v>815</v>
      </c>
      <c r="P158">
        <v>7901</v>
      </c>
      <c r="Q158" t="s">
        <v>1360</v>
      </c>
      <c r="R158" t="s">
        <v>336</v>
      </c>
      <c r="S158" t="s">
        <v>401</v>
      </c>
      <c r="U158">
        <v>1</v>
      </c>
      <c r="V158">
        <v>1</v>
      </c>
      <c r="W158">
        <v>0</v>
      </c>
      <c r="X158">
        <v>1</v>
      </c>
      <c r="Y158" t="s">
        <v>746</v>
      </c>
      <c r="Z158">
        <v>1346383</v>
      </c>
      <c r="AA158" t="s">
        <v>397</v>
      </c>
      <c r="AB158" t="s">
        <v>398</v>
      </c>
      <c r="AC158" t="s">
        <v>445</v>
      </c>
      <c r="AD158" t="s">
        <v>446</v>
      </c>
      <c r="AE158" t="s">
        <v>334</v>
      </c>
      <c r="AF158">
        <v>0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10</v>
      </c>
      <c r="AX158">
        <v>4</v>
      </c>
      <c r="AY158">
        <v>8</v>
      </c>
      <c r="AZ158">
        <v>5</v>
      </c>
      <c r="BA158">
        <v>10</v>
      </c>
      <c r="BB158">
        <v>14</v>
      </c>
      <c r="BC158">
        <v>0</v>
      </c>
      <c r="BD158">
        <v>0.1</v>
      </c>
      <c r="BE158">
        <v>0</v>
      </c>
      <c r="BF158">
        <v>0.125</v>
      </c>
      <c r="BG158">
        <v>0</v>
      </c>
      <c r="BH158">
        <v>0.1</v>
      </c>
      <c r="BI158">
        <v>0</v>
      </c>
    </row>
    <row r="159" spans="1:61" x14ac:dyDescent="0.2">
      <c r="A159" t="s">
        <v>1361</v>
      </c>
      <c r="B159" t="s">
        <v>383</v>
      </c>
      <c r="C159" t="s">
        <v>384</v>
      </c>
      <c r="D159" t="s">
        <v>1334</v>
      </c>
      <c r="F159" t="s">
        <v>386</v>
      </c>
      <c r="G159" t="s">
        <v>810</v>
      </c>
      <c r="H159" t="s">
        <v>1335</v>
      </c>
      <c r="I159" t="b">
        <v>0</v>
      </c>
      <c r="J159">
        <v>38549</v>
      </c>
      <c r="K159" t="s">
        <v>742</v>
      </c>
      <c r="M159" t="s">
        <v>1363</v>
      </c>
      <c r="N159" t="s">
        <v>1364</v>
      </c>
      <c r="O159" t="s">
        <v>815</v>
      </c>
      <c r="P159">
        <v>8723</v>
      </c>
      <c r="Q159" t="s">
        <v>1365</v>
      </c>
      <c r="R159" t="s">
        <v>336</v>
      </c>
      <c r="S159" t="s">
        <v>401</v>
      </c>
      <c r="T159" t="s">
        <v>410</v>
      </c>
      <c r="U159">
        <v>1</v>
      </c>
      <c r="V159">
        <v>1</v>
      </c>
      <c r="W159">
        <v>0</v>
      </c>
      <c r="X159">
        <v>1</v>
      </c>
      <c r="Y159" t="s">
        <v>746</v>
      </c>
      <c r="Z159">
        <v>1346383</v>
      </c>
      <c r="AA159" t="s">
        <v>397</v>
      </c>
      <c r="AB159" t="s">
        <v>398</v>
      </c>
      <c r="AC159" t="s">
        <v>445</v>
      </c>
      <c r="AD159" t="s">
        <v>446</v>
      </c>
      <c r="AE159" t="s">
        <v>334</v>
      </c>
      <c r="AF159">
        <v>1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1</v>
      </c>
      <c r="AO159">
        <v>3</v>
      </c>
      <c r="AP159">
        <v>2</v>
      </c>
      <c r="AQ159">
        <v>1</v>
      </c>
      <c r="AR159">
        <v>2</v>
      </c>
      <c r="AS159">
        <v>1</v>
      </c>
      <c r="AT159">
        <v>0</v>
      </c>
      <c r="AU159">
        <v>2</v>
      </c>
      <c r="AV159">
        <v>4</v>
      </c>
      <c r="AW159">
        <v>14</v>
      </c>
      <c r="AX159">
        <v>9</v>
      </c>
      <c r="AY159">
        <v>5</v>
      </c>
      <c r="AZ159">
        <v>14</v>
      </c>
      <c r="BA159">
        <v>10</v>
      </c>
      <c r="BB159">
        <v>7</v>
      </c>
      <c r="BC159">
        <v>0.25</v>
      </c>
      <c r="BD159">
        <v>0</v>
      </c>
      <c r="BE159">
        <v>0</v>
      </c>
      <c r="BF159">
        <v>0</v>
      </c>
      <c r="BG159">
        <v>7.1428571428569995E-2</v>
      </c>
      <c r="BH159">
        <v>0</v>
      </c>
      <c r="BI159">
        <v>0</v>
      </c>
    </row>
    <row r="160" spans="1:61" x14ac:dyDescent="0.2">
      <c r="A160" t="s">
        <v>1366</v>
      </c>
      <c r="B160" t="s">
        <v>383</v>
      </c>
      <c r="C160" t="s">
        <v>384</v>
      </c>
      <c r="D160" t="s">
        <v>1334</v>
      </c>
      <c r="F160" t="s">
        <v>386</v>
      </c>
      <c r="G160" t="s">
        <v>810</v>
      </c>
      <c r="H160" t="s">
        <v>1335</v>
      </c>
      <c r="I160" t="b">
        <v>0</v>
      </c>
      <c r="J160">
        <v>38557</v>
      </c>
      <c r="K160" t="s">
        <v>742</v>
      </c>
      <c r="M160" t="s">
        <v>1368</v>
      </c>
      <c r="N160" t="s">
        <v>1369</v>
      </c>
      <c r="O160" t="s">
        <v>815</v>
      </c>
      <c r="P160">
        <v>7753</v>
      </c>
      <c r="Q160" t="s">
        <v>1370</v>
      </c>
      <c r="R160" t="s">
        <v>336</v>
      </c>
      <c r="S160" t="s">
        <v>401</v>
      </c>
      <c r="T160" t="s">
        <v>401</v>
      </c>
      <c r="U160">
        <v>1</v>
      </c>
      <c r="V160">
        <v>1</v>
      </c>
      <c r="W160">
        <v>0</v>
      </c>
      <c r="X160">
        <v>1</v>
      </c>
      <c r="Y160" t="s">
        <v>746</v>
      </c>
      <c r="Z160">
        <v>1346383</v>
      </c>
      <c r="AA160" t="s">
        <v>397</v>
      </c>
      <c r="AB160" t="s">
        <v>398</v>
      </c>
      <c r="AC160" t="s">
        <v>445</v>
      </c>
      <c r="AD160" t="s">
        <v>446</v>
      </c>
      <c r="AE160" t="s">
        <v>258</v>
      </c>
      <c r="AF160">
        <v>0</v>
      </c>
      <c r="AG160">
        <v>3</v>
      </c>
      <c r="AH160">
        <v>3</v>
      </c>
      <c r="AI160">
        <v>1</v>
      </c>
      <c r="AJ160">
        <v>0</v>
      </c>
      <c r="AK160">
        <v>2</v>
      </c>
      <c r="AL160">
        <v>1</v>
      </c>
      <c r="AM160">
        <v>3</v>
      </c>
      <c r="AN160">
        <v>0</v>
      </c>
      <c r="AO160">
        <v>2</v>
      </c>
      <c r="AP160">
        <v>2</v>
      </c>
      <c r="AQ160">
        <v>1</v>
      </c>
      <c r="AR160">
        <v>0</v>
      </c>
      <c r="AS160">
        <v>2</v>
      </c>
      <c r="AT160">
        <v>3</v>
      </c>
      <c r="AU160">
        <v>2</v>
      </c>
      <c r="AV160">
        <v>6</v>
      </c>
      <c r="AW160">
        <v>26</v>
      </c>
      <c r="AX160">
        <v>23</v>
      </c>
      <c r="AY160">
        <v>18</v>
      </c>
      <c r="AZ160">
        <v>21</v>
      </c>
      <c r="BA160">
        <v>15</v>
      </c>
      <c r="BB160">
        <v>14</v>
      </c>
      <c r="BC160">
        <v>0</v>
      </c>
      <c r="BD160">
        <v>0.11538461538461001</v>
      </c>
      <c r="BE160">
        <v>0.13043478260868999</v>
      </c>
      <c r="BF160">
        <v>5.5555555555550001E-2</v>
      </c>
      <c r="BG160">
        <v>0</v>
      </c>
      <c r="BH160">
        <v>0.13333333333333</v>
      </c>
      <c r="BI160">
        <v>7.1428571428569995E-2</v>
      </c>
    </row>
    <row r="161" spans="1:61" x14ac:dyDescent="0.2">
      <c r="A161" t="s">
        <v>1371</v>
      </c>
      <c r="B161" t="s">
        <v>383</v>
      </c>
      <c r="C161" t="s">
        <v>384</v>
      </c>
      <c r="D161" t="s">
        <v>1334</v>
      </c>
      <c r="F161" t="s">
        <v>386</v>
      </c>
      <c r="G161" t="s">
        <v>810</v>
      </c>
      <c r="H161" t="s">
        <v>1335</v>
      </c>
      <c r="I161" t="b">
        <v>0</v>
      </c>
      <c r="J161">
        <v>38702</v>
      </c>
      <c r="K161" t="s">
        <v>1373</v>
      </c>
      <c r="M161" t="s">
        <v>1374</v>
      </c>
      <c r="N161" t="s">
        <v>1375</v>
      </c>
      <c r="O161" t="s">
        <v>815</v>
      </c>
      <c r="P161">
        <v>7095</v>
      </c>
      <c r="Q161" t="s">
        <v>1376</v>
      </c>
      <c r="R161" t="s">
        <v>336</v>
      </c>
      <c r="S161" t="s">
        <v>401</v>
      </c>
      <c r="U161">
        <v>1</v>
      </c>
      <c r="V161">
        <v>1</v>
      </c>
      <c r="W161">
        <v>0</v>
      </c>
      <c r="X161">
        <v>1</v>
      </c>
      <c r="Y161" t="s">
        <v>831</v>
      </c>
      <c r="Z161">
        <v>1348318</v>
      </c>
      <c r="AA161" t="s">
        <v>397</v>
      </c>
      <c r="AB161" t="s">
        <v>398</v>
      </c>
      <c r="AC161" t="s">
        <v>445</v>
      </c>
      <c r="AD161" t="s">
        <v>446</v>
      </c>
      <c r="AE161" t="s">
        <v>258</v>
      </c>
      <c r="AF161">
        <v>4</v>
      </c>
      <c r="AG161">
        <v>1</v>
      </c>
      <c r="AH161">
        <v>1</v>
      </c>
      <c r="AI161">
        <v>1</v>
      </c>
      <c r="AJ161">
        <v>0</v>
      </c>
      <c r="AK161">
        <v>2</v>
      </c>
      <c r="AL161">
        <v>1</v>
      </c>
      <c r="AM161">
        <v>1</v>
      </c>
      <c r="AN161">
        <v>0</v>
      </c>
      <c r="AO161">
        <v>1</v>
      </c>
      <c r="AP161">
        <v>2</v>
      </c>
      <c r="AQ161">
        <v>0</v>
      </c>
      <c r="AR161">
        <v>0</v>
      </c>
      <c r="AS161">
        <v>2</v>
      </c>
      <c r="AT161">
        <v>0</v>
      </c>
      <c r="AU161">
        <v>0</v>
      </c>
      <c r="AV161">
        <v>5</v>
      </c>
      <c r="AW161">
        <v>3</v>
      </c>
      <c r="AX161">
        <v>1</v>
      </c>
      <c r="AY161">
        <v>3</v>
      </c>
      <c r="AZ161">
        <v>2</v>
      </c>
      <c r="BA161">
        <v>4</v>
      </c>
      <c r="BB161">
        <v>4</v>
      </c>
      <c r="BC161">
        <v>0.8</v>
      </c>
      <c r="BD161">
        <v>0.33333333333332998</v>
      </c>
      <c r="BE161">
        <v>1</v>
      </c>
      <c r="BF161">
        <v>0.33333333333332998</v>
      </c>
      <c r="BG161">
        <v>0</v>
      </c>
      <c r="BH161">
        <v>0.5</v>
      </c>
      <c r="BI161">
        <v>0.25</v>
      </c>
    </row>
    <row r="162" spans="1:61" x14ac:dyDescent="0.2">
      <c r="A162" t="s">
        <v>1377</v>
      </c>
      <c r="B162" t="s">
        <v>383</v>
      </c>
      <c r="C162" t="s">
        <v>384</v>
      </c>
      <c r="D162" t="s">
        <v>1334</v>
      </c>
      <c r="F162" t="s">
        <v>386</v>
      </c>
      <c r="G162" t="s">
        <v>810</v>
      </c>
      <c r="H162" t="s">
        <v>1335</v>
      </c>
      <c r="I162" t="b">
        <v>0</v>
      </c>
      <c r="J162">
        <v>40404</v>
      </c>
      <c r="K162" t="s">
        <v>742</v>
      </c>
      <c r="M162" t="s">
        <v>1379</v>
      </c>
      <c r="N162" t="s">
        <v>1352</v>
      </c>
      <c r="O162" t="s">
        <v>815</v>
      </c>
      <c r="P162">
        <v>8753</v>
      </c>
      <c r="Q162" t="s">
        <v>1380</v>
      </c>
      <c r="R162" t="s">
        <v>336</v>
      </c>
      <c r="S162" t="s">
        <v>401</v>
      </c>
      <c r="T162" t="s">
        <v>401</v>
      </c>
      <c r="U162">
        <v>1</v>
      </c>
      <c r="V162">
        <v>1</v>
      </c>
      <c r="W162">
        <v>0</v>
      </c>
      <c r="X162">
        <v>1</v>
      </c>
      <c r="Y162" t="s">
        <v>746</v>
      </c>
      <c r="Z162">
        <v>1346383</v>
      </c>
      <c r="AA162" t="s">
        <v>397</v>
      </c>
      <c r="AB162" t="s">
        <v>398</v>
      </c>
      <c r="AC162" t="s">
        <v>1381</v>
      </c>
      <c r="AD162" t="s">
        <v>446</v>
      </c>
      <c r="AE162" t="s">
        <v>258</v>
      </c>
      <c r="AF162">
        <v>0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2</v>
      </c>
      <c r="AM162">
        <v>2</v>
      </c>
      <c r="AN162">
        <v>1</v>
      </c>
      <c r="AO162">
        <v>2</v>
      </c>
      <c r="AP162">
        <v>0</v>
      </c>
      <c r="AQ162">
        <v>1</v>
      </c>
      <c r="AR162">
        <v>0</v>
      </c>
      <c r="AS162">
        <v>1</v>
      </c>
      <c r="AT162">
        <v>0</v>
      </c>
      <c r="AU162">
        <v>0</v>
      </c>
      <c r="AV162">
        <v>1</v>
      </c>
      <c r="AW162">
        <v>3</v>
      </c>
      <c r="AX162">
        <v>5</v>
      </c>
      <c r="AY162">
        <v>1</v>
      </c>
      <c r="AZ162">
        <v>3</v>
      </c>
      <c r="BA162">
        <v>1</v>
      </c>
      <c r="BB162">
        <v>1</v>
      </c>
      <c r="BC162">
        <v>0</v>
      </c>
      <c r="BD162">
        <v>0.33333333333332998</v>
      </c>
      <c r="BE162">
        <v>0.2</v>
      </c>
      <c r="BF162">
        <v>0</v>
      </c>
      <c r="BG162">
        <v>0</v>
      </c>
      <c r="BH162">
        <v>0</v>
      </c>
      <c r="BI162">
        <v>2</v>
      </c>
    </row>
    <row r="163" spans="1:61" x14ac:dyDescent="0.2">
      <c r="A163" t="s">
        <v>1382</v>
      </c>
      <c r="B163" t="s">
        <v>383</v>
      </c>
      <c r="C163" t="s">
        <v>384</v>
      </c>
      <c r="D163" t="s">
        <v>809</v>
      </c>
      <c r="E163" t="s">
        <v>403</v>
      </c>
      <c r="F163" t="s">
        <v>386</v>
      </c>
      <c r="G163" t="s">
        <v>810</v>
      </c>
      <c r="H163" t="s">
        <v>1335</v>
      </c>
      <c r="I163" t="b">
        <v>0</v>
      </c>
      <c r="J163">
        <v>40432</v>
      </c>
      <c r="K163" t="s">
        <v>449</v>
      </c>
      <c r="M163" t="s">
        <v>1384</v>
      </c>
      <c r="N163" t="s">
        <v>1385</v>
      </c>
      <c r="O163" t="s">
        <v>815</v>
      </c>
      <c r="P163">
        <v>7083</v>
      </c>
      <c r="Q163" t="s">
        <v>1386</v>
      </c>
      <c r="R163" t="s">
        <v>336</v>
      </c>
      <c r="S163" t="s">
        <v>401</v>
      </c>
      <c r="T163" t="s">
        <v>401</v>
      </c>
      <c r="U163">
        <v>1</v>
      </c>
      <c r="V163">
        <v>1</v>
      </c>
      <c r="W163">
        <v>0</v>
      </c>
      <c r="X163">
        <v>1</v>
      </c>
      <c r="Y163" t="s">
        <v>453</v>
      </c>
      <c r="Z163">
        <v>1346286</v>
      </c>
      <c r="AA163" t="s">
        <v>397</v>
      </c>
      <c r="AB163" t="s">
        <v>398</v>
      </c>
      <c r="AC163" t="s">
        <v>1292</v>
      </c>
      <c r="AD163" t="s">
        <v>446</v>
      </c>
      <c r="AE163" t="s">
        <v>258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3</v>
      </c>
      <c r="AM163">
        <v>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4</v>
      </c>
      <c r="AW163">
        <v>1</v>
      </c>
      <c r="AX163">
        <v>7</v>
      </c>
      <c r="AY163">
        <v>2</v>
      </c>
      <c r="AZ163">
        <v>2</v>
      </c>
      <c r="BA163">
        <v>3</v>
      </c>
      <c r="BB163">
        <v>4</v>
      </c>
      <c r="BC163">
        <v>0.25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0.75</v>
      </c>
    </row>
    <row r="164" spans="1:61" x14ac:dyDescent="0.2">
      <c r="A164" t="s">
        <v>1387</v>
      </c>
      <c r="B164" t="s">
        <v>383</v>
      </c>
      <c r="C164" t="s">
        <v>384</v>
      </c>
      <c r="D164" t="s">
        <v>1334</v>
      </c>
      <c r="F164" t="s">
        <v>386</v>
      </c>
      <c r="G164" t="s">
        <v>810</v>
      </c>
      <c r="H164" t="s">
        <v>1335</v>
      </c>
      <c r="I164" t="b">
        <v>0</v>
      </c>
      <c r="J164">
        <v>42302</v>
      </c>
      <c r="K164" t="s">
        <v>742</v>
      </c>
      <c r="M164" t="s">
        <v>1389</v>
      </c>
      <c r="N164" t="s">
        <v>1390</v>
      </c>
      <c r="O164" t="s">
        <v>815</v>
      </c>
      <c r="P164">
        <v>7712</v>
      </c>
      <c r="Q164" t="s">
        <v>1391</v>
      </c>
      <c r="R164" t="s">
        <v>336</v>
      </c>
      <c r="S164" t="s">
        <v>401</v>
      </c>
      <c r="T164" t="s">
        <v>401</v>
      </c>
      <c r="U164">
        <v>1</v>
      </c>
      <c r="V164">
        <v>1</v>
      </c>
      <c r="W164">
        <v>0</v>
      </c>
      <c r="X164">
        <v>1</v>
      </c>
      <c r="Y164" t="s">
        <v>746</v>
      </c>
      <c r="Z164">
        <v>1346383</v>
      </c>
      <c r="AA164" t="s">
        <v>397</v>
      </c>
      <c r="AB164" t="s">
        <v>398</v>
      </c>
      <c r="AC164" t="s">
        <v>1292</v>
      </c>
      <c r="AD164" t="s">
        <v>446</v>
      </c>
      <c r="AE164" t="s">
        <v>258</v>
      </c>
      <c r="AF164">
        <v>3</v>
      </c>
      <c r="AG164">
        <v>5</v>
      </c>
      <c r="AH164">
        <v>1</v>
      </c>
      <c r="AI164">
        <v>3</v>
      </c>
      <c r="AJ164">
        <v>0</v>
      </c>
      <c r="AK164">
        <v>4</v>
      </c>
      <c r="AL164">
        <v>9</v>
      </c>
      <c r="AM164">
        <v>3</v>
      </c>
      <c r="AN164">
        <v>0</v>
      </c>
      <c r="AO164">
        <v>2</v>
      </c>
      <c r="AP164">
        <v>4</v>
      </c>
      <c r="AQ164">
        <v>2</v>
      </c>
      <c r="AR164">
        <v>0</v>
      </c>
      <c r="AS164">
        <v>1</v>
      </c>
      <c r="AT164">
        <v>2</v>
      </c>
      <c r="AU164">
        <v>1</v>
      </c>
      <c r="AV164">
        <v>26</v>
      </c>
      <c r="AW164">
        <v>33</v>
      </c>
      <c r="AX164">
        <v>22</v>
      </c>
      <c r="AY164">
        <v>21</v>
      </c>
      <c r="AZ164">
        <v>16</v>
      </c>
      <c r="BA164">
        <v>32</v>
      </c>
      <c r="BB164">
        <v>34</v>
      </c>
      <c r="BC164">
        <v>0.11538461538461001</v>
      </c>
      <c r="BD164">
        <v>0.15151515151514999</v>
      </c>
      <c r="BE164">
        <v>4.5454545454540002E-2</v>
      </c>
      <c r="BF164">
        <v>0.14285714285713999</v>
      </c>
      <c r="BG164">
        <v>0</v>
      </c>
      <c r="BH164">
        <v>0.125</v>
      </c>
      <c r="BI164">
        <v>0.26470588235294001</v>
      </c>
    </row>
    <row r="165" spans="1:61" x14ac:dyDescent="0.2">
      <c r="A165" t="s">
        <v>1392</v>
      </c>
      <c r="B165" t="s">
        <v>383</v>
      </c>
      <c r="C165" t="s">
        <v>384</v>
      </c>
      <c r="D165" t="s">
        <v>1334</v>
      </c>
      <c r="F165" t="s">
        <v>386</v>
      </c>
      <c r="G165" t="s">
        <v>810</v>
      </c>
      <c r="H165" t="s">
        <v>1335</v>
      </c>
      <c r="I165" t="b">
        <v>0</v>
      </c>
      <c r="J165">
        <v>44647</v>
      </c>
      <c r="K165" t="s">
        <v>742</v>
      </c>
      <c r="M165" t="s">
        <v>1394</v>
      </c>
      <c r="N165" t="s">
        <v>1395</v>
      </c>
      <c r="O165" t="s">
        <v>815</v>
      </c>
      <c r="P165">
        <v>7728</v>
      </c>
      <c r="Q165" t="s">
        <v>1396</v>
      </c>
      <c r="R165" t="s">
        <v>336</v>
      </c>
      <c r="S165" t="s">
        <v>401</v>
      </c>
      <c r="T165" t="s">
        <v>401</v>
      </c>
      <c r="U165">
        <v>1</v>
      </c>
      <c r="V165">
        <v>1</v>
      </c>
      <c r="W165">
        <v>0</v>
      </c>
      <c r="X165">
        <v>1</v>
      </c>
      <c r="Y165" t="s">
        <v>746</v>
      </c>
      <c r="Z165">
        <v>1346383</v>
      </c>
      <c r="AA165" t="s">
        <v>397</v>
      </c>
      <c r="AB165" t="s">
        <v>398</v>
      </c>
      <c r="AC165" t="s">
        <v>445</v>
      </c>
      <c r="AD165" t="s">
        <v>446</v>
      </c>
      <c r="AE165" t="s">
        <v>334</v>
      </c>
      <c r="AF165">
        <v>2</v>
      </c>
      <c r="AG165">
        <v>0</v>
      </c>
      <c r="AH165">
        <v>2</v>
      </c>
      <c r="AI165">
        <v>0</v>
      </c>
      <c r="AJ165">
        <v>0</v>
      </c>
      <c r="AK165">
        <v>2</v>
      </c>
      <c r="AL165">
        <v>0</v>
      </c>
      <c r="AM165">
        <v>0</v>
      </c>
      <c r="AN165">
        <v>0</v>
      </c>
      <c r="AO165">
        <v>0</v>
      </c>
      <c r="AP165">
        <v>2</v>
      </c>
      <c r="AQ165">
        <v>0</v>
      </c>
      <c r="AR165">
        <v>0</v>
      </c>
      <c r="AS165">
        <v>0</v>
      </c>
      <c r="AT165">
        <v>2</v>
      </c>
      <c r="AU165">
        <v>0</v>
      </c>
      <c r="AV165">
        <v>6</v>
      </c>
      <c r="AW165">
        <v>5</v>
      </c>
      <c r="AX165">
        <v>7</v>
      </c>
      <c r="AY165">
        <v>4</v>
      </c>
      <c r="AZ165">
        <v>1</v>
      </c>
      <c r="BA165">
        <v>13</v>
      </c>
      <c r="BB165">
        <v>4</v>
      </c>
      <c r="BC165">
        <v>0.33333333333332998</v>
      </c>
      <c r="BD165">
        <v>0</v>
      </c>
      <c r="BE165">
        <v>0.28571428571427998</v>
      </c>
      <c r="BF165">
        <v>0</v>
      </c>
      <c r="BG165">
        <v>0</v>
      </c>
      <c r="BH165">
        <v>0.15384615384615</v>
      </c>
      <c r="BI165">
        <v>0</v>
      </c>
    </row>
    <row r="166" spans="1:61" x14ac:dyDescent="0.2">
      <c r="A166" t="s">
        <v>1397</v>
      </c>
      <c r="B166" t="s">
        <v>383</v>
      </c>
      <c r="C166" t="s">
        <v>384</v>
      </c>
      <c r="D166" t="s">
        <v>1334</v>
      </c>
      <c r="F166" t="s">
        <v>386</v>
      </c>
      <c r="G166" t="s">
        <v>810</v>
      </c>
      <c r="H166" t="s">
        <v>1335</v>
      </c>
      <c r="I166" t="b">
        <v>0</v>
      </c>
      <c r="J166">
        <v>45922</v>
      </c>
      <c r="K166" t="s">
        <v>1399</v>
      </c>
      <c r="M166" t="s">
        <v>1400</v>
      </c>
      <c r="N166" t="s">
        <v>1401</v>
      </c>
      <c r="O166" t="s">
        <v>815</v>
      </c>
      <c r="P166">
        <v>8831</v>
      </c>
      <c r="Q166" t="s">
        <v>1402</v>
      </c>
      <c r="R166" t="s">
        <v>333</v>
      </c>
      <c r="S166" t="s">
        <v>401</v>
      </c>
      <c r="U166">
        <v>0</v>
      </c>
      <c r="V166">
        <v>0</v>
      </c>
      <c r="W166">
        <v>0</v>
      </c>
      <c r="X166">
        <v>1</v>
      </c>
      <c r="Y166" t="s">
        <v>1403</v>
      </c>
      <c r="Z166">
        <v>1448987</v>
      </c>
      <c r="AA166" t="s">
        <v>397</v>
      </c>
      <c r="AB166" t="s">
        <v>398</v>
      </c>
      <c r="AC166" t="s">
        <v>445</v>
      </c>
      <c r="AD166" t="s">
        <v>446</v>
      </c>
      <c r="AE166" t="s">
        <v>334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</row>
    <row r="167" spans="1:61" x14ac:dyDescent="0.2">
      <c r="A167" t="s">
        <v>1405</v>
      </c>
      <c r="B167" t="s">
        <v>383</v>
      </c>
      <c r="C167" t="s">
        <v>384</v>
      </c>
      <c r="D167" t="s">
        <v>1334</v>
      </c>
      <c r="F167" t="s">
        <v>386</v>
      </c>
      <c r="G167" t="s">
        <v>810</v>
      </c>
      <c r="H167" t="s">
        <v>1335</v>
      </c>
      <c r="I167" t="b">
        <v>0</v>
      </c>
      <c r="J167">
        <v>48291</v>
      </c>
      <c r="K167" t="s">
        <v>1407</v>
      </c>
      <c r="M167" t="s">
        <v>1408</v>
      </c>
      <c r="N167" t="s">
        <v>1401</v>
      </c>
      <c r="O167" t="s">
        <v>815</v>
      </c>
      <c r="P167">
        <v>8831</v>
      </c>
      <c r="Q167" t="s">
        <v>1409</v>
      </c>
      <c r="R167" t="s">
        <v>333</v>
      </c>
      <c r="S167" t="s">
        <v>401</v>
      </c>
      <c r="U167">
        <v>0</v>
      </c>
      <c r="V167">
        <v>0</v>
      </c>
      <c r="W167">
        <v>0</v>
      </c>
      <c r="X167">
        <v>1</v>
      </c>
      <c r="Y167" t="s">
        <v>1410</v>
      </c>
      <c r="Z167">
        <v>1474708</v>
      </c>
      <c r="AA167" t="s">
        <v>397</v>
      </c>
      <c r="AB167" t="s">
        <v>398</v>
      </c>
      <c r="AC167" t="s">
        <v>445</v>
      </c>
      <c r="AD167" t="s">
        <v>446</v>
      </c>
      <c r="AE167" t="s">
        <v>334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2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</row>
    <row r="168" spans="1:61" x14ac:dyDescent="0.2">
      <c r="A168" t="s">
        <v>1412</v>
      </c>
      <c r="B168" t="s">
        <v>383</v>
      </c>
      <c r="C168" t="s">
        <v>1050</v>
      </c>
      <c r="D168" t="s">
        <v>1051</v>
      </c>
      <c r="E168" t="s">
        <v>403</v>
      </c>
      <c r="G168" t="s">
        <v>1052</v>
      </c>
      <c r="H168" t="s">
        <v>1052</v>
      </c>
      <c r="I168" t="b">
        <v>0</v>
      </c>
      <c r="J168">
        <v>43488</v>
      </c>
      <c r="K168" t="s">
        <v>449</v>
      </c>
      <c r="M168" t="s">
        <v>1414</v>
      </c>
      <c r="N168" t="s">
        <v>1415</v>
      </c>
      <c r="O168" t="s">
        <v>815</v>
      </c>
      <c r="P168">
        <v>8401</v>
      </c>
      <c r="Q168" t="s">
        <v>1416</v>
      </c>
      <c r="R168" t="s">
        <v>336</v>
      </c>
      <c r="S168" t="s">
        <v>401</v>
      </c>
      <c r="T168" t="s">
        <v>401</v>
      </c>
      <c r="U168">
        <v>1</v>
      </c>
      <c r="V168">
        <v>1</v>
      </c>
      <c r="W168">
        <v>0</v>
      </c>
      <c r="X168">
        <v>1</v>
      </c>
      <c r="Y168" t="s">
        <v>453</v>
      </c>
      <c r="Z168">
        <v>1346286</v>
      </c>
      <c r="AA168" t="s">
        <v>397</v>
      </c>
      <c r="AB168" t="s">
        <v>398</v>
      </c>
      <c r="AC168" t="s">
        <v>445</v>
      </c>
      <c r="AD168" t="s">
        <v>446</v>
      </c>
      <c r="AE168" t="s">
        <v>258</v>
      </c>
      <c r="AF168">
        <v>6</v>
      </c>
      <c r="AG168">
        <v>9</v>
      </c>
      <c r="AH168">
        <v>12</v>
      </c>
      <c r="AI168">
        <v>0</v>
      </c>
      <c r="AJ168">
        <v>11</v>
      </c>
      <c r="AK168">
        <v>8</v>
      </c>
      <c r="AL168">
        <v>0</v>
      </c>
      <c r="AM168">
        <v>2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1</v>
      </c>
      <c r="AT168">
        <v>1</v>
      </c>
      <c r="AU168">
        <v>0</v>
      </c>
      <c r="AV168">
        <v>10</v>
      </c>
      <c r="AW168">
        <v>29</v>
      </c>
      <c r="AX168">
        <v>21</v>
      </c>
      <c r="AY168">
        <v>8</v>
      </c>
      <c r="AZ168">
        <v>13</v>
      </c>
      <c r="BA168">
        <v>20</v>
      </c>
      <c r="BB168">
        <v>11</v>
      </c>
      <c r="BC168">
        <v>0.6</v>
      </c>
      <c r="BD168">
        <v>0.31034482758620002</v>
      </c>
      <c r="BE168">
        <v>0.57142857142856995</v>
      </c>
      <c r="BF168">
        <v>0</v>
      </c>
      <c r="BG168">
        <v>0.84615384615384004</v>
      </c>
      <c r="BH168">
        <v>0.4</v>
      </c>
      <c r="BI168">
        <v>0</v>
      </c>
    </row>
    <row r="169" spans="1:61" x14ac:dyDescent="0.2">
      <c r="A169" t="s">
        <v>1417</v>
      </c>
      <c r="B169" t="s">
        <v>383</v>
      </c>
      <c r="C169" t="s">
        <v>384</v>
      </c>
      <c r="D169" t="s">
        <v>385</v>
      </c>
      <c r="F169" t="s">
        <v>386</v>
      </c>
      <c r="G169" t="s">
        <v>423</v>
      </c>
      <c r="H169" t="s">
        <v>1418</v>
      </c>
      <c r="I169" t="b">
        <v>0</v>
      </c>
      <c r="J169">
        <v>1005</v>
      </c>
      <c r="K169" t="s">
        <v>1420</v>
      </c>
      <c r="M169" t="s">
        <v>1421</v>
      </c>
      <c r="N169" t="s">
        <v>441</v>
      </c>
      <c r="O169" t="s">
        <v>393</v>
      </c>
      <c r="P169">
        <v>11236</v>
      </c>
      <c r="Q169" t="s">
        <v>1422</v>
      </c>
      <c r="R169" t="s">
        <v>333</v>
      </c>
      <c r="S169" t="s">
        <v>401</v>
      </c>
      <c r="U169">
        <v>0</v>
      </c>
      <c r="V169">
        <v>1</v>
      </c>
      <c r="W169">
        <v>0</v>
      </c>
      <c r="X169">
        <v>0</v>
      </c>
      <c r="Y169" t="s">
        <v>443</v>
      </c>
      <c r="Z169">
        <v>1344912</v>
      </c>
      <c r="AA169" t="s">
        <v>397</v>
      </c>
      <c r="AB169" t="s">
        <v>398</v>
      </c>
      <c r="AC169" t="s">
        <v>445</v>
      </c>
      <c r="AD169" t="s">
        <v>446</v>
      </c>
      <c r="AE169" t="s">
        <v>334</v>
      </c>
      <c r="AF169">
        <v>0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14</v>
      </c>
      <c r="AX169">
        <v>8</v>
      </c>
      <c r="AY169">
        <v>9</v>
      </c>
      <c r="AZ169">
        <v>3</v>
      </c>
      <c r="BA169">
        <v>9</v>
      </c>
      <c r="BB169">
        <v>7</v>
      </c>
      <c r="BC169">
        <v>0</v>
      </c>
      <c r="BD169">
        <v>0</v>
      </c>
      <c r="BE169">
        <v>0.125</v>
      </c>
      <c r="BF169">
        <v>0.11111111111110999</v>
      </c>
      <c r="BG169">
        <v>0</v>
      </c>
      <c r="BH169">
        <v>0</v>
      </c>
      <c r="BI169">
        <v>0</v>
      </c>
    </row>
    <row r="170" spans="1:61" x14ac:dyDescent="0.2">
      <c r="A170" t="s">
        <v>1423</v>
      </c>
      <c r="B170" t="s">
        <v>383</v>
      </c>
      <c r="C170" t="s">
        <v>384</v>
      </c>
      <c r="D170" t="s">
        <v>385</v>
      </c>
      <c r="E170" t="s">
        <v>403</v>
      </c>
      <c r="F170" t="s">
        <v>386</v>
      </c>
      <c r="G170" t="s">
        <v>423</v>
      </c>
      <c r="H170" t="s">
        <v>1418</v>
      </c>
      <c r="I170" t="b">
        <v>0</v>
      </c>
      <c r="J170">
        <v>44218</v>
      </c>
      <c r="K170" t="s">
        <v>449</v>
      </c>
      <c r="M170" t="s">
        <v>1425</v>
      </c>
      <c r="N170" t="s">
        <v>441</v>
      </c>
      <c r="O170" t="s">
        <v>393</v>
      </c>
      <c r="P170">
        <v>11236</v>
      </c>
      <c r="Q170" t="s">
        <v>1426</v>
      </c>
      <c r="R170" t="s">
        <v>336</v>
      </c>
      <c r="S170" t="s">
        <v>401</v>
      </c>
      <c r="T170" t="s">
        <v>401</v>
      </c>
      <c r="U170">
        <v>1</v>
      </c>
      <c r="V170">
        <v>1</v>
      </c>
      <c r="W170">
        <v>1</v>
      </c>
      <c r="X170">
        <v>0</v>
      </c>
      <c r="Y170" t="s">
        <v>453</v>
      </c>
      <c r="Z170">
        <v>1346286</v>
      </c>
      <c r="AA170" t="s">
        <v>397</v>
      </c>
      <c r="AB170" t="s">
        <v>398</v>
      </c>
      <c r="AC170" t="s">
        <v>445</v>
      </c>
      <c r="AD170" t="s">
        <v>446</v>
      </c>
      <c r="AE170" t="s">
        <v>258</v>
      </c>
      <c r="AF170">
        <v>5</v>
      </c>
      <c r="AG170">
        <v>1</v>
      </c>
      <c r="AH170">
        <v>6</v>
      </c>
      <c r="AI170">
        <v>0</v>
      </c>
      <c r="AJ170">
        <v>1</v>
      </c>
      <c r="AK170">
        <v>6</v>
      </c>
      <c r="AL170">
        <v>7</v>
      </c>
      <c r="AM170">
        <v>3</v>
      </c>
      <c r="AN170">
        <v>0</v>
      </c>
      <c r="AO170">
        <v>2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6</v>
      </c>
      <c r="AW170">
        <v>4</v>
      </c>
      <c r="AX170">
        <v>9</v>
      </c>
      <c r="AY170">
        <v>3</v>
      </c>
      <c r="AZ170">
        <v>4</v>
      </c>
      <c r="BA170">
        <v>7</v>
      </c>
      <c r="BB170">
        <v>9</v>
      </c>
      <c r="BC170">
        <v>0.83333333333333004</v>
      </c>
      <c r="BD170">
        <v>0.25</v>
      </c>
      <c r="BE170">
        <v>0.66666666666665997</v>
      </c>
      <c r="BF170">
        <v>0</v>
      </c>
      <c r="BG170">
        <v>0.25</v>
      </c>
      <c r="BH170">
        <v>0.85714285714284999</v>
      </c>
      <c r="BI170">
        <v>0.77777777777777002</v>
      </c>
    </row>
    <row r="171" spans="1:61" x14ac:dyDescent="0.2">
      <c r="A171" t="s">
        <v>1427</v>
      </c>
      <c r="B171" t="s">
        <v>383</v>
      </c>
      <c r="C171" t="s">
        <v>384</v>
      </c>
      <c r="D171" t="s">
        <v>385</v>
      </c>
      <c r="F171" t="s">
        <v>386</v>
      </c>
      <c r="G171" t="s">
        <v>423</v>
      </c>
      <c r="H171" t="s">
        <v>1418</v>
      </c>
      <c r="I171" t="b">
        <v>0</v>
      </c>
      <c r="J171">
        <v>44872</v>
      </c>
      <c r="K171" t="s">
        <v>1429</v>
      </c>
      <c r="M171" t="s">
        <v>1430</v>
      </c>
      <c r="N171" t="s">
        <v>441</v>
      </c>
      <c r="O171" t="s">
        <v>393</v>
      </c>
      <c r="P171">
        <v>11229</v>
      </c>
      <c r="Q171" t="s">
        <v>1431</v>
      </c>
      <c r="R171" t="s">
        <v>333</v>
      </c>
      <c r="S171" t="s">
        <v>401</v>
      </c>
      <c r="U171">
        <v>0</v>
      </c>
      <c r="V171">
        <v>0</v>
      </c>
      <c r="W171">
        <v>0</v>
      </c>
      <c r="X171">
        <v>0</v>
      </c>
      <c r="Y171" t="s">
        <v>1432</v>
      </c>
      <c r="Z171">
        <v>1433150</v>
      </c>
      <c r="AA171" t="s">
        <v>397</v>
      </c>
      <c r="AB171" t="s">
        <v>398</v>
      </c>
      <c r="AC171" t="s">
        <v>445</v>
      </c>
      <c r="AD171" t="s">
        <v>446</v>
      </c>
      <c r="AE171" t="s">
        <v>334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6</v>
      </c>
      <c r="AX171">
        <v>5</v>
      </c>
      <c r="AY171">
        <v>3</v>
      </c>
      <c r="AZ171">
        <v>1</v>
      </c>
      <c r="BA171">
        <v>3</v>
      </c>
      <c r="BB171">
        <v>0</v>
      </c>
      <c r="BC171">
        <v>0</v>
      </c>
      <c r="BD171">
        <v>0</v>
      </c>
      <c r="BE171">
        <v>0</v>
      </c>
      <c r="BF171">
        <v>0.33333333333332998</v>
      </c>
      <c r="BG171">
        <v>0</v>
      </c>
      <c r="BH171">
        <v>0</v>
      </c>
      <c r="BI171">
        <v>0</v>
      </c>
    </row>
    <row r="172" spans="1:61" x14ac:dyDescent="0.2">
      <c r="A172" t="s">
        <v>1434</v>
      </c>
      <c r="B172" t="s">
        <v>383</v>
      </c>
      <c r="C172" t="s">
        <v>384</v>
      </c>
      <c r="D172" t="s">
        <v>385</v>
      </c>
      <c r="E172" t="s">
        <v>403</v>
      </c>
      <c r="F172" t="s">
        <v>386</v>
      </c>
      <c r="G172" t="s">
        <v>423</v>
      </c>
      <c r="H172" t="s">
        <v>1418</v>
      </c>
      <c r="I172" t="b">
        <v>0</v>
      </c>
      <c r="J172">
        <v>44876</v>
      </c>
      <c r="K172" t="s">
        <v>449</v>
      </c>
      <c r="M172" t="s">
        <v>1436</v>
      </c>
      <c r="N172" t="s">
        <v>441</v>
      </c>
      <c r="O172" t="s">
        <v>393</v>
      </c>
      <c r="P172">
        <v>11212</v>
      </c>
      <c r="Q172" t="s">
        <v>1437</v>
      </c>
      <c r="R172" t="s">
        <v>336</v>
      </c>
      <c r="S172" t="s">
        <v>401</v>
      </c>
      <c r="T172" t="s">
        <v>401</v>
      </c>
      <c r="U172">
        <v>1</v>
      </c>
      <c r="V172">
        <v>1</v>
      </c>
      <c r="W172">
        <v>1</v>
      </c>
      <c r="X172">
        <v>0</v>
      </c>
      <c r="Y172" t="s">
        <v>453</v>
      </c>
      <c r="Z172">
        <v>1346286</v>
      </c>
      <c r="AA172" t="s">
        <v>397</v>
      </c>
      <c r="AB172" t="s">
        <v>398</v>
      </c>
      <c r="AC172" t="s">
        <v>445</v>
      </c>
      <c r="AD172" t="s">
        <v>446</v>
      </c>
      <c r="AE172" t="s">
        <v>258</v>
      </c>
      <c r="AF172">
        <v>9</v>
      </c>
      <c r="AG172">
        <v>10</v>
      </c>
      <c r="AH172">
        <v>13</v>
      </c>
      <c r="AI172">
        <v>9</v>
      </c>
      <c r="AJ172">
        <v>13</v>
      </c>
      <c r="AK172">
        <v>7</v>
      </c>
      <c r="AL172">
        <v>24</v>
      </c>
      <c r="AM172">
        <v>8</v>
      </c>
      <c r="AN172">
        <v>3</v>
      </c>
      <c r="AO172">
        <v>1</v>
      </c>
      <c r="AP172">
        <v>0</v>
      </c>
      <c r="AQ172">
        <v>2</v>
      </c>
      <c r="AR172">
        <v>1</v>
      </c>
      <c r="AS172">
        <v>1</v>
      </c>
      <c r="AT172">
        <v>0</v>
      </c>
      <c r="AU172">
        <v>0</v>
      </c>
      <c r="AV172">
        <v>25</v>
      </c>
      <c r="AW172">
        <v>31</v>
      </c>
      <c r="AX172">
        <v>25</v>
      </c>
      <c r="AY172">
        <v>25</v>
      </c>
      <c r="AZ172">
        <v>30</v>
      </c>
      <c r="BA172">
        <v>25</v>
      </c>
      <c r="BB172">
        <v>40</v>
      </c>
      <c r="BC172">
        <v>0.36</v>
      </c>
      <c r="BD172">
        <v>0.32258064516128998</v>
      </c>
      <c r="BE172">
        <v>0.52</v>
      </c>
      <c r="BF172">
        <v>0.36</v>
      </c>
      <c r="BG172">
        <v>0.43333333333333002</v>
      </c>
      <c r="BH172">
        <v>0.28000000000000003</v>
      </c>
      <c r="BI172">
        <v>0.6</v>
      </c>
    </row>
    <row r="173" spans="1:61" x14ac:dyDescent="0.2">
      <c r="A173" t="s">
        <v>1438</v>
      </c>
      <c r="B173" t="s">
        <v>383</v>
      </c>
      <c r="C173" t="s">
        <v>384</v>
      </c>
      <c r="D173" t="s">
        <v>385</v>
      </c>
      <c r="F173" t="s">
        <v>386</v>
      </c>
      <c r="G173" t="s">
        <v>423</v>
      </c>
      <c r="H173" t="s">
        <v>1418</v>
      </c>
      <c r="I173" t="b">
        <v>0</v>
      </c>
      <c r="J173">
        <v>47842</v>
      </c>
      <c r="K173" t="s">
        <v>1440</v>
      </c>
      <c r="M173" t="s">
        <v>1441</v>
      </c>
      <c r="N173" t="s">
        <v>441</v>
      </c>
      <c r="O173" t="s">
        <v>393</v>
      </c>
      <c r="P173">
        <v>11230</v>
      </c>
      <c r="Q173" t="s">
        <v>1442</v>
      </c>
      <c r="R173" t="s">
        <v>333</v>
      </c>
      <c r="S173" t="s">
        <v>401</v>
      </c>
      <c r="U173">
        <v>0</v>
      </c>
      <c r="V173">
        <v>0</v>
      </c>
      <c r="W173">
        <v>0</v>
      </c>
      <c r="X173">
        <v>0</v>
      </c>
      <c r="Y173" t="s">
        <v>1443</v>
      </c>
      <c r="Z173">
        <v>1465984</v>
      </c>
      <c r="AA173" t="s">
        <v>397</v>
      </c>
      <c r="AB173" t="s">
        <v>398</v>
      </c>
      <c r="AC173" t="s">
        <v>445</v>
      </c>
      <c r="AD173" t="s">
        <v>446</v>
      </c>
      <c r="AE173" t="s">
        <v>334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</row>
    <row r="174" spans="1:61" x14ac:dyDescent="0.2">
      <c r="A174" t="s">
        <v>1445</v>
      </c>
      <c r="B174" t="s">
        <v>383</v>
      </c>
      <c r="C174" t="s">
        <v>384</v>
      </c>
      <c r="D174" t="s">
        <v>385</v>
      </c>
      <c r="E174" t="s">
        <v>403</v>
      </c>
      <c r="G174" t="s">
        <v>567</v>
      </c>
      <c r="H174" t="s">
        <v>1446</v>
      </c>
      <c r="I174" t="b">
        <v>0</v>
      </c>
      <c r="J174">
        <v>1640</v>
      </c>
      <c r="K174" t="s">
        <v>570</v>
      </c>
      <c r="M174" t="s">
        <v>1448</v>
      </c>
      <c r="N174" t="s">
        <v>572</v>
      </c>
      <c r="O174" t="s">
        <v>393</v>
      </c>
      <c r="P174">
        <v>10459</v>
      </c>
      <c r="Q174" t="s">
        <v>1449</v>
      </c>
      <c r="R174" t="s">
        <v>336</v>
      </c>
      <c r="S174" t="s">
        <v>401</v>
      </c>
      <c r="U174">
        <v>1</v>
      </c>
      <c r="V174">
        <v>1</v>
      </c>
      <c r="W174">
        <v>0</v>
      </c>
      <c r="X174">
        <v>0</v>
      </c>
      <c r="Y174" t="s">
        <v>574</v>
      </c>
      <c r="Z174">
        <v>1346946</v>
      </c>
      <c r="AA174" t="s">
        <v>397</v>
      </c>
      <c r="AB174" t="s">
        <v>398</v>
      </c>
      <c r="AC174" t="s">
        <v>399</v>
      </c>
      <c r="AD174" t="s">
        <v>400</v>
      </c>
      <c r="AE174" t="s">
        <v>258</v>
      </c>
      <c r="AF174">
        <v>0</v>
      </c>
      <c r="AG174">
        <v>2</v>
      </c>
      <c r="AH174">
        <v>5</v>
      </c>
      <c r="AI174">
        <v>0</v>
      </c>
      <c r="AJ174">
        <v>0</v>
      </c>
      <c r="AK174">
        <v>5</v>
      </c>
      <c r="AL174">
        <v>2</v>
      </c>
      <c r="AM174">
        <v>2</v>
      </c>
      <c r="AN174">
        <v>4</v>
      </c>
      <c r="AO174">
        <v>1</v>
      </c>
      <c r="AP174">
        <v>1</v>
      </c>
      <c r="AQ174">
        <v>2</v>
      </c>
      <c r="AR174">
        <v>2</v>
      </c>
      <c r="AS174">
        <v>1</v>
      </c>
      <c r="AT174">
        <v>0</v>
      </c>
      <c r="AU174">
        <v>4</v>
      </c>
      <c r="AV174">
        <v>20</v>
      </c>
      <c r="AW174">
        <v>37</v>
      </c>
      <c r="AX174">
        <v>27</v>
      </c>
      <c r="AY174">
        <v>28</v>
      </c>
      <c r="AZ174">
        <v>19</v>
      </c>
      <c r="BA174">
        <v>34</v>
      </c>
      <c r="BB174">
        <v>31</v>
      </c>
      <c r="BC174">
        <v>0</v>
      </c>
      <c r="BD174">
        <v>5.4054054054049998E-2</v>
      </c>
      <c r="BE174">
        <v>0.18518518518518001</v>
      </c>
      <c r="BF174">
        <v>0</v>
      </c>
      <c r="BG174">
        <v>0</v>
      </c>
      <c r="BH174">
        <v>0.14705882352940999</v>
      </c>
      <c r="BI174">
        <v>6.451612903225E-2</v>
      </c>
    </row>
    <row r="175" spans="1:61" x14ac:dyDescent="0.2">
      <c r="A175" t="s">
        <v>1450</v>
      </c>
      <c r="B175" t="s">
        <v>383</v>
      </c>
      <c r="C175" t="s">
        <v>384</v>
      </c>
      <c r="D175" t="s">
        <v>385</v>
      </c>
      <c r="E175" t="s">
        <v>403</v>
      </c>
      <c r="G175" t="s">
        <v>567</v>
      </c>
      <c r="H175" t="s">
        <v>1446</v>
      </c>
      <c r="I175" t="b">
        <v>0</v>
      </c>
      <c r="J175">
        <v>2627</v>
      </c>
      <c r="K175" t="s">
        <v>570</v>
      </c>
      <c r="M175" t="s">
        <v>1452</v>
      </c>
      <c r="N175" t="s">
        <v>572</v>
      </c>
      <c r="O175" t="s">
        <v>393</v>
      </c>
      <c r="P175">
        <v>10455</v>
      </c>
      <c r="Q175" t="s">
        <v>1453</v>
      </c>
      <c r="R175" t="s">
        <v>336</v>
      </c>
      <c r="S175" t="s">
        <v>401</v>
      </c>
      <c r="T175" t="s">
        <v>410</v>
      </c>
      <c r="U175">
        <v>1</v>
      </c>
      <c r="V175">
        <v>1</v>
      </c>
      <c r="W175">
        <v>1</v>
      </c>
      <c r="X175">
        <v>0</v>
      </c>
      <c r="Y175" t="s">
        <v>574</v>
      </c>
      <c r="Z175">
        <v>1346946</v>
      </c>
      <c r="AA175" t="s">
        <v>397</v>
      </c>
      <c r="AB175" t="s">
        <v>398</v>
      </c>
      <c r="AC175" t="s">
        <v>399</v>
      </c>
      <c r="AD175" t="s">
        <v>400</v>
      </c>
      <c r="AE175" t="s">
        <v>334</v>
      </c>
      <c r="AF175">
        <v>0</v>
      </c>
      <c r="AG175">
        <v>7</v>
      </c>
      <c r="AH175">
        <v>3</v>
      </c>
      <c r="AI175">
        <v>4</v>
      </c>
      <c r="AJ175">
        <v>5</v>
      </c>
      <c r="AK175">
        <v>3</v>
      </c>
      <c r="AL175">
        <v>3</v>
      </c>
      <c r="AM175">
        <v>0</v>
      </c>
      <c r="AN175">
        <v>0</v>
      </c>
      <c r="AO175">
        <v>1</v>
      </c>
      <c r="AP175">
        <v>0</v>
      </c>
      <c r="AQ175">
        <v>3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26</v>
      </c>
      <c r="AX175">
        <v>25</v>
      </c>
      <c r="AY175">
        <v>15</v>
      </c>
      <c r="AZ175">
        <v>17</v>
      </c>
      <c r="BA175">
        <v>17</v>
      </c>
      <c r="BB175">
        <v>16</v>
      </c>
      <c r="BC175">
        <v>0</v>
      </c>
      <c r="BD175">
        <v>0.26923076923076</v>
      </c>
      <c r="BE175">
        <v>0.12</v>
      </c>
      <c r="BF175">
        <v>0.26666666666666</v>
      </c>
      <c r="BG175">
        <v>0.29411764705881999</v>
      </c>
      <c r="BH175">
        <v>0.17647058823528999</v>
      </c>
      <c r="BI175">
        <v>0.1875</v>
      </c>
    </row>
    <row r="176" spans="1:61" x14ac:dyDescent="0.2">
      <c r="A176" t="s">
        <v>1454</v>
      </c>
      <c r="B176" t="s">
        <v>383</v>
      </c>
      <c r="C176" t="s">
        <v>384</v>
      </c>
      <c r="D176" t="s">
        <v>385</v>
      </c>
      <c r="E176" t="s">
        <v>403</v>
      </c>
      <c r="G176" t="s">
        <v>567</v>
      </c>
      <c r="H176" t="s">
        <v>1446</v>
      </c>
      <c r="I176" t="b">
        <v>0</v>
      </c>
      <c r="J176">
        <v>14064</v>
      </c>
      <c r="K176" t="s">
        <v>570</v>
      </c>
      <c r="M176" t="s">
        <v>1456</v>
      </c>
      <c r="N176" t="s">
        <v>572</v>
      </c>
      <c r="O176" t="s">
        <v>393</v>
      </c>
      <c r="P176">
        <v>10455</v>
      </c>
      <c r="Q176" t="s">
        <v>1457</v>
      </c>
      <c r="R176" t="s">
        <v>333</v>
      </c>
      <c r="S176" t="s">
        <v>401</v>
      </c>
      <c r="U176">
        <v>0</v>
      </c>
      <c r="V176">
        <v>0</v>
      </c>
      <c r="W176">
        <v>0</v>
      </c>
      <c r="X176">
        <v>0</v>
      </c>
      <c r="Y176" t="s">
        <v>574</v>
      </c>
      <c r="Z176">
        <v>1346946</v>
      </c>
      <c r="AA176" t="s">
        <v>397</v>
      </c>
      <c r="AB176" t="s">
        <v>398</v>
      </c>
      <c r="AC176" t="s">
        <v>399</v>
      </c>
      <c r="AD176" t="s">
        <v>400</v>
      </c>
      <c r="AE176" t="s">
        <v>258</v>
      </c>
      <c r="AF176">
        <v>0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  <c r="AV176">
        <v>15</v>
      </c>
      <c r="AW176">
        <v>19</v>
      </c>
      <c r="AX176">
        <v>15</v>
      </c>
      <c r="AY176">
        <v>19</v>
      </c>
      <c r="AZ176">
        <v>18</v>
      </c>
      <c r="BA176">
        <v>19</v>
      </c>
      <c r="BB176">
        <v>19</v>
      </c>
      <c r="BC176">
        <v>0</v>
      </c>
      <c r="BD176">
        <v>0</v>
      </c>
      <c r="BE176">
        <v>6.6666666666660004E-2</v>
      </c>
      <c r="BF176">
        <v>0</v>
      </c>
      <c r="BG176">
        <v>5.5555555555550001E-2</v>
      </c>
      <c r="BH176">
        <v>0</v>
      </c>
      <c r="BI176">
        <v>5.2631578947360001E-2</v>
      </c>
    </row>
    <row r="177" spans="1:61" x14ac:dyDescent="0.2">
      <c r="A177" t="s">
        <v>1458</v>
      </c>
      <c r="B177" t="s">
        <v>383</v>
      </c>
      <c r="C177" t="s">
        <v>384</v>
      </c>
      <c r="D177" t="s">
        <v>385</v>
      </c>
      <c r="E177" t="s">
        <v>403</v>
      </c>
      <c r="G177" t="s">
        <v>567</v>
      </c>
      <c r="H177" t="s">
        <v>1446</v>
      </c>
      <c r="I177" t="b">
        <v>0</v>
      </c>
      <c r="J177">
        <v>16741</v>
      </c>
      <c r="K177" t="s">
        <v>570</v>
      </c>
      <c r="M177" t="s">
        <v>1460</v>
      </c>
      <c r="N177" t="s">
        <v>572</v>
      </c>
      <c r="O177" t="s">
        <v>393</v>
      </c>
      <c r="P177">
        <v>10456</v>
      </c>
      <c r="Q177" t="s">
        <v>1461</v>
      </c>
      <c r="R177" t="s">
        <v>336</v>
      </c>
      <c r="S177" t="s">
        <v>401</v>
      </c>
      <c r="T177" t="s">
        <v>410</v>
      </c>
      <c r="U177">
        <v>1</v>
      </c>
      <c r="V177">
        <v>1</v>
      </c>
      <c r="W177">
        <v>1</v>
      </c>
      <c r="X177">
        <v>0</v>
      </c>
      <c r="Y177" t="s">
        <v>574</v>
      </c>
      <c r="Z177">
        <v>1346946</v>
      </c>
      <c r="AA177" t="s">
        <v>397</v>
      </c>
      <c r="AB177" t="s">
        <v>398</v>
      </c>
      <c r="AC177" t="s">
        <v>399</v>
      </c>
      <c r="AD177" t="s">
        <v>400</v>
      </c>
      <c r="AE177" t="s">
        <v>334</v>
      </c>
      <c r="AF177">
        <v>8</v>
      </c>
      <c r="AG177">
        <v>10</v>
      </c>
      <c r="AH177">
        <v>0</v>
      </c>
      <c r="AI177">
        <v>1</v>
      </c>
      <c r="AJ177">
        <v>1</v>
      </c>
      <c r="AK177">
        <v>4</v>
      </c>
      <c r="AL177">
        <v>0</v>
      </c>
      <c r="AM177">
        <v>0</v>
      </c>
      <c r="AN177">
        <v>2</v>
      </c>
      <c r="AO177">
        <v>0</v>
      </c>
      <c r="AP177">
        <v>0</v>
      </c>
      <c r="AQ177">
        <v>0</v>
      </c>
      <c r="AR177">
        <v>1</v>
      </c>
      <c r="AS177">
        <v>1</v>
      </c>
      <c r="AT177">
        <v>2</v>
      </c>
      <c r="AU177">
        <v>0</v>
      </c>
      <c r="AV177">
        <v>23</v>
      </c>
      <c r="AW177">
        <v>19</v>
      </c>
      <c r="AX177">
        <v>20</v>
      </c>
      <c r="AY177">
        <v>10</v>
      </c>
      <c r="AZ177">
        <v>12</v>
      </c>
      <c r="BA177">
        <v>27</v>
      </c>
      <c r="BB177">
        <v>22</v>
      </c>
      <c r="BC177">
        <v>0.34782608695652001</v>
      </c>
      <c r="BD177">
        <v>0.52631578947367996</v>
      </c>
      <c r="BE177">
        <v>0</v>
      </c>
      <c r="BF177">
        <v>0.1</v>
      </c>
      <c r="BG177">
        <v>8.3333333333329998E-2</v>
      </c>
      <c r="BH177">
        <v>0.14814814814814001</v>
      </c>
      <c r="BI177">
        <v>0</v>
      </c>
    </row>
    <row r="178" spans="1:61" x14ac:dyDescent="0.2">
      <c r="A178" t="s">
        <v>1462</v>
      </c>
      <c r="B178" t="s">
        <v>383</v>
      </c>
      <c r="C178" t="s">
        <v>384</v>
      </c>
      <c r="D178" t="s">
        <v>385</v>
      </c>
      <c r="E178" t="s">
        <v>403</v>
      </c>
      <c r="G178" t="s">
        <v>567</v>
      </c>
      <c r="H178" t="s">
        <v>1446</v>
      </c>
      <c r="I178" t="b">
        <v>0</v>
      </c>
      <c r="J178">
        <v>17037</v>
      </c>
      <c r="K178" t="s">
        <v>570</v>
      </c>
      <c r="M178" t="s">
        <v>1464</v>
      </c>
      <c r="N178" t="s">
        <v>572</v>
      </c>
      <c r="O178" t="s">
        <v>393</v>
      </c>
      <c r="P178">
        <v>10451</v>
      </c>
      <c r="Q178" t="s">
        <v>1465</v>
      </c>
      <c r="R178" t="s">
        <v>336</v>
      </c>
      <c r="S178" t="s">
        <v>401</v>
      </c>
      <c r="T178" t="s">
        <v>410</v>
      </c>
      <c r="U178">
        <v>1</v>
      </c>
      <c r="V178">
        <v>1</v>
      </c>
      <c r="W178">
        <v>1</v>
      </c>
      <c r="X178">
        <v>0</v>
      </c>
      <c r="Y178" t="s">
        <v>574</v>
      </c>
      <c r="Z178">
        <v>1346946</v>
      </c>
      <c r="AA178" t="s">
        <v>397</v>
      </c>
      <c r="AB178" t="s">
        <v>398</v>
      </c>
      <c r="AC178" t="s">
        <v>399</v>
      </c>
      <c r="AD178" t="s">
        <v>400</v>
      </c>
      <c r="AE178" t="s">
        <v>258</v>
      </c>
      <c r="AF178">
        <v>4</v>
      </c>
      <c r="AG178">
        <v>5</v>
      </c>
      <c r="AH178">
        <v>2</v>
      </c>
      <c r="AI178">
        <v>3</v>
      </c>
      <c r="AJ178">
        <v>4</v>
      </c>
      <c r="AK178">
        <v>2</v>
      </c>
      <c r="AL178">
        <v>3</v>
      </c>
      <c r="AM178">
        <v>4</v>
      </c>
      <c r="AN178">
        <v>2</v>
      </c>
      <c r="AO178">
        <v>0</v>
      </c>
      <c r="AP178">
        <v>0</v>
      </c>
      <c r="AQ178">
        <v>1</v>
      </c>
      <c r="AR178">
        <v>0</v>
      </c>
      <c r="AS178">
        <v>2</v>
      </c>
      <c r="AT178">
        <v>2</v>
      </c>
      <c r="AU178">
        <v>0</v>
      </c>
      <c r="AV178">
        <v>15</v>
      </c>
      <c r="AW178">
        <v>25</v>
      </c>
      <c r="AX178">
        <v>25</v>
      </c>
      <c r="AY178">
        <v>20</v>
      </c>
      <c r="AZ178">
        <v>25</v>
      </c>
      <c r="BA178">
        <v>26</v>
      </c>
      <c r="BB178">
        <v>21</v>
      </c>
      <c r="BC178">
        <v>0.26666666666666</v>
      </c>
      <c r="BD178">
        <v>0.2</v>
      </c>
      <c r="BE178">
        <v>0.08</v>
      </c>
      <c r="BF178">
        <v>0.15</v>
      </c>
      <c r="BG178">
        <v>0.16</v>
      </c>
      <c r="BH178">
        <v>7.6923076923070002E-2</v>
      </c>
      <c r="BI178">
        <v>0.14285714285713999</v>
      </c>
    </row>
    <row r="179" spans="1:61" x14ac:dyDescent="0.2">
      <c r="A179" t="s">
        <v>1466</v>
      </c>
      <c r="B179" t="s">
        <v>383</v>
      </c>
      <c r="C179" t="s">
        <v>384</v>
      </c>
      <c r="D179" t="s">
        <v>385</v>
      </c>
      <c r="E179" t="s">
        <v>403</v>
      </c>
      <c r="G179" t="s">
        <v>567</v>
      </c>
      <c r="H179" t="s">
        <v>1446</v>
      </c>
      <c r="I179" t="b">
        <v>0</v>
      </c>
      <c r="J179">
        <v>17937</v>
      </c>
      <c r="K179" t="s">
        <v>570</v>
      </c>
      <c r="M179" t="s">
        <v>1468</v>
      </c>
      <c r="N179" t="s">
        <v>572</v>
      </c>
      <c r="O179" t="s">
        <v>393</v>
      </c>
      <c r="P179">
        <v>10451</v>
      </c>
      <c r="Q179" t="s">
        <v>1469</v>
      </c>
      <c r="R179" t="s">
        <v>336</v>
      </c>
      <c r="S179" t="s">
        <v>401</v>
      </c>
      <c r="T179" t="s">
        <v>410</v>
      </c>
      <c r="U179">
        <v>1</v>
      </c>
      <c r="V179">
        <v>1</v>
      </c>
      <c r="W179">
        <v>1</v>
      </c>
      <c r="X179">
        <v>0</v>
      </c>
      <c r="Y179" t="s">
        <v>574</v>
      </c>
      <c r="Z179">
        <v>1346946</v>
      </c>
      <c r="AA179" t="s">
        <v>397</v>
      </c>
      <c r="AB179" t="s">
        <v>398</v>
      </c>
      <c r="AC179" t="s">
        <v>399</v>
      </c>
      <c r="AD179" t="s">
        <v>400</v>
      </c>
      <c r="AE179" t="s">
        <v>258</v>
      </c>
      <c r="AF179">
        <v>3</v>
      </c>
      <c r="AG179">
        <v>7</v>
      </c>
      <c r="AH179">
        <v>6</v>
      </c>
      <c r="AI179">
        <v>4</v>
      </c>
      <c r="AJ179">
        <v>3</v>
      </c>
      <c r="AK179">
        <v>13</v>
      </c>
      <c r="AL179">
        <v>3</v>
      </c>
      <c r="AM179">
        <v>9</v>
      </c>
      <c r="AN179">
        <v>1</v>
      </c>
      <c r="AO179">
        <v>2</v>
      </c>
      <c r="AP179">
        <v>5</v>
      </c>
      <c r="AQ179">
        <v>1</v>
      </c>
      <c r="AR179">
        <v>1</v>
      </c>
      <c r="AS179">
        <v>2</v>
      </c>
      <c r="AT179">
        <v>0</v>
      </c>
      <c r="AU179">
        <v>1</v>
      </c>
      <c r="AV179">
        <v>13</v>
      </c>
      <c r="AW179">
        <v>35</v>
      </c>
      <c r="AX179">
        <v>47</v>
      </c>
      <c r="AY179">
        <v>35</v>
      </c>
      <c r="AZ179">
        <v>29</v>
      </c>
      <c r="BA179">
        <v>63</v>
      </c>
      <c r="BB179">
        <v>29</v>
      </c>
      <c r="BC179">
        <v>0.23076923076923</v>
      </c>
      <c r="BD179">
        <v>0.2</v>
      </c>
      <c r="BE179">
        <v>0.12765957446807999</v>
      </c>
      <c r="BF179">
        <v>0.11428571428570999</v>
      </c>
      <c r="BG179">
        <v>0.10344827586206</v>
      </c>
      <c r="BH179">
        <v>0.20634920634920001</v>
      </c>
      <c r="BI179">
        <v>0.10344827586206</v>
      </c>
    </row>
    <row r="180" spans="1:61" x14ac:dyDescent="0.2">
      <c r="A180" t="s">
        <v>1470</v>
      </c>
      <c r="B180" t="s">
        <v>383</v>
      </c>
      <c r="C180" t="s">
        <v>384</v>
      </c>
      <c r="D180" t="s">
        <v>385</v>
      </c>
      <c r="E180" t="s">
        <v>403</v>
      </c>
      <c r="G180" t="s">
        <v>567</v>
      </c>
      <c r="H180" t="s">
        <v>1446</v>
      </c>
      <c r="I180" t="b">
        <v>0</v>
      </c>
      <c r="J180">
        <v>18336</v>
      </c>
      <c r="K180" t="s">
        <v>570</v>
      </c>
      <c r="M180" t="s">
        <v>1472</v>
      </c>
      <c r="N180" t="s">
        <v>572</v>
      </c>
      <c r="O180" t="s">
        <v>393</v>
      </c>
      <c r="P180">
        <v>10456</v>
      </c>
      <c r="Q180" t="s">
        <v>1473</v>
      </c>
      <c r="R180" t="s">
        <v>336</v>
      </c>
      <c r="S180" t="s">
        <v>401</v>
      </c>
      <c r="T180" t="s">
        <v>410</v>
      </c>
      <c r="U180">
        <v>1</v>
      </c>
      <c r="V180">
        <v>1</v>
      </c>
      <c r="W180">
        <v>0</v>
      </c>
      <c r="X180">
        <v>0</v>
      </c>
      <c r="Y180" t="s">
        <v>574</v>
      </c>
      <c r="Z180">
        <v>1346946</v>
      </c>
      <c r="AA180" t="s">
        <v>397</v>
      </c>
      <c r="AB180" t="s">
        <v>398</v>
      </c>
      <c r="AC180" t="s">
        <v>399</v>
      </c>
      <c r="AD180" t="s">
        <v>400</v>
      </c>
      <c r="AE180" t="s">
        <v>258</v>
      </c>
      <c r="AF180">
        <v>0</v>
      </c>
      <c r="AG180">
        <v>1</v>
      </c>
      <c r="AH180">
        <v>1</v>
      </c>
      <c r="AI180">
        <v>0</v>
      </c>
      <c r="AJ180">
        <v>1</v>
      </c>
      <c r="AK180">
        <v>2</v>
      </c>
      <c r="AL180">
        <v>0</v>
      </c>
      <c r="AM180">
        <v>1</v>
      </c>
      <c r="AN180">
        <v>1</v>
      </c>
      <c r="AO180">
        <v>0</v>
      </c>
      <c r="AP180">
        <v>1</v>
      </c>
      <c r="AQ180">
        <v>0</v>
      </c>
      <c r="AR180">
        <v>1</v>
      </c>
      <c r="AS180">
        <v>1</v>
      </c>
      <c r="AT180">
        <v>1</v>
      </c>
      <c r="AU180">
        <v>1</v>
      </c>
      <c r="AV180">
        <v>13</v>
      </c>
      <c r="AW180">
        <v>14</v>
      </c>
      <c r="AX180">
        <v>14</v>
      </c>
      <c r="AY180">
        <v>12</v>
      </c>
      <c r="AZ180">
        <v>15</v>
      </c>
      <c r="BA180">
        <v>10</v>
      </c>
      <c r="BB180">
        <v>8</v>
      </c>
      <c r="BC180">
        <v>0</v>
      </c>
      <c r="BD180">
        <v>7.1428571428569995E-2</v>
      </c>
      <c r="BE180">
        <v>7.1428571428569995E-2</v>
      </c>
      <c r="BF180">
        <v>0</v>
      </c>
      <c r="BG180">
        <v>6.6666666666660004E-2</v>
      </c>
      <c r="BH180">
        <v>0.2</v>
      </c>
      <c r="BI180">
        <v>0</v>
      </c>
    </row>
    <row r="181" spans="1:61" x14ac:dyDescent="0.2">
      <c r="A181" t="s">
        <v>1474</v>
      </c>
      <c r="B181" t="s">
        <v>383</v>
      </c>
      <c r="C181" t="s">
        <v>384</v>
      </c>
      <c r="D181" t="s">
        <v>385</v>
      </c>
      <c r="E181" t="s">
        <v>403</v>
      </c>
      <c r="G181" t="s">
        <v>567</v>
      </c>
      <c r="H181" t="s">
        <v>1446</v>
      </c>
      <c r="I181" t="b">
        <v>0</v>
      </c>
      <c r="J181">
        <v>18500</v>
      </c>
      <c r="K181" t="s">
        <v>570</v>
      </c>
      <c r="M181" t="s">
        <v>1476</v>
      </c>
      <c r="N181" t="s">
        <v>572</v>
      </c>
      <c r="O181" t="s">
        <v>393</v>
      </c>
      <c r="P181">
        <v>10455</v>
      </c>
      <c r="Q181" t="s">
        <v>1477</v>
      </c>
      <c r="R181" t="s">
        <v>336</v>
      </c>
      <c r="S181" t="s">
        <v>401</v>
      </c>
      <c r="U181">
        <v>1</v>
      </c>
      <c r="V181">
        <v>1</v>
      </c>
      <c r="W181">
        <v>1</v>
      </c>
      <c r="X181">
        <v>0</v>
      </c>
      <c r="Y181" t="s">
        <v>574</v>
      </c>
      <c r="Z181">
        <v>1346946</v>
      </c>
      <c r="AA181" t="s">
        <v>397</v>
      </c>
      <c r="AB181" t="s">
        <v>398</v>
      </c>
      <c r="AC181" t="s">
        <v>399</v>
      </c>
      <c r="AD181" t="s">
        <v>400</v>
      </c>
      <c r="AE181" t="s">
        <v>258</v>
      </c>
      <c r="AF181">
        <v>1</v>
      </c>
      <c r="AG181">
        <v>0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0</v>
      </c>
      <c r="AO181">
        <v>6</v>
      </c>
      <c r="AP181">
        <v>1</v>
      </c>
      <c r="AQ181">
        <v>2</v>
      </c>
      <c r="AR181">
        <v>0</v>
      </c>
      <c r="AS181">
        <v>0</v>
      </c>
      <c r="AT181">
        <v>2</v>
      </c>
      <c r="AU181">
        <v>1</v>
      </c>
      <c r="AV181">
        <v>22</v>
      </c>
      <c r="AW181">
        <v>18</v>
      </c>
      <c r="AX181">
        <v>12</v>
      </c>
      <c r="AY181">
        <v>19</v>
      </c>
      <c r="AZ181">
        <v>21</v>
      </c>
      <c r="BA181">
        <v>19</v>
      </c>
      <c r="BB181">
        <v>17</v>
      </c>
      <c r="BC181">
        <v>4.5454545454540002E-2</v>
      </c>
      <c r="BD181">
        <v>0</v>
      </c>
      <c r="BE181">
        <v>8.3333333333329998E-2</v>
      </c>
      <c r="BF181">
        <v>5.2631578947360001E-2</v>
      </c>
      <c r="BG181">
        <v>4.7619047619039997E-2</v>
      </c>
      <c r="BH181">
        <v>5.2631578947360001E-2</v>
      </c>
      <c r="BI181">
        <v>5.882352941176E-2</v>
      </c>
    </row>
    <row r="182" spans="1:61" x14ac:dyDescent="0.2">
      <c r="A182" t="s">
        <v>1478</v>
      </c>
      <c r="B182" t="s">
        <v>383</v>
      </c>
      <c r="C182" t="s">
        <v>384</v>
      </c>
      <c r="D182" t="s">
        <v>385</v>
      </c>
      <c r="E182" t="s">
        <v>403</v>
      </c>
      <c r="G182" t="s">
        <v>567</v>
      </c>
      <c r="H182" t="s">
        <v>1446</v>
      </c>
      <c r="I182" t="b">
        <v>0</v>
      </c>
      <c r="J182">
        <v>18840</v>
      </c>
      <c r="K182" t="s">
        <v>570</v>
      </c>
      <c r="M182" t="s">
        <v>1480</v>
      </c>
      <c r="N182" t="s">
        <v>572</v>
      </c>
      <c r="O182" t="s">
        <v>393</v>
      </c>
      <c r="P182">
        <v>10452</v>
      </c>
      <c r="Q182" t="s">
        <v>1481</v>
      </c>
      <c r="R182" t="s">
        <v>336</v>
      </c>
      <c r="S182" t="s">
        <v>401</v>
      </c>
      <c r="U182">
        <v>1</v>
      </c>
      <c r="V182">
        <v>1</v>
      </c>
      <c r="W182">
        <v>1</v>
      </c>
      <c r="X182">
        <v>0</v>
      </c>
      <c r="Y182" t="s">
        <v>574</v>
      </c>
      <c r="Z182">
        <v>1346946</v>
      </c>
      <c r="AA182" t="s">
        <v>397</v>
      </c>
      <c r="AB182" t="s">
        <v>398</v>
      </c>
      <c r="AC182" t="s">
        <v>399</v>
      </c>
      <c r="AD182" t="s">
        <v>400</v>
      </c>
      <c r="AE182" t="s">
        <v>334</v>
      </c>
      <c r="AF182">
        <v>1</v>
      </c>
      <c r="AG182">
        <v>1</v>
      </c>
      <c r="AH182">
        <v>4</v>
      </c>
      <c r="AI182">
        <v>2</v>
      </c>
      <c r="AJ182">
        <v>3</v>
      </c>
      <c r="AK182">
        <v>7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1</v>
      </c>
      <c r="AU182">
        <v>1</v>
      </c>
      <c r="AV182">
        <v>12</v>
      </c>
      <c r="AW182">
        <v>23</v>
      </c>
      <c r="AX182">
        <v>24</v>
      </c>
      <c r="AY182">
        <v>12</v>
      </c>
      <c r="AZ182">
        <v>18</v>
      </c>
      <c r="BA182">
        <v>29</v>
      </c>
      <c r="BB182">
        <v>16</v>
      </c>
      <c r="BC182">
        <v>8.3333333333329998E-2</v>
      </c>
      <c r="BD182">
        <v>4.3478260869559998E-2</v>
      </c>
      <c r="BE182">
        <v>0.16666666666666</v>
      </c>
      <c r="BF182">
        <v>0.16666666666666</v>
      </c>
      <c r="BG182">
        <v>0.16666666666666</v>
      </c>
      <c r="BH182">
        <v>0.24137931034481999</v>
      </c>
      <c r="BI182">
        <v>0</v>
      </c>
    </row>
    <row r="183" spans="1:61" x14ac:dyDescent="0.2">
      <c r="A183" t="s">
        <v>1482</v>
      </c>
      <c r="B183" t="s">
        <v>383</v>
      </c>
      <c r="C183" t="s">
        <v>384</v>
      </c>
      <c r="D183" t="s">
        <v>385</v>
      </c>
      <c r="E183" t="s">
        <v>403</v>
      </c>
      <c r="G183" t="s">
        <v>567</v>
      </c>
      <c r="H183" t="s">
        <v>1446</v>
      </c>
      <c r="I183" t="b">
        <v>0</v>
      </c>
      <c r="J183">
        <v>21914</v>
      </c>
      <c r="K183" t="s">
        <v>570</v>
      </c>
      <c r="M183" t="s">
        <v>1484</v>
      </c>
      <c r="N183" t="s">
        <v>572</v>
      </c>
      <c r="O183" t="s">
        <v>393</v>
      </c>
      <c r="P183">
        <v>10451</v>
      </c>
      <c r="Q183" t="s">
        <v>1485</v>
      </c>
      <c r="R183" t="s">
        <v>333</v>
      </c>
      <c r="S183" t="s">
        <v>401</v>
      </c>
      <c r="U183">
        <v>0</v>
      </c>
      <c r="V183">
        <v>0</v>
      </c>
      <c r="W183">
        <v>0</v>
      </c>
      <c r="X183">
        <v>0</v>
      </c>
      <c r="Y183" t="s">
        <v>574</v>
      </c>
      <c r="Z183">
        <v>1346946</v>
      </c>
      <c r="AA183" t="s">
        <v>397</v>
      </c>
      <c r="AB183" t="s">
        <v>398</v>
      </c>
      <c r="AC183" t="s">
        <v>399</v>
      </c>
      <c r="AD183" t="s">
        <v>400</v>
      </c>
      <c r="AE183" t="s">
        <v>334</v>
      </c>
      <c r="AF183">
        <v>0</v>
      </c>
      <c r="AG183">
        <v>2</v>
      </c>
      <c r="AH183">
        <v>1</v>
      </c>
      <c r="AI183">
        <v>1</v>
      </c>
      <c r="AJ183">
        <v>2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2</v>
      </c>
      <c r="AT183">
        <v>0</v>
      </c>
      <c r="AU183">
        <v>0</v>
      </c>
      <c r="AV183">
        <v>0</v>
      </c>
      <c r="AW183">
        <v>8</v>
      </c>
      <c r="AX183">
        <v>8</v>
      </c>
      <c r="AY183">
        <v>10</v>
      </c>
      <c r="AZ183">
        <v>10</v>
      </c>
      <c r="BA183">
        <v>9</v>
      </c>
      <c r="BB183">
        <v>5</v>
      </c>
      <c r="BC183">
        <v>0</v>
      </c>
      <c r="BD183">
        <v>0.25</v>
      </c>
      <c r="BE183">
        <v>0.125</v>
      </c>
      <c r="BF183">
        <v>0.1</v>
      </c>
      <c r="BG183">
        <v>0.2</v>
      </c>
      <c r="BH183">
        <v>0.11111111111110999</v>
      </c>
      <c r="BI183">
        <v>0.2</v>
      </c>
    </row>
    <row r="184" spans="1:61" x14ac:dyDescent="0.2">
      <c r="A184" t="s">
        <v>1486</v>
      </c>
      <c r="B184" t="s">
        <v>383</v>
      </c>
      <c r="C184" t="s">
        <v>384</v>
      </c>
      <c r="D184" t="s">
        <v>385</v>
      </c>
      <c r="E184" t="s">
        <v>403</v>
      </c>
      <c r="G184" t="s">
        <v>567</v>
      </c>
      <c r="H184" t="s">
        <v>1446</v>
      </c>
      <c r="I184" t="b">
        <v>0</v>
      </c>
      <c r="J184">
        <v>29266</v>
      </c>
      <c r="K184" t="s">
        <v>570</v>
      </c>
      <c r="M184" t="s">
        <v>1488</v>
      </c>
      <c r="N184" t="s">
        <v>572</v>
      </c>
      <c r="O184" t="s">
        <v>393</v>
      </c>
      <c r="P184">
        <v>10456</v>
      </c>
      <c r="Q184" t="s">
        <v>1489</v>
      </c>
      <c r="R184" t="s">
        <v>333</v>
      </c>
      <c r="S184" t="s">
        <v>401</v>
      </c>
      <c r="U184">
        <v>0</v>
      </c>
      <c r="V184">
        <v>0</v>
      </c>
      <c r="W184">
        <v>0</v>
      </c>
      <c r="X184">
        <v>0</v>
      </c>
      <c r="Y184" t="s">
        <v>574</v>
      </c>
      <c r="Z184">
        <v>1346946</v>
      </c>
      <c r="AA184" t="s">
        <v>397</v>
      </c>
      <c r="AB184" t="s">
        <v>398</v>
      </c>
      <c r="AC184" t="s">
        <v>399</v>
      </c>
      <c r="AD184" t="s">
        <v>400</v>
      </c>
      <c r="AE184" t="s">
        <v>258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3</v>
      </c>
      <c r="AM184">
        <v>2</v>
      </c>
      <c r="AN184">
        <v>0</v>
      </c>
      <c r="AO184">
        <v>0</v>
      </c>
      <c r="AP184">
        <v>0</v>
      </c>
      <c r="AQ184">
        <v>2</v>
      </c>
      <c r="AR184">
        <v>1</v>
      </c>
      <c r="AS184">
        <v>0</v>
      </c>
      <c r="AT184">
        <v>0</v>
      </c>
      <c r="AU184">
        <v>0</v>
      </c>
      <c r="AV184">
        <v>6</v>
      </c>
      <c r="AW184">
        <v>10</v>
      </c>
      <c r="AX184">
        <v>7</v>
      </c>
      <c r="AY184">
        <v>3</v>
      </c>
      <c r="AZ184">
        <v>8</v>
      </c>
      <c r="BA184">
        <v>7</v>
      </c>
      <c r="BB184">
        <v>11</v>
      </c>
      <c r="BC184">
        <v>0</v>
      </c>
      <c r="BD184">
        <v>0.1</v>
      </c>
      <c r="BE184">
        <v>0</v>
      </c>
      <c r="BF184">
        <v>0</v>
      </c>
      <c r="BG184">
        <v>0</v>
      </c>
      <c r="BH184">
        <v>0.14285714285713999</v>
      </c>
      <c r="BI184">
        <v>0.27272727272726999</v>
      </c>
    </row>
    <row r="185" spans="1:61" x14ac:dyDescent="0.2">
      <c r="A185" t="s">
        <v>1490</v>
      </c>
      <c r="B185" t="s">
        <v>383</v>
      </c>
      <c r="C185" t="s">
        <v>384</v>
      </c>
      <c r="D185" t="s">
        <v>385</v>
      </c>
      <c r="E185" t="s">
        <v>403</v>
      </c>
      <c r="G185" t="s">
        <v>567</v>
      </c>
      <c r="H185" t="s">
        <v>1446</v>
      </c>
      <c r="I185" t="b">
        <v>0</v>
      </c>
      <c r="J185">
        <v>38650</v>
      </c>
      <c r="K185" t="s">
        <v>449</v>
      </c>
      <c r="M185" t="s">
        <v>1492</v>
      </c>
      <c r="N185" t="s">
        <v>615</v>
      </c>
      <c r="O185" t="s">
        <v>393</v>
      </c>
      <c r="P185">
        <v>10473</v>
      </c>
      <c r="Q185" t="s">
        <v>1493</v>
      </c>
      <c r="R185" t="s">
        <v>336</v>
      </c>
      <c r="S185" t="s">
        <v>401</v>
      </c>
      <c r="T185" t="s">
        <v>410</v>
      </c>
      <c r="U185">
        <v>1</v>
      </c>
      <c r="V185">
        <v>1</v>
      </c>
      <c r="W185">
        <v>1</v>
      </c>
      <c r="X185">
        <v>0</v>
      </c>
      <c r="Y185" t="s">
        <v>453</v>
      </c>
      <c r="Z185">
        <v>1346286</v>
      </c>
      <c r="AA185" t="s">
        <v>397</v>
      </c>
      <c r="AB185" t="s">
        <v>398</v>
      </c>
      <c r="AC185" t="s">
        <v>399</v>
      </c>
      <c r="AD185" t="s">
        <v>400</v>
      </c>
      <c r="AE185" t="s">
        <v>258</v>
      </c>
      <c r="AF185">
        <v>4</v>
      </c>
      <c r="AG185">
        <v>6</v>
      </c>
      <c r="AH185">
        <v>0</v>
      </c>
      <c r="AI185">
        <v>2</v>
      </c>
      <c r="AJ185">
        <v>2</v>
      </c>
      <c r="AK185">
        <v>7</v>
      </c>
      <c r="AL185">
        <v>0</v>
      </c>
      <c r="AM185">
        <v>3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17</v>
      </c>
      <c r="AW185">
        <v>22</v>
      </c>
      <c r="AX185">
        <v>12</v>
      </c>
      <c r="AY185">
        <v>15</v>
      </c>
      <c r="AZ185">
        <v>22</v>
      </c>
      <c r="BA185">
        <v>21</v>
      </c>
      <c r="BB185">
        <v>15</v>
      </c>
      <c r="BC185">
        <v>0.23529411764704999</v>
      </c>
      <c r="BD185">
        <v>0.27272727272726999</v>
      </c>
      <c r="BE185">
        <v>0</v>
      </c>
      <c r="BF185">
        <v>0.13333333333333</v>
      </c>
      <c r="BG185">
        <v>9.0909090909089996E-2</v>
      </c>
      <c r="BH185">
        <v>0.33333333333332998</v>
      </c>
      <c r="BI185">
        <v>0</v>
      </c>
    </row>
    <row r="186" spans="1:61" x14ac:dyDescent="0.2">
      <c r="A186" t="s">
        <v>1494</v>
      </c>
      <c r="B186" t="s">
        <v>383</v>
      </c>
      <c r="C186" t="s">
        <v>384</v>
      </c>
      <c r="D186" t="s">
        <v>385</v>
      </c>
      <c r="E186" t="s">
        <v>403</v>
      </c>
      <c r="G186" t="s">
        <v>567</v>
      </c>
      <c r="H186" t="s">
        <v>1446</v>
      </c>
      <c r="I186" t="b">
        <v>0</v>
      </c>
      <c r="J186">
        <v>42931</v>
      </c>
      <c r="K186" t="s">
        <v>449</v>
      </c>
      <c r="M186" t="s">
        <v>1496</v>
      </c>
      <c r="N186" t="s">
        <v>572</v>
      </c>
      <c r="O186" t="s">
        <v>393</v>
      </c>
      <c r="P186">
        <v>10459</v>
      </c>
      <c r="Q186" t="s">
        <v>1497</v>
      </c>
      <c r="R186" t="s">
        <v>336</v>
      </c>
      <c r="S186" t="s">
        <v>401</v>
      </c>
      <c r="T186" t="s">
        <v>401</v>
      </c>
      <c r="U186">
        <v>1</v>
      </c>
      <c r="V186">
        <v>1</v>
      </c>
      <c r="W186">
        <v>1</v>
      </c>
      <c r="X186">
        <v>0</v>
      </c>
      <c r="Y186" t="s">
        <v>453</v>
      </c>
      <c r="Z186">
        <v>1346286</v>
      </c>
      <c r="AA186" t="s">
        <v>397</v>
      </c>
      <c r="AB186" t="s">
        <v>398</v>
      </c>
      <c r="AC186" t="s">
        <v>399</v>
      </c>
      <c r="AD186" t="s">
        <v>400</v>
      </c>
      <c r="AE186" t="s">
        <v>258</v>
      </c>
      <c r="AF186">
        <v>11</v>
      </c>
      <c r="AG186">
        <v>5</v>
      </c>
      <c r="AH186">
        <v>9</v>
      </c>
      <c r="AI186">
        <v>11</v>
      </c>
      <c r="AJ186">
        <v>15</v>
      </c>
      <c r="AK186">
        <v>9</v>
      </c>
      <c r="AL186">
        <v>16</v>
      </c>
      <c r="AM186">
        <v>9</v>
      </c>
      <c r="AN186">
        <v>1</v>
      </c>
      <c r="AO186">
        <v>0</v>
      </c>
      <c r="AP186">
        <v>0</v>
      </c>
      <c r="AQ186">
        <v>1</v>
      </c>
      <c r="AR186">
        <v>0</v>
      </c>
      <c r="AS186">
        <v>1</v>
      </c>
      <c r="AT186">
        <v>0</v>
      </c>
      <c r="AU186">
        <v>3</v>
      </c>
      <c r="AV186">
        <v>26</v>
      </c>
      <c r="AW186">
        <v>36</v>
      </c>
      <c r="AX186">
        <v>27</v>
      </c>
      <c r="AY186">
        <v>19</v>
      </c>
      <c r="AZ186">
        <v>21</v>
      </c>
      <c r="BA186">
        <v>25</v>
      </c>
      <c r="BB186">
        <v>31</v>
      </c>
      <c r="BC186">
        <v>0.42307692307692002</v>
      </c>
      <c r="BD186">
        <v>0.13888888888888001</v>
      </c>
      <c r="BE186">
        <v>0.33333333333332998</v>
      </c>
      <c r="BF186">
        <v>0.57894736842104999</v>
      </c>
      <c r="BG186">
        <v>0.71428571428570997</v>
      </c>
      <c r="BH186">
        <v>0.36</v>
      </c>
      <c r="BI186">
        <v>0.51612903225805995</v>
      </c>
    </row>
    <row r="187" spans="1:61" x14ac:dyDescent="0.2">
      <c r="A187" t="s">
        <v>1498</v>
      </c>
      <c r="B187" t="s">
        <v>383</v>
      </c>
      <c r="C187" t="s">
        <v>384</v>
      </c>
      <c r="D187" t="s">
        <v>385</v>
      </c>
      <c r="E187" t="s">
        <v>403</v>
      </c>
      <c r="G187" t="s">
        <v>567</v>
      </c>
      <c r="H187" t="s">
        <v>1446</v>
      </c>
      <c r="I187" t="b">
        <v>0</v>
      </c>
      <c r="J187">
        <v>44555</v>
      </c>
      <c r="K187" t="s">
        <v>570</v>
      </c>
      <c r="M187" t="s">
        <v>1500</v>
      </c>
      <c r="N187" t="s">
        <v>572</v>
      </c>
      <c r="O187" t="s">
        <v>393</v>
      </c>
      <c r="P187">
        <v>10455</v>
      </c>
      <c r="Q187" t="s">
        <v>1501</v>
      </c>
      <c r="R187" t="s">
        <v>336</v>
      </c>
      <c r="S187" t="s">
        <v>401</v>
      </c>
      <c r="T187" t="s">
        <v>401</v>
      </c>
      <c r="U187">
        <v>1</v>
      </c>
      <c r="V187">
        <v>1</v>
      </c>
      <c r="W187">
        <v>0</v>
      </c>
      <c r="X187">
        <v>0</v>
      </c>
      <c r="Y187" t="s">
        <v>574</v>
      </c>
      <c r="Z187">
        <v>1346946</v>
      </c>
      <c r="AA187" t="s">
        <v>397</v>
      </c>
      <c r="AB187" t="s">
        <v>398</v>
      </c>
      <c r="AC187" t="s">
        <v>399</v>
      </c>
      <c r="AD187" t="s">
        <v>400</v>
      </c>
      <c r="AE187" t="s">
        <v>258</v>
      </c>
      <c r="AF187">
        <v>11</v>
      </c>
      <c r="AG187">
        <v>3</v>
      </c>
      <c r="AH187">
        <v>3</v>
      </c>
      <c r="AI187">
        <v>7</v>
      </c>
      <c r="AJ187">
        <v>6</v>
      </c>
      <c r="AK187">
        <v>8</v>
      </c>
      <c r="AL187">
        <v>1</v>
      </c>
      <c r="AM187">
        <v>8</v>
      </c>
      <c r="AN187">
        <v>0</v>
      </c>
      <c r="AO187">
        <v>0</v>
      </c>
      <c r="AP187">
        <v>0</v>
      </c>
      <c r="AQ187">
        <v>1</v>
      </c>
      <c r="AR187">
        <v>1</v>
      </c>
      <c r="AS187">
        <v>1</v>
      </c>
      <c r="AT187">
        <v>0</v>
      </c>
      <c r="AU187">
        <v>0</v>
      </c>
      <c r="AV187">
        <v>11</v>
      </c>
      <c r="AW187">
        <v>21</v>
      </c>
      <c r="AX187">
        <v>8</v>
      </c>
      <c r="AY187">
        <v>10</v>
      </c>
      <c r="AZ187">
        <v>37</v>
      </c>
      <c r="BA187">
        <v>25</v>
      </c>
      <c r="BB187">
        <v>16</v>
      </c>
      <c r="BC187">
        <v>1</v>
      </c>
      <c r="BD187">
        <v>0.14285714285713999</v>
      </c>
      <c r="BE187">
        <v>0.375</v>
      </c>
      <c r="BF187">
        <v>0.7</v>
      </c>
      <c r="BG187">
        <v>0.16216216216216001</v>
      </c>
      <c r="BH187">
        <v>0.32</v>
      </c>
      <c r="BI187">
        <v>6.25E-2</v>
      </c>
    </row>
    <row r="188" spans="1:61" x14ac:dyDescent="0.2">
      <c r="A188" t="s">
        <v>1502</v>
      </c>
      <c r="B188" t="s">
        <v>383</v>
      </c>
      <c r="C188" t="s">
        <v>384</v>
      </c>
      <c r="D188" t="s">
        <v>385</v>
      </c>
      <c r="E188" t="s">
        <v>403</v>
      </c>
      <c r="G188" t="s">
        <v>567</v>
      </c>
      <c r="H188" t="s">
        <v>1446</v>
      </c>
      <c r="I188" t="b">
        <v>0</v>
      </c>
      <c r="J188">
        <v>48033</v>
      </c>
      <c r="K188" t="s">
        <v>417</v>
      </c>
      <c r="M188" t="s">
        <v>1504</v>
      </c>
      <c r="N188" t="s">
        <v>572</v>
      </c>
      <c r="O188" t="s">
        <v>393</v>
      </c>
      <c r="P188">
        <v>10452</v>
      </c>
      <c r="Q188" t="s">
        <v>1505</v>
      </c>
      <c r="R188" t="s">
        <v>336</v>
      </c>
      <c r="S188" t="s">
        <v>401</v>
      </c>
      <c r="T188" t="s">
        <v>401</v>
      </c>
      <c r="U188">
        <v>1</v>
      </c>
      <c r="V188">
        <v>1</v>
      </c>
      <c r="W188">
        <v>0</v>
      </c>
      <c r="X188">
        <v>0</v>
      </c>
      <c r="Y188" t="s">
        <v>420</v>
      </c>
      <c r="Z188">
        <v>1348405</v>
      </c>
      <c r="AA188" t="s">
        <v>397</v>
      </c>
      <c r="AB188" t="s">
        <v>398</v>
      </c>
      <c r="AC188" t="s">
        <v>399</v>
      </c>
      <c r="AD188" t="s">
        <v>400</v>
      </c>
      <c r="AE188" t="s">
        <v>258</v>
      </c>
      <c r="AF188">
        <v>0</v>
      </c>
      <c r="AG188">
        <v>3</v>
      </c>
      <c r="AH188">
        <v>2</v>
      </c>
      <c r="AI188">
        <v>2</v>
      </c>
      <c r="AJ188">
        <v>2</v>
      </c>
      <c r="AK188">
        <v>1</v>
      </c>
      <c r="AL188">
        <v>1</v>
      </c>
      <c r="AM188">
        <v>4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7</v>
      </c>
      <c r="AW188">
        <v>6</v>
      </c>
      <c r="AX188">
        <v>9</v>
      </c>
      <c r="AY188">
        <v>2</v>
      </c>
      <c r="AZ188">
        <v>3</v>
      </c>
      <c r="BA188">
        <v>7</v>
      </c>
      <c r="BB188">
        <v>9</v>
      </c>
      <c r="BC188">
        <v>0</v>
      </c>
      <c r="BD188">
        <v>0.5</v>
      </c>
      <c r="BE188">
        <v>0.22222222222221999</v>
      </c>
      <c r="BF188">
        <v>1</v>
      </c>
      <c r="BG188">
        <v>0.66666666666665997</v>
      </c>
      <c r="BH188">
        <v>0.14285714285713999</v>
      </c>
      <c r="BI188">
        <v>0.11111111111110999</v>
      </c>
    </row>
    <row r="189" spans="1:61" x14ac:dyDescent="0.2">
      <c r="A189" t="s">
        <v>1506</v>
      </c>
      <c r="B189" t="s">
        <v>383</v>
      </c>
      <c r="C189" t="s">
        <v>384</v>
      </c>
      <c r="D189" t="s">
        <v>385</v>
      </c>
      <c r="E189" t="s">
        <v>403</v>
      </c>
      <c r="G189" t="s">
        <v>567</v>
      </c>
      <c r="H189" t="s">
        <v>1446</v>
      </c>
      <c r="I189" t="b">
        <v>0</v>
      </c>
      <c r="J189">
        <v>48118</v>
      </c>
      <c r="K189" t="s">
        <v>570</v>
      </c>
      <c r="M189" t="s">
        <v>1508</v>
      </c>
      <c r="N189" t="s">
        <v>572</v>
      </c>
      <c r="O189" t="s">
        <v>393</v>
      </c>
      <c r="P189">
        <v>10451</v>
      </c>
      <c r="Q189" t="s">
        <v>1509</v>
      </c>
      <c r="R189" t="s">
        <v>336</v>
      </c>
      <c r="S189" t="s">
        <v>401</v>
      </c>
      <c r="T189" t="s">
        <v>401</v>
      </c>
      <c r="U189">
        <v>1</v>
      </c>
      <c r="V189">
        <v>1</v>
      </c>
      <c r="W189">
        <v>0</v>
      </c>
      <c r="X189">
        <v>0</v>
      </c>
      <c r="Y189" t="s">
        <v>574</v>
      </c>
      <c r="Z189">
        <v>1346946</v>
      </c>
      <c r="AA189" t="s">
        <v>397</v>
      </c>
      <c r="AB189" t="s">
        <v>398</v>
      </c>
      <c r="AC189" t="s">
        <v>399</v>
      </c>
      <c r="AD189" t="s">
        <v>400</v>
      </c>
      <c r="AE189" t="s">
        <v>258</v>
      </c>
      <c r="AF189">
        <v>9</v>
      </c>
      <c r="AG189">
        <v>1</v>
      </c>
      <c r="AH189">
        <v>2</v>
      </c>
      <c r="AI189">
        <v>1</v>
      </c>
      <c r="AJ189">
        <v>2</v>
      </c>
      <c r="AK189">
        <v>4</v>
      </c>
      <c r="AL189">
        <v>4</v>
      </c>
      <c r="AM189">
        <v>4</v>
      </c>
      <c r="AN189">
        <v>0</v>
      </c>
      <c r="AO189">
        <v>1</v>
      </c>
      <c r="AP189">
        <v>1</v>
      </c>
      <c r="AQ189">
        <v>1</v>
      </c>
      <c r="AR189">
        <v>1</v>
      </c>
      <c r="AS189">
        <v>2</v>
      </c>
      <c r="AT189">
        <v>0</v>
      </c>
      <c r="AU189">
        <v>1</v>
      </c>
      <c r="AV189">
        <v>17</v>
      </c>
      <c r="AW189">
        <v>9</v>
      </c>
      <c r="AX189">
        <v>11</v>
      </c>
      <c r="AY189">
        <v>6</v>
      </c>
      <c r="AZ189">
        <v>22</v>
      </c>
      <c r="BA189">
        <v>11</v>
      </c>
      <c r="BB189">
        <v>15</v>
      </c>
      <c r="BC189">
        <v>0.52941176470588003</v>
      </c>
      <c r="BD189">
        <v>0.11111111111110999</v>
      </c>
      <c r="BE189">
        <v>0.18181818181817999</v>
      </c>
      <c r="BF189">
        <v>0.16666666666666</v>
      </c>
      <c r="BG189">
        <v>9.0909090909089996E-2</v>
      </c>
      <c r="BH189">
        <v>0.36363636363635998</v>
      </c>
      <c r="BI189">
        <v>0.26666666666666</v>
      </c>
    </row>
    <row r="190" spans="1:61" x14ac:dyDescent="0.2">
      <c r="A190" t="s">
        <v>1510</v>
      </c>
      <c r="B190" t="s">
        <v>383</v>
      </c>
      <c r="C190" t="s">
        <v>384</v>
      </c>
      <c r="D190" t="s">
        <v>385</v>
      </c>
      <c r="E190" t="s">
        <v>403</v>
      </c>
      <c r="G190" t="s">
        <v>567</v>
      </c>
      <c r="H190" t="s">
        <v>1511</v>
      </c>
      <c r="I190" t="b">
        <v>0</v>
      </c>
      <c r="J190">
        <v>1563</v>
      </c>
      <c r="K190" t="s">
        <v>405</v>
      </c>
      <c r="M190" t="s">
        <v>1513</v>
      </c>
      <c r="N190" t="s">
        <v>1110</v>
      </c>
      <c r="O190" t="s">
        <v>393</v>
      </c>
      <c r="P190">
        <v>10027</v>
      </c>
      <c r="Q190" t="s">
        <v>1514</v>
      </c>
      <c r="R190" t="s">
        <v>336</v>
      </c>
      <c r="S190" t="s">
        <v>401</v>
      </c>
      <c r="T190" t="s">
        <v>410</v>
      </c>
      <c r="U190">
        <v>1</v>
      </c>
      <c r="V190">
        <v>1</v>
      </c>
      <c r="W190">
        <v>1</v>
      </c>
      <c r="X190">
        <v>0</v>
      </c>
      <c r="Y190" t="s">
        <v>408</v>
      </c>
      <c r="Z190">
        <v>1344811</v>
      </c>
      <c r="AA190" t="s">
        <v>397</v>
      </c>
      <c r="AB190" t="s">
        <v>398</v>
      </c>
      <c r="AC190" t="s">
        <v>399</v>
      </c>
      <c r="AD190" t="s">
        <v>400</v>
      </c>
      <c r="AE190" t="s">
        <v>258</v>
      </c>
      <c r="AF190">
        <v>8</v>
      </c>
      <c r="AG190">
        <v>12</v>
      </c>
      <c r="AH190">
        <v>10</v>
      </c>
      <c r="AI190">
        <v>7</v>
      </c>
      <c r="AJ190">
        <v>16</v>
      </c>
      <c r="AK190">
        <v>31</v>
      </c>
      <c r="AL190">
        <v>11</v>
      </c>
      <c r="AM190">
        <v>7</v>
      </c>
      <c r="AN190">
        <v>4</v>
      </c>
      <c r="AO190">
        <v>8</v>
      </c>
      <c r="AP190">
        <v>3</v>
      </c>
      <c r="AQ190">
        <v>5</v>
      </c>
      <c r="AR190">
        <v>6</v>
      </c>
      <c r="AS190">
        <v>8</v>
      </c>
      <c r="AT190">
        <v>6</v>
      </c>
      <c r="AU190">
        <v>2</v>
      </c>
      <c r="AV190">
        <v>23</v>
      </c>
      <c r="AW190">
        <v>55</v>
      </c>
      <c r="AX190">
        <v>43</v>
      </c>
      <c r="AY190">
        <v>41</v>
      </c>
      <c r="AZ190">
        <v>33</v>
      </c>
      <c r="BA190">
        <v>66</v>
      </c>
      <c r="BB190">
        <v>29</v>
      </c>
      <c r="BC190">
        <v>0.34782608695652001</v>
      </c>
      <c r="BD190">
        <v>0.21818181818181001</v>
      </c>
      <c r="BE190">
        <v>0.23255813953488</v>
      </c>
      <c r="BF190">
        <v>0.17073170731706999</v>
      </c>
      <c r="BG190">
        <v>0.48484848484847998</v>
      </c>
      <c r="BH190">
        <v>0.46969696969696001</v>
      </c>
      <c r="BI190">
        <v>0.37931034482758003</v>
      </c>
    </row>
    <row r="191" spans="1:61" x14ac:dyDescent="0.2">
      <c r="A191" t="s">
        <v>1515</v>
      </c>
      <c r="B191" t="s">
        <v>383</v>
      </c>
      <c r="C191" t="s">
        <v>384</v>
      </c>
      <c r="D191" t="s">
        <v>385</v>
      </c>
      <c r="E191" t="s">
        <v>403</v>
      </c>
      <c r="G191" t="s">
        <v>567</v>
      </c>
      <c r="H191" t="s">
        <v>1511</v>
      </c>
      <c r="I191" t="b">
        <v>0</v>
      </c>
      <c r="J191">
        <v>3253</v>
      </c>
      <c r="K191" t="s">
        <v>570</v>
      </c>
      <c r="M191" t="s">
        <v>1517</v>
      </c>
      <c r="N191" t="s">
        <v>1110</v>
      </c>
      <c r="O191" t="s">
        <v>393</v>
      </c>
      <c r="P191">
        <v>10029</v>
      </c>
      <c r="Q191" t="s">
        <v>1518</v>
      </c>
      <c r="R191" t="s">
        <v>333</v>
      </c>
      <c r="S191" t="s">
        <v>401</v>
      </c>
      <c r="U191">
        <v>0</v>
      </c>
      <c r="V191">
        <v>0</v>
      </c>
      <c r="W191">
        <v>0</v>
      </c>
      <c r="X191">
        <v>0</v>
      </c>
      <c r="Y191" t="s">
        <v>574</v>
      </c>
      <c r="Z191">
        <v>1346946</v>
      </c>
      <c r="AA191" t="s">
        <v>397</v>
      </c>
      <c r="AB191" t="s">
        <v>398</v>
      </c>
      <c r="AC191" t="s">
        <v>399</v>
      </c>
      <c r="AD191" t="s">
        <v>400</v>
      </c>
      <c r="AE191" t="s">
        <v>334</v>
      </c>
      <c r="AF191">
        <v>2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1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1</v>
      </c>
      <c r="AS191">
        <v>2</v>
      </c>
      <c r="AT191">
        <v>0</v>
      </c>
      <c r="AU191">
        <v>0</v>
      </c>
      <c r="AV191">
        <v>14</v>
      </c>
      <c r="AW191">
        <v>3</v>
      </c>
      <c r="AX191">
        <v>10</v>
      </c>
      <c r="AY191">
        <v>6</v>
      </c>
      <c r="AZ191">
        <v>11</v>
      </c>
      <c r="BA191">
        <v>9</v>
      </c>
      <c r="BB191">
        <v>11</v>
      </c>
      <c r="BC191">
        <v>0.14285714285713999</v>
      </c>
      <c r="BD191">
        <v>0</v>
      </c>
      <c r="BE191">
        <v>0</v>
      </c>
      <c r="BF191">
        <v>0</v>
      </c>
      <c r="BG191">
        <v>9.0909090909089996E-2</v>
      </c>
      <c r="BH191">
        <v>0.11111111111110999</v>
      </c>
      <c r="BI191">
        <v>9.0909090909089996E-2</v>
      </c>
    </row>
    <row r="192" spans="1:61" x14ac:dyDescent="0.2">
      <c r="A192" t="s">
        <v>1519</v>
      </c>
      <c r="B192" t="s">
        <v>383</v>
      </c>
      <c r="C192" t="s">
        <v>384</v>
      </c>
      <c r="D192" t="s">
        <v>385</v>
      </c>
      <c r="E192" t="s">
        <v>403</v>
      </c>
      <c r="G192" t="s">
        <v>567</v>
      </c>
      <c r="H192" t="s">
        <v>1511</v>
      </c>
      <c r="I192" t="b">
        <v>0</v>
      </c>
      <c r="J192">
        <v>14924</v>
      </c>
      <c r="K192" t="s">
        <v>570</v>
      </c>
      <c r="M192" t="s">
        <v>1521</v>
      </c>
      <c r="N192" t="s">
        <v>1110</v>
      </c>
      <c r="O192" t="s">
        <v>393</v>
      </c>
      <c r="P192">
        <v>10029</v>
      </c>
      <c r="Q192" t="s">
        <v>1522</v>
      </c>
      <c r="R192" t="s">
        <v>336</v>
      </c>
      <c r="S192" t="s">
        <v>401</v>
      </c>
      <c r="T192" t="s">
        <v>410</v>
      </c>
      <c r="U192">
        <v>1</v>
      </c>
      <c r="V192">
        <v>1</v>
      </c>
      <c r="W192">
        <v>1</v>
      </c>
      <c r="X192">
        <v>0</v>
      </c>
      <c r="Y192" t="s">
        <v>574</v>
      </c>
      <c r="Z192">
        <v>1346946</v>
      </c>
      <c r="AA192" t="s">
        <v>397</v>
      </c>
      <c r="AB192" t="s">
        <v>398</v>
      </c>
      <c r="AC192" t="s">
        <v>399</v>
      </c>
      <c r="AD192" t="s">
        <v>400</v>
      </c>
      <c r="AE192" t="s">
        <v>258</v>
      </c>
      <c r="AF192">
        <v>4</v>
      </c>
      <c r="AG192">
        <v>2</v>
      </c>
      <c r="AH192">
        <v>1</v>
      </c>
      <c r="AI192">
        <v>2</v>
      </c>
      <c r="AJ192">
        <v>0</v>
      </c>
      <c r="AK192">
        <v>3</v>
      </c>
      <c r="AL192">
        <v>2</v>
      </c>
      <c r="AM192">
        <v>1</v>
      </c>
      <c r="AN192">
        <v>1</v>
      </c>
      <c r="AO192">
        <v>2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8</v>
      </c>
      <c r="AW192">
        <v>6</v>
      </c>
      <c r="AX192">
        <v>13</v>
      </c>
      <c r="AY192">
        <v>9</v>
      </c>
      <c r="AZ192">
        <v>13</v>
      </c>
      <c r="BA192">
        <v>13</v>
      </c>
      <c r="BB192">
        <v>10</v>
      </c>
      <c r="BC192">
        <v>0.5</v>
      </c>
      <c r="BD192">
        <v>0.33333333333332998</v>
      </c>
      <c r="BE192">
        <v>7.6923076923070002E-2</v>
      </c>
      <c r="BF192">
        <v>0.22222222222221999</v>
      </c>
      <c r="BG192">
        <v>0</v>
      </c>
      <c r="BH192">
        <v>0.23076923076923</v>
      </c>
      <c r="BI192">
        <v>0.2</v>
      </c>
    </row>
    <row r="193" spans="1:61" x14ac:dyDescent="0.2">
      <c r="A193" t="s">
        <v>1523</v>
      </c>
      <c r="B193" t="s">
        <v>383</v>
      </c>
      <c r="C193" t="s">
        <v>384</v>
      </c>
      <c r="D193" t="s">
        <v>385</v>
      </c>
      <c r="E193" t="s">
        <v>403</v>
      </c>
      <c r="G193" t="s">
        <v>567</v>
      </c>
      <c r="H193" t="s">
        <v>1511</v>
      </c>
      <c r="I193" t="b">
        <v>0</v>
      </c>
      <c r="J193">
        <v>21856</v>
      </c>
      <c r="K193" t="s">
        <v>417</v>
      </c>
      <c r="M193" t="s">
        <v>1525</v>
      </c>
      <c r="N193" t="s">
        <v>1110</v>
      </c>
      <c r="O193" t="s">
        <v>393</v>
      </c>
      <c r="P193">
        <v>10027</v>
      </c>
      <c r="Q193" t="s">
        <v>1526</v>
      </c>
      <c r="R193" t="s">
        <v>336</v>
      </c>
      <c r="S193" t="s">
        <v>401</v>
      </c>
      <c r="T193" t="s">
        <v>410</v>
      </c>
      <c r="U193">
        <v>1</v>
      </c>
      <c r="V193">
        <v>1</v>
      </c>
      <c r="W193">
        <v>1</v>
      </c>
      <c r="X193">
        <v>0</v>
      </c>
      <c r="Y193" t="s">
        <v>420</v>
      </c>
      <c r="Z193">
        <v>1348405</v>
      </c>
      <c r="AA193" t="s">
        <v>397</v>
      </c>
      <c r="AB193" t="s">
        <v>398</v>
      </c>
      <c r="AC193" t="s">
        <v>399</v>
      </c>
      <c r="AD193" t="s">
        <v>400</v>
      </c>
      <c r="AE193" t="s">
        <v>258</v>
      </c>
      <c r="AF193">
        <v>1</v>
      </c>
      <c r="AG193">
        <v>2</v>
      </c>
      <c r="AH193">
        <v>7</v>
      </c>
      <c r="AI193">
        <v>2</v>
      </c>
      <c r="AJ193">
        <v>3</v>
      </c>
      <c r="AK193">
        <v>3</v>
      </c>
      <c r="AL193">
        <v>1</v>
      </c>
      <c r="AM193">
        <v>4</v>
      </c>
      <c r="AN193">
        <v>1</v>
      </c>
      <c r="AO193">
        <v>2</v>
      </c>
      <c r="AP193">
        <v>1</v>
      </c>
      <c r="AQ193">
        <v>0</v>
      </c>
      <c r="AR193">
        <v>0</v>
      </c>
      <c r="AS193">
        <v>1</v>
      </c>
      <c r="AT193">
        <v>2</v>
      </c>
      <c r="AU193">
        <v>0</v>
      </c>
      <c r="AV193">
        <v>30</v>
      </c>
      <c r="AW193">
        <v>19</v>
      </c>
      <c r="AX193">
        <v>25</v>
      </c>
      <c r="AY193">
        <v>18</v>
      </c>
      <c r="AZ193">
        <v>28</v>
      </c>
      <c r="BA193">
        <v>20</v>
      </c>
      <c r="BB193">
        <v>19</v>
      </c>
      <c r="BC193">
        <v>3.3333333333330002E-2</v>
      </c>
      <c r="BD193">
        <v>0.10526315789472999</v>
      </c>
      <c r="BE193">
        <v>0.28000000000000003</v>
      </c>
      <c r="BF193">
        <v>0.11111111111110999</v>
      </c>
      <c r="BG193">
        <v>0.10714285714285</v>
      </c>
      <c r="BH193">
        <v>0.15</v>
      </c>
      <c r="BI193">
        <v>5.2631578947360001E-2</v>
      </c>
    </row>
    <row r="194" spans="1:61" x14ac:dyDescent="0.2">
      <c r="A194" t="s">
        <v>1527</v>
      </c>
      <c r="B194" t="s">
        <v>383</v>
      </c>
      <c r="C194" t="s">
        <v>384</v>
      </c>
      <c r="D194" t="s">
        <v>385</v>
      </c>
      <c r="E194" t="s">
        <v>403</v>
      </c>
      <c r="G194" t="s">
        <v>567</v>
      </c>
      <c r="H194" t="s">
        <v>1511</v>
      </c>
      <c r="I194" t="b">
        <v>0</v>
      </c>
      <c r="J194">
        <v>22175</v>
      </c>
      <c r="K194" t="s">
        <v>405</v>
      </c>
      <c r="M194" t="s">
        <v>1529</v>
      </c>
      <c r="N194" t="s">
        <v>1110</v>
      </c>
      <c r="O194" t="s">
        <v>393</v>
      </c>
      <c r="P194">
        <v>10035</v>
      </c>
      <c r="Q194" t="s">
        <v>1530</v>
      </c>
      <c r="R194" t="s">
        <v>336</v>
      </c>
      <c r="S194" t="s">
        <v>401</v>
      </c>
      <c r="U194">
        <v>1</v>
      </c>
      <c r="V194">
        <v>1</v>
      </c>
      <c r="W194">
        <v>1</v>
      </c>
      <c r="X194">
        <v>0</v>
      </c>
      <c r="Y194" t="s">
        <v>408</v>
      </c>
      <c r="Z194">
        <v>1344811</v>
      </c>
      <c r="AA194" t="s">
        <v>397</v>
      </c>
      <c r="AB194" t="s">
        <v>398</v>
      </c>
      <c r="AC194" t="s">
        <v>399</v>
      </c>
      <c r="AD194" t="s">
        <v>400</v>
      </c>
      <c r="AE194" t="s">
        <v>258</v>
      </c>
      <c r="AF194">
        <v>0</v>
      </c>
      <c r="AG194">
        <v>5</v>
      </c>
      <c r="AH194">
        <v>0</v>
      </c>
      <c r="AI194">
        <v>1</v>
      </c>
      <c r="AJ194">
        <v>0</v>
      </c>
      <c r="AK194">
        <v>2</v>
      </c>
      <c r="AL194">
        <v>1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13</v>
      </c>
      <c r="AX194">
        <v>0</v>
      </c>
      <c r="AY194">
        <v>16</v>
      </c>
      <c r="AZ194">
        <v>8</v>
      </c>
      <c r="BA194">
        <v>8</v>
      </c>
      <c r="BB194">
        <v>7</v>
      </c>
      <c r="BC194">
        <v>0</v>
      </c>
      <c r="BD194">
        <v>0.38461538461537997</v>
      </c>
      <c r="BE194">
        <v>0</v>
      </c>
      <c r="BF194">
        <v>6.25E-2</v>
      </c>
      <c r="BG194">
        <v>0</v>
      </c>
      <c r="BH194">
        <v>0.25</v>
      </c>
      <c r="BI194">
        <v>0.14285714285713999</v>
      </c>
    </row>
    <row r="195" spans="1:61" x14ac:dyDescent="0.2">
      <c r="A195" t="s">
        <v>1531</v>
      </c>
      <c r="B195" t="s">
        <v>383</v>
      </c>
      <c r="C195" t="s">
        <v>384</v>
      </c>
      <c r="D195" t="s">
        <v>385</v>
      </c>
      <c r="E195" t="s">
        <v>403</v>
      </c>
      <c r="G195" t="s">
        <v>567</v>
      </c>
      <c r="H195" t="s">
        <v>1511</v>
      </c>
      <c r="I195" t="b">
        <v>0</v>
      </c>
      <c r="J195">
        <v>24773</v>
      </c>
      <c r="K195" t="s">
        <v>417</v>
      </c>
      <c r="M195" t="s">
        <v>1533</v>
      </c>
      <c r="N195" t="s">
        <v>1110</v>
      </c>
      <c r="O195" t="s">
        <v>393</v>
      </c>
      <c r="P195">
        <v>10035</v>
      </c>
      <c r="Q195" t="s">
        <v>1534</v>
      </c>
      <c r="R195" t="s">
        <v>333</v>
      </c>
      <c r="S195" t="s">
        <v>401</v>
      </c>
      <c r="U195">
        <v>0</v>
      </c>
      <c r="V195">
        <v>0</v>
      </c>
      <c r="W195">
        <v>0</v>
      </c>
      <c r="X195">
        <v>0</v>
      </c>
      <c r="Y195" t="s">
        <v>420</v>
      </c>
      <c r="Z195">
        <v>1348405</v>
      </c>
      <c r="AA195" t="s">
        <v>397</v>
      </c>
      <c r="AB195" t="s">
        <v>398</v>
      </c>
      <c r="AC195" t="s">
        <v>399</v>
      </c>
      <c r="AD195" t="s">
        <v>400</v>
      </c>
      <c r="AE195" t="s">
        <v>334</v>
      </c>
      <c r="AF195">
        <v>2</v>
      </c>
      <c r="AG195">
        <v>3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1</v>
      </c>
      <c r="AU195">
        <v>0</v>
      </c>
      <c r="AV195">
        <v>9</v>
      </c>
      <c r="AW195">
        <v>10</v>
      </c>
      <c r="AX195">
        <v>13</v>
      </c>
      <c r="AY195">
        <v>12</v>
      </c>
      <c r="AZ195">
        <v>13</v>
      </c>
      <c r="BA195">
        <v>10</v>
      </c>
      <c r="BB195">
        <v>6</v>
      </c>
      <c r="BC195">
        <v>0.22222222222221999</v>
      </c>
      <c r="BD195">
        <v>0.3</v>
      </c>
      <c r="BE195">
        <v>7.6923076923070002E-2</v>
      </c>
      <c r="BF195">
        <v>0</v>
      </c>
      <c r="BG195">
        <v>0</v>
      </c>
      <c r="BH195">
        <v>0</v>
      </c>
      <c r="BI195">
        <v>0</v>
      </c>
    </row>
    <row r="196" spans="1:61" x14ac:dyDescent="0.2">
      <c r="A196" t="s">
        <v>1535</v>
      </c>
      <c r="B196" t="s">
        <v>383</v>
      </c>
      <c r="C196" t="s">
        <v>384</v>
      </c>
      <c r="D196" t="s">
        <v>385</v>
      </c>
      <c r="E196" t="s">
        <v>403</v>
      </c>
      <c r="G196" t="s">
        <v>567</v>
      </c>
      <c r="H196" t="s">
        <v>1511</v>
      </c>
      <c r="I196" t="b">
        <v>0</v>
      </c>
      <c r="J196">
        <v>27661</v>
      </c>
      <c r="K196" t="s">
        <v>449</v>
      </c>
      <c r="L196">
        <v>5</v>
      </c>
      <c r="M196" t="s">
        <v>1537</v>
      </c>
      <c r="N196" t="s">
        <v>1110</v>
      </c>
      <c r="O196" t="s">
        <v>393</v>
      </c>
      <c r="P196">
        <v>10002</v>
      </c>
      <c r="Q196" t="s">
        <v>1538</v>
      </c>
      <c r="R196" t="s">
        <v>336</v>
      </c>
      <c r="S196" t="s">
        <v>401</v>
      </c>
      <c r="U196">
        <v>1</v>
      </c>
      <c r="V196">
        <v>1</v>
      </c>
      <c r="W196">
        <v>1</v>
      </c>
      <c r="X196">
        <v>0</v>
      </c>
      <c r="Y196" t="s">
        <v>453</v>
      </c>
      <c r="Z196">
        <v>1346286</v>
      </c>
      <c r="AA196" t="s">
        <v>397</v>
      </c>
      <c r="AB196" t="s">
        <v>398</v>
      </c>
      <c r="AC196" t="s">
        <v>399</v>
      </c>
      <c r="AD196" t="s">
        <v>400</v>
      </c>
      <c r="AE196" t="s">
        <v>258</v>
      </c>
      <c r="AF196">
        <v>1</v>
      </c>
      <c r="AG196">
        <v>6</v>
      </c>
      <c r="AH196">
        <v>9</v>
      </c>
      <c r="AI196">
        <v>7</v>
      </c>
      <c r="AJ196">
        <v>4</v>
      </c>
      <c r="AK196">
        <v>5</v>
      </c>
      <c r="AL196">
        <v>6</v>
      </c>
      <c r="AM196">
        <v>2</v>
      </c>
      <c r="AN196">
        <v>1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9</v>
      </c>
      <c r="AW196">
        <v>28</v>
      </c>
      <c r="AX196">
        <v>21</v>
      </c>
      <c r="AY196">
        <v>32</v>
      </c>
      <c r="AZ196">
        <v>16</v>
      </c>
      <c r="BA196">
        <v>17</v>
      </c>
      <c r="BB196">
        <v>24</v>
      </c>
      <c r="BC196">
        <v>0.11111111111110999</v>
      </c>
      <c r="BD196">
        <v>0.21428571428571</v>
      </c>
      <c r="BE196">
        <v>0.42857142857142</v>
      </c>
      <c r="BF196">
        <v>0.21875</v>
      </c>
      <c r="BG196">
        <v>0.25</v>
      </c>
      <c r="BH196">
        <v>0.29411764705881999</v>
      </c>
      <c r="BI196">
        <v>0.25</v>
      </c>
    </row>
    <row r="197" spans="1:61" x14ac:dyDescent="0.2">
      <c r="A197" t="s">
        <v>1539</v>
      </c>
      <c r="B197" t="s">
        <v>383</v>
      </c>
      <c r="C197" t="s">
        <v>384</v>
      </c>
      <c r="D197" t="s">
        <v>385</v>
      </c>
      <c r="E197" t="s">
        <v>403</v>
      </c>
      <c r="G197" t="s">
        <v>567</v>
      </c>
      <c r="H197" t="s">
        <v>1511</v>
      </c>
      <c r="I197" t="b">
        <v>0</v>
      </c>
      <c r="J197">
        <v>30111</v>
      </c>
      <c r="K197" t="s">
        <v>449</v>
      </c>
      <c r="L197">
        <v>6</v>
      </c>
      <c r="M197" t="s">
        <v>1541</v>
      </c>
      <c r="N197" t="s">
        <v>1110</v>
      </c>
      <c r="O197" t="s">
        <v>393</v>
      </c>
      <c r="P197">
        <v>10029</v>
      </c>
      <c r="Q197" t="s">
        <v>1542</v>
      </c>
      <c r="R197" t="s">
        <v>336</v>
      </c>
      <c r="S197" t="s">
        <v>401</v>
      </c>
      <c r="T197" t="s">
        <v>410</v>
      </c>
      <c r="U197">
        <v>1</v>
      </c>
      <c r="V197">
        <v>1</v>
      </c>
      <c r="W197">
        <v>1</v>
      </c>
      <c r="X197">
        <v>0</v>
      </c>
      <c r="Y197" t="s">
        <v>453</v>
      </c>
      <c r="Z197">
        <v>1346286</v>
      </c>
      <c r="AA197" t="s">
        <v>397</v>
      </c>
      <c r="AB197" t="s">
        <v>398</v>
      </c>
      <c r="AC197" t="s">
        <v>399</v>
      </c>
      <c r="AD197" t="s">
        <v>400</v>
      </c>
      <c r="AE197" t="s">
        <v>334</v>
      </c>
      <c r="AF197">
        <v>4</v>
      </c>
      <c r="AG197">
        <v>5</v>
      </c>
      <c r="AH197">
        <v>5</v>
      </c>
      <c r="AI197">
        <v>2</v>
      </c>
      <c r="AJ197">
        <v>6</v>
      </c>
      <c r="AK197">
        <v>9</v>
      </c>
      <c r="AL197">
        <v>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2</v>
      </c>
      <c r="AU197">
        <v>0</v>
      </c>
      <c r="AV197">
        <v>9</v>
      </c>
      <c r="AW197">
        <v>19</v>
      </c>
      <c r="AX197">
        <v>17</v>
      </c>
      <c r="AY197">
        <v>12</v>
      </c>
      <c r="AZ197">
        <v>15</v>
      </c>
      <c r="BA197">
        <v>18</v>
      </c>
      <c r="BB197">
        <v>16</v>
      </c>
      <c r="BC197">
        <v>0.44444444444443998</v>
      </c>
      <c r="BD197">
        <v>0.26315789473683998</v>
      </c>
      <c r="BE197">
        <v>0.29411764705881999</v>
      </c>
      <c r="BF197">
        <v>0.16666666666666</v>
      </c>
      <c r="BG197">
        <v>0.4</v>
      </c>
      <c r="BH197">
        <v>0.5</v>
      </c>
      <c r="BI197">
        <v>0.375</v>
      </c>
    </row>
    <row r="198" spans="1:61" x14ac:dyDescent="0.2">
      <c r="A198" t="s">
        <v>1543</v>
      </c>
      <c r="B198" t="s">
        <v>383</v>
      </c>
      <c r="C198" t="s">
        <v>384</v>
      </c>
      <c r="D198" t="s">
        <v>385</v>
      </c>
      <c r="E198" t="s">
        <v>403</v>
      </c>
      <c r="G198" t="s">
        <v>567</v>
      </c>
      <c r="H198" t="s">
        <v>1511</v>
      </c>
      <c r="I198" t="b">
        <v>0</v>
      </c>
      <c r="J198">
        <v>31202</v>
      </c>
      <c r="K198" t="s">
        <v>449</v>
      </c>
      <c r="L198">
        <v>8</v>
      </c>
      <c r="M198" t="s">
        <v>1545</v>
      </c>
      <c r="N198" t="s">
        <v>1110</v>
      </c>
      <c r="O198" t="s">
        <v>393</v>
      </c>
      <c r="P198">
        <v>10025</v>
      </c>
      <c r="Q198" t="s">
        <v>1546</v>
      </c>
      <c r="R198" t="s">
        <v>336</v>
      </c>
      <c r="S198" t="s">
        <v>401</v>
      </c>
      <c r="T198" t="s">
        <v>410</v>
      </c>
      <c r="U198">
        <v>1</v>
      </c>
      <c r="V198">
        <v>1</v>
      </c>
      <c r="W198">
        <v>1</v>
      </c>
      <c r="X198">
        <v>0</v>
      </c>
      <c r="Y198" t="s">
        <v>453</v>
      </c>
      <c r="Z198">
        <v>1346286</v>
      </c>
      <c r="AA198" t="s">
        <v>397</v>
      </c>
      <c r="AB198" t="s">
        <v>398</v>
      </c>
      <c r="AC198" t="s">
        <v>399</v>
      </c>
      <c r="AD198" t="s">
        <v>400</v>
      </c>
      <c r="AE198" t="s">
        <v>258</v>
      </c>
      <c r="AF198">
        <v>4</v>
      </c>
      <c r="AG198">
        <v>9</v>
      </c>
      <c r="AH198">
        <v>4</v>
      </c>
      <c r="AI198">
        <v>6</v>
      </c>
      <c r="AJ198">
        <v>1</v>
      </c>
      <c r="AK198">
        <v>6</v>
      </c>
      <c r="AL198">
        <v>1</v>
      </c>
      <c r="AM198">
        <v>2</v>
      </c>
      <c r="AN198">
        <v>0</v>
      </c>
      <c r="AO198">
        <v>1</v>
      </c>
      <c r="AP198">
        <v>0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12</v>
      </c>
      <c r="AW198">
        <v>26</v>
      </c>
      <c r="AX198">
        <v>13</v>
      </c>
      <c r="AY198">
        <v>15</v>
      </c>
      <c r="AZ198">
        <v>16</v>
      </c>
      <c r="BA198">
        <v>25</v>
      </c>
      <c r="BB198">
        <v>11</v>
      </c>
      <c r="BC198">
        <v>0.33333333333332998</v>
      </c>
      <c r="BD198">
        <v>0.34615384615383998</v>
      </c>
      <c r="BE198">
        <v>0.30769230769229999</v>
      </c>
      <c r="BF198">
        <v>0.4</v>
      </c>
      <c r="BG198">
        <v>6.25E-2</v>
      </c>
      <c r="BH198">
        <v>0.24</v>
      </c>
      <c r="BI198">
        <v>9.0909090909089996E-2</v>
      </c>
    </row>
    <row r="199" spans="1:61" x14ac:dyDescent="0.2">
      <c r="A199" t="s">
        <v>1547</v>
      </c>
      <c r="B199" t="s">
        <v>383</v>
      </c>
      <c r="C199" t="s">
        <v>384</v>
      </c>
      <c r="D199" t="s">
        <v>385</v>
      </c>
      <c r="E199" t="s">
        <v>403</v>
      </c>
      <c r="G199" t="s">
        <v>567</v>
      </c>
      <c r="H199" t="s">
        <v>1511</v>
      </c>
      <c r="I199" t="b">
        <v>0</v>
      </c>
      <c r="J199">
        <v>34775</v>
      </c>
      <c r="K199" t="s">
        <v>405</v>
      </c>
      <c r="M199" t="s">
        <v>1549</v>
      </c>
      <c r="N199" t="s">
        <v>1110</v>
      </c>
      <c r="O199" t="s">
        <v>393</v>
      </c>
      <c r="P199">
        <v>10027</v>
      </c>
      <c r="Q199" t="s">
        <v>1550</v>
      </c>
      <c r="R199" t="s">
        <v>336</v>
      </c>
      <c r="S199" t="s">
        <v>401</v>
      </c>
      <c r="T199" t="s">
        <v>410</v>
      </c>
      <c r="U199">
        <v>1</v>
      </c>
      <c r="V199">
        <v>1</v>
      </c>
      <c r="W199">
        <v>1</v>
      </c>
      <c r="X199">
        <v>0</v>
      </c>
      <c r="Y199" t="s">
        <v>408</v>
      </c>
      <c r="Z199">
        <v>1344811</v>
      </c>
      <c r="AA199" t="s">
        <v>397</v>
      </c>
      <c r="AB199" t="s">
        <v>398</v>
      </c>
      <c r="AC199" t="s">
        <v>399</v>
      </c>
      <c r="AD199" t="s">
        <v>400</v>
      </c>
      <c r="AE199" t="s">
        <v>258</v>
      </c>
      <c r="AF199">
        <v>5</v>
      </c>
      <c r="AG199">
        <v>6</v>
      </c>
      <c r="AH199">
        <v>7</v>
      </c>
      <c r="AI199">
        <v>4</v>
      </c>
      <c r="AJ199">
        <v>7</v>
      </c>
      <c r="AK199">
        <v>7</v>
      </c>
      <c r="AL199">
        <v>4</v>
      </c>
      <c r="AM199">
        <v>5</v>
      </c>
      <c r="AN199">
        <v>2</v>
      </c>
      <c r="AO199">
        <v>4</v>
      </c>
      <c r="AP199">
        <v>4</v>
      </c>
      <c r="AQ199">
        <v>4</v>
      </c>
      <c r="AR199">
        <v>4</v>
      </c>
      <c r="AS199">
        <v>3</v>
      </c>
      <c r="AT199">
        <v>4</v>
      </c>
      <c r="AU199">
        <v>1</v>
      </c>
      <c r="AV199">
        <v>14</v>
      </c>
      <c r="AW199">
        <v>52</v>
      </c>
      <c r="AX199">
        <v>44</v>
      </c>
      <c r="AY199">
        <v>36</v>
      </c>
      <c r="AZ199">
        <v>29</v>
      </c>
      <c r="BA199">
        <v>44</v>
      </c>
      <c r="BB199">
        <v>30</v>
      </c>
      <c r="BC199">
        <v>0.35714285714284999</v>
      </c>
      <c r="BD199">
        <v>0.11538461538461001</v>
      </c>
      <c r="BE199">
        <v>0.15909090909090001</v>
      </c>
      <c r="BF199">
        <v>0.11111111111110999</v>
      </c>
      <c r="BG199">
        <v>0.24137931034481999</v>
      </c>
      <c r="BH199">
        <v>0.15909090909090001</v>
      </c>
      <c r="BI199">
        <v>0.13333333333333</v>
      </c>
    </row>
    <row r="200" spans="1:61" x14ac:dyDescent="0.2">
      <c r="A200" t="s">
        <v>1551</v>
      </c>
      <c r="B200" t="s">
        <v>383</v>
      </c>
      <c r="C200" t="s">
        <v>384</v>
      </c>
      <c r="D200" t="s">
        <v>385</v>
      </c>
      <c r="G200" t="s">
        <v>567</v>
      </c>
      <c r="H200" t="s">
        <v>1511</v>
      </c>
      <c r="I200" t="b">
        <v>0</v>
      </c>
      <c r="J200">
        <v>37867</v>
      </c>
      <c r="K200" t="s">
        <v>1553</v>
      </c>
      <c r="M200" t="s">
        <v>1554</v>
      </c>
      <c r="N200" t="s">
        <v>1110</v>
      </c>
      <c r="O200" t="s">
        <v>393</v>
      </c>
      <c r="P200">
        <v>10025</v>
      </c>
      <c r="Q200" t="s">
        <v>1555</v>
      </c>
      <c r="R200" t="s">
        <v>335</v>
      </c>
      <c r="S200" t="s">
        <v>401</v>
      </c>
      <c r="T200" t="s">
        <v>410</v>
      </c>
      <c r="U200">
        <v>1</v>
      </c>
      <c r="V200">
        <v>1</v>
      </c>
      <c r="W200">
        <v>1</v>
      </c>
      <c r="X200">
        <v>0</v>
      </c>
      <c r="Y200" t="s">
        <v>1556</v>
      </c>
      <c r="Z200">
        <v>1348512</v>
      </c>
      <c r="AA200" t="s">
        <v>397</v>
      </c>
      <c r="AB200" t="s">
        <v>398</v>
      </c>
      <c r="AC200" t="s">
        <v>399</v>
      </c>
      <c r="AD200" t="s">
        <v>400</v>
      </c>
      <c r="AE200" t="s">
        <v>334</v>
      </c>
      <c r="AF200">
        <v>6</v>
      </c>
      <c r="AG200">
        <v>1</v>
      </c>
      <c r="AH200">
        <v>2</v>
      </c>
      <c r="AI200">
        <v>0</v>
      </c>
      <c r="AJ200">
        <v>4</v>
      </c>
      <c r="AK200">
        <v>3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2</v>
      </c>
      <c r="AS200">
        <v>0</v>
      </c>
      <c r="AT200">
        <v>0</v>
      </c>
      <c r="AU200">
        <v>0</v>
      </c>
      <c r="AV200">
        <v>4</v>
      </c>
      <c r="AW200">
        <v>14</v>
      </c>
      <c r="AX200">
        <v>12</v>
      </c>
      <c r="AY200">
        <v>6</v>
      </c>
      <c r="AZ200">
        <v>4</v>
      </c>
      <c r="BA200">
        <v>9</v>
      </c>
      <c r="BB200">
        <v>8</v>
      </c>
      <c r="BC200">
        <v>1.5</v>
      </c>
      <c r="BD200">
        <v>7.1428571428569995E-2</v>
      </c>
      <c r="BE200">
        <v>0.16666666666666</v>
      </c>
      <c r="BF200">
        <v>0</v>
      </c>
      <c r="BG200">
        <v>1</v>
      </c>
      <c r="BH200">
        <v>0.33333333333332998</v>
      </c>
      <c r="BI200">
        <v>0.125</v>
      </c>
    </row>
    <row r="201" spans="1:61" x14ac:dyDescent="0.2">
      <c r="A201" t="s">
        <v>1558</v>
      </c>
      <c r="B201" t="s">
        <v>383</v>
      </c>
      <c r="C201" t="s">
        <v>384</v>
      </c>
      <c r="D201" t="s">
        <v>385</v>
      </c>
      <c r="E201" t="s">
        <v>403</v>
      </c>
      <c r="G201" t="s">
        <v>567</v>
      </c>
      <c r="H201" t="s">
        <v>1511</v>
      </c>
      <c r="I201" t="b">
        <v>0</v>
      </c>
      <c r="J201">
        <v>37900</v>
      </c>
      <c r="K201" t="s">
        <v>570</v>
      </c>
      <c r="M201" t="s">
        <v>1560</v>
      </c>
      <c r="N201" t="s">
        <v>1110</v>
      </c>
      <c r="O201" t="s">
        <v>393</v>
      </c>
      <c r="P201">
        <v>10035</v>
      </c>
      <c r="Q201" t="s">
        <v>1561</v>
      </c>
      <c r="R201" t="s">
        <v>333</v>
      </c>
      <c r="S201" t="s">
        <v>401</v>
      </c>
      <c r="U201">
        <v>0</v>
      </c>
      <c r="V201">
        <v>0</v>
      </c>
      <c r="W201">
        <v>0</v>
      </c>
      <c r="X201">
        <v>0</v>
      </c>
      <c r="Y201" t="s">
        <v>574</v>
      </c>
      <c r="Z201">
        <v>1346946</v>
      </c>
      <c r="AA201" t="s">
        <v>397</v>
      </c>
      <c r="AB201" t="s">
        <v>398</v>
      </c>
      <c r="AC201" t="s">
        <v>399</v>
      </c>
      <c r="AD201" t="s">
        <v>400</v>
      </c>
      <c r="AE201" t="s">
        <v>334</v>
      </c>
      <c r="AF201">
        <v>1</v>
      </c>
      <c r="AG201">
        <v>1</v>
      </c>
      <c r="AH201">
        <v>0</v>
      </c>
      <c r="AI201">
        <v>1</v>
      </c>
      <c r="AJ201">
        <v>0</v>
      </c>
      <c r="AK201">
        <v>0</v>
      </c>
      <c r="AL201">
        <v>3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7</v>
      </c>
      <c r="AW201">
        <v>17</v>
      </c>
      <c r="AX201">
        <v>2</v>
      </c>
      <c r="AY201">
        <v>3</v>
      </c>
      <c r="AZ201">
        <v>3</v>
      </c>
      <c r="BA201">
        <v>6</v>
      </c>
      <c r="BB201">
        <v>11</v>
      </c>
      <c r="BC201">
        <v>0.14285714285713999</v>
      </c>
      <c r="BD201">
        <v>5.882352941176E-2</v>
      </c>
      <c r="BE201">
        <v>0</v>
      </c>
      <c r="BF201">
        <v>0.33333333333332998</v>
      </c>
      <c r="BG201">
        <v>0</v>
      </c>
      <c r="BH201">
        <v>0</v>
      </c>
      <c r="BI201">
        <v>0.27272727272726999</v>
      </c>
    </row>
    <row r="202" spans="1:61" x14ac:dyDescent="0.2">
      <c r="A202" t="s">
        <v>1562</v>
      </c>
      <c r="B202" t="s">
        <v>383</v>
      </c>
      <c r="C202" t="s">
        <v>384</v>
      </c>
      <c r="D202" t="s">
        <v>385</v>
      </c>
      <c r="E202" t="s">
        <v>403</v>
      </c>
      <c r="G202" t="s">
        <v>567</v>
      </c>
      <c r="H202" t="s">
        <v>1511</v>
      </c>
      <c r="I202" t="b">
        <v>0</v>
      </c>
      <c r="J202">
        <v>43631</v>
      </c>
      <c r="K202" t="s">
        <v>570</v>
      </c>
      <c r="M202" t="s">
        <v>1564</v>
      </c>
      <c r="N202" t="s">
        <v>1110</v>
      </c>
      <c r="O202" t="s">
        <v>393</v>
      </c>
      <c r="P202">
        <v>10035</v>
      </c>
      <c r="Q202" t="s">
        <v>1565</v>
      </c>
      <c r="R202" t="s">
        <v>336</v>
      </c>
      <c r="S202" t="s">
        <v>401</v>
      </c>
      <c r="T202" t="s">
        <v>401</v>
      </c>
      <c r="U202">
        <v>1</v>
      </c>
      <c r="V202">
        <v>1</v>
      </c>
      <c r="W202">
        <v>0</v>
      </c>
      <c r="X202">
        <v>0</v>
      </c>
      <c r="Y202" t="s">
        <v>574</v>
      </c>
      <c r="Z202">
        <v>1346946</v>
      </c>
      <c r="AA202" t="s">
        <v>397</v>
      </c>
      <c r="AB202" t="s">
        <v>398</v>
      </c>
      <c r="AC202" t="s">
        <v>399</v>
      </c>
      <c r="AD202" t="s">
        <v>400</v>
      </c>
      <c r="AE202" t="s">
        <v>334</v>
      </c>
      <c r="AF202">
        <v>6</v>
      </c>
      <c r="AG202">
        <v>6</v>
      </c>
      <c r="AH202">
        <v>5</v>
      </c>
      <c r="AI202">
        <v>2</v>
      </c>
      <c r="AJ202">
        <v>3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2</v>
      </c>
      <c r="AR202">
        <v>1</v>
      </c>
      <c r="AS202">
        <v>1</v>
      </c>
      <c r="AT202">
        <v>4</v>
      </c>
      <c r="AU202">
        <v>2</v>
      </c>
      <c r="AV202">
        <v>6</v>
      </c>
      <c r="AW202">
        <v>17</v>
      </c>
      <c r="AX202">
        <v>28</v>
      </c>
      <c r="AY202">
        <v>14</v>
      </c>
      <c r="AZ202">
        <v>17</v>
      </c>
      <c r="BA202">
        <v>19</v>
      </c>
      <c r="BB202">
        <v>15</v>
      </c>
      <c r="BC202">
        <v>1</v>
      </c>
      <c r="BD202">
        <v>0.35294117647057999</v>
      </c>
      <c r="BE202">
        <v>0.17857142857142</v>
      </c>
      <c r="BF202">
        <v>0.14285714285713999</v>
      </c>
      <c r="BG202">
        <v>0.17647058823528999</v>
      </c>
      <c r="BH202">
        <v>5.2631578947360001E-2</v>
      </c>
      <c r="BI202">
        <v>0</v>
      </c>
    </row>
    <row r="203" spans="1:61" x14ac:dyDescent="0.2">
      <c r="A203" t="s">
        <v>1566</v>
      </c>
      <c r="B203" t="s">
        <v>383</v>
      </c>
      <c r="C203" t="s">
        <v>384</v>
      </c>
      <c r="D203" t="s">
        <v>385</v>
      </c>
      <c r="E203" t="s">
        <v>403</v>
      </c>
      <c r="G203" t="s">
        <v>567</v>
      </c>
      <c r="H203" t="s">
        <v>1511</v>
      </c>
      <c r="I203" t="b">
        <v>0</v>
      </c>
      <c r="J203">
        <v>44132</v>
      </c>
      <c r="K203" t="s">
        <v>417</v>
      </c>
      <c r="M203" t="s">
        <v>1568</v>
      </c>
      <c r="N203" t="s">
        <v>1110</v>
      </c>
      <c r="O203" t="s">
        <v>393</v>
      </c>
      <c r="P203">
        <v>10026</v>
      </c>
      <c r="Q203" t="s">
        <v>1569</v>
      </c>
      <c r="R203" t="s">
        <v>336</v>
      </c>
      <c r="S203" t="s">
        <v>401</v>
      </c>
      <c r="T203" t="s">
        <v>401</v>
      </c>
      <c r="U203">
        <v>1</v>
      </c>
      <c r="V203">
        <v>1</v>
      </c>
      <c r="W203">
        <v>1</v>
      </c>
      <c r="X203">
        <v>0</v>
      </c>
      <c r="Y203" t="s">
        <v>420</v>
      </c>
      <c r="Z203">
        <v>1348405</v>
      </c>
      <c r="AA203" t="s">
        <v>397</v>
      </c>
      <c r="AB203" t="s">
        <v>398</v>
      </c>
      <c r="AC203" t="s">
        <v>399</v>
      </c>
      <c r="AD203" t="s">
        <v>400</v>
      </c>
      <c r="AE203" t="s">
        <v>258</v>
      </c>
      <c r="AF203">
        <v>0</v>
      </c>
      <c r="AG203">
        <v>2</v>
      </c>
      <c r="AH203">
        <v>5</v>
      </c>
      <c r="AI203">
        <v>0</v>
      </c>
      <c r="AJ203">
        <v>9</v>
      </c>
      <c r="AK203">
        <v>2</v>
      </c>
      <c r="AL203">
        <v>5</v>
      </c>
      <c r="AM203">
        <v>1</v>
      </c>
      <c r="AN203">
        <v>0</v>
      </c>
      <c r="AO203">
        <v>0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10</v>
      </c>
      <c r="AW203">
        <v>21</v>
      </c>
      <c r="AX203">
        <v>15</v>
      </c>
      <c r="AY203">
        <v>25</v>
      </c>
      <c r="AZ203">
        <v>30</v>
      </c>
      <c r="BA203">
        <v>12</v>
      </c>
      <c r="BB203">
        <v>25</v>
      </c>
      <c r="BC203">
        <v>0</v>
      </c>
      <c r="BD203">
        <v>9.5238095238090001E-2</v>
      </c>
      <c r="BE203">
        <v>0.33333333333332998</v>
      </c>
      <c r="BF203">
        <v>0</v>
      </c>
      <c r="BG203">
        <v>0.3</v>
      </c>
      <c r="BH203">
        <v>0.16666666666666</v>
      </c>
      <c r="BI203">
        <v>0.2</v>
      </c>
    </row>
    <row r="204" spans="1:61" x14ac:dyDescent="0.2">
      <c r="A204" t="s">
        <v>1570</v>
      </c>
      <c r="B204" t="s">
        <v>383</v>
      </c>
      <c r="C204" t="s">
        <v>384</v>
      </c>
      <c r="D204" t="s">
        <v>385</v>
      </c>
      <c r="G204" t="s">
        <v>567</v>
      </c>
      <c r="H204" t="s">
        <v>1571</v>
      </c>
      <c r="I204" t="b">
        <v>0</v>
      </c>
      <c r="J204">
        <v>2644</v>
      </c>
      <c r="K204" t="s">
        <v>1573</v>
      </c>
      <c r="M204" t="s">
        <v>1574</v>
      </c>
      <c r="N204" t="s">
        <v>572</v>
      </c>
      <c r="O204" t="s">
        <v>393</v>
      </c>
      <c r="P204">
        <v>10467</v>
      </c>
      <c r="Q204" t="s">
        <v>1575</v>
      </c>
      <c r="R204" t="s">
        <v>335</v>
      </c>
      <c r="S204" t="s">
        <v>401</v>
      </c>
      <c r="U204">
        <v>1</v>
      </c>
      <c r="V204">
        <v>0</v>
      </c>
      <c r="W204">
        <v>1</v>
      </c>
      <c r="X204">
        <v>0</v>
      </c>
      <c r="Y204" t="s">
        <v>1576</v>
      </c>
      <c r="Z204">
        <v>1345011</v>
      </c>
      <c r="AA204" t="s">
        <v>397</v>
      </c>
      <c r="AB204" t="s">
        <v>398</v>
      </c>
      <c r="AC204" t="s">
        <v>399</v>
      </c>
      <c r="AD204" t="s">
        <v>400</v>
      </c>
      <c r="AE204" t="s">
        <v>334</v>
      </c>
      <c r="AF204">
        <v>0</v>
      </c>
      <c r="AG204">
        <v>2</v>
      </c>
      <c r="AH204">
        <v>2</v>
      </c>
      <c r="AI204">
        <v>6</v>
      </c>
      <c r="AJ204">
        <v>1</v>
      </c>
      <c r="AK204">
        <v>3</v>
      </c>
      <c r="AL204">
        <v>5</v>
      </c>
      <c r="AM204">
        <v>0</v>
      </c>
      <c r="AN204">
        <v>0</v>
      </c>
      <c r="AO204">
        <v>1</v>
      </c>
      <c r="AP204">
        <v>1</v>
      </c>
      <c r="AQ204">
        <v>0</v>
      </c>
      <c r="AR204">
        <v>1</v>
      </c>
      <c r="AS204">
        <v>3</v>
      </c>
      <c r="AT204">
        <v>0</v>
      </c>
      <c r="AU204">
        <v>1</v>
      </c>
      <c r="AV204">
        <v>20</v>
      </c>
      <c r="AW204">
        <v>37</v>
      </c>
      <c r="AX204">
        <v>21</v>
      </c>
      <c r="AY204">
        <v>21</v>
      </c>
      <c r="AZ204">
        <v>15</v>
      </c>
      <c r="BA204">
        <v>22</v>
      </c>
      <c r="BB204">
        <v>36</v>
      </c>
      <c r="BC204">
        <v>0</v>
      </c>
      <c r="BD204">
        <v>5.4054054054049998E-2</v>
      </c>
      <c r="BE204">
        <v>9.5238095238090001E-2</v>
      </c>
      <c r="BF204">
        <v>0.28571428571427998</v>
      </c>
      <c r="BG204">
        <v>6.6666666666660004E-2</v>
      </c>
      <c r="BH204">
        <v>0.13636363636363</v>
      </c>
      <c r="BI204">
        <v>0.13888888888888001</v>
      </c>
    </row>
    <row r="205" spans="1:61" x14ac:dyDescent="0.2">
      <c r="A205" t="s">
        <v>1578</v>
      </c>
      <c r="B205" t="s">
        <v>383</v>
      </c>
      <c r="C205" t="s">
        <v>384</v>
      </c>
      <c r="D205" t="s">
        <v>385</v>
      </c>
      <c r="E205" t="s">
        <v>403</v>
      </c>
      <c r="G205" t="s">
        <v>567</v>
      </c>
      <c r="H205" t="s">
        <v>1571</v>
      </c>
      <c r="I205" t="b">
        <v>0</v>
      </c>
      <c r="J205">
        <v>5145</v>
      </c>
      <c r="K205" t="s">
        <v>449</v>
      </c>
      <c r="M205" t="s">
        <v>1580</v>
      </c>
      <c r="N205" t="s">
        <v>572</v>
      </c>
      <c r="O205" t="s">
        <v>393</v>
      </c>
      <c r="P205">
        <v>10462</v>
      </c>
      <c r="Q205" t="s">
        <v>1581</v>
      </c>
      <c r="R205" t="s">
        <v>336</v>
      </c>
      <c r="S205" t="s">
        <v>401</v>
      </c>
      <c r="T205" t="s">
        <v>410</v>
      </c>
      <c r="U205">
        <v>1</v>
      </c>
      <c r="V205">
        <v>1</v>
      </c>
      <c r="W205">
        <v>1</v>
      </c>
      <c r="X205">
        <v>0</v>
      </c>
      <c r="Y205" t="s">
        <v>453</v>
      </c>
      <c r="Z205">
        <v>1346286</v>
      </c>
      <c r="AA205" t="s">
        <v>397</v>
      </c>
      <c r="AB205" t="s">
        <v>398</v>
      </c>
      <c r="AC205" t="s">
        <v>399</v>
      </c>
      <c r="AD205" t="s">
        <v>400</v>
      </c>
      <c r="AE205" t="s">
        <v>258</v>
      </c>
      <c r="AF205">
        <v>4</v>
      </c>
      <c r="AG205">
        <v>1</v>
      </c>
      <c r="AH205">
        <v>2</v>
      </c>
      <c r="AI205">
        <v>2</v>
      </c>
      <c r="AJ205">
        <v>3</v>
      </c>
      <c r="AK205">
        <v>7</v>
      </c>
      <c r="AL205">
        <v>1</v>
      </c>
      <c r="AM205">
        <v>3</v>
      </c>
      <c r="AN205">
        <v>1</v>
      </c>
      <c r="AO205">
        <v>3</v>
      </c>
      <c r="AP205">
        <v>0</v>
      </c>
      <c r="AQ205">
        <v>1</v>
      </c>
      <c r="AR205">
        <v>1</v>
      </c>
      <c r="AS205">
        <v>0</v>
      </c>
      <c r="AT205">
        <v>2</v>
      </c>
      <c r="AU205">
        <v>1</v>
      </c>
      <c r="AV205">
        <v>15</v>
      </c>
      <c r="AW205">
        <v>24</v>
      </c>
      <c r="AX205">
        <v>20</v>
      </c>
      <c r="AY205">
        <v>11</v>
      </c>
      <c r="AZ205">
        <v>13</v>
      </c>
      <c r="BA205">
        <v>33</v>
      </c>
      <c r="BB205">
        <v>18</v>
      </c>
      <c r="BC205">
        <v>0.26666666666666</v>
      </c>
      <c r="BD205">
        <v>4.1666666666660003E-2</v>
      </c>
      <c r="BE205">
        <v>0.1</v>
      </c>
      <c r="BF205">
        <v>0.18181818181817999</v>
      </c>
      <c r="BG205">
        <v>0.23076923076923</v>
      </c>
      <c r="BH205">
        <v>0.21212121212120999</v>
      </c>
      <c r="BI205">
        <v>5.5555555555550001E-2</v>
      </c>
    </row>
    <row r="206" spans="1:61" x14ac:dyDescent="0.2">
      <c r="A206" t="s">
        <v>1582</v>
      </c>
      <c r="B206" t="s">
        <v>383</v>
      </c>
      <c r="C206" t="s">
        <v>384</v>
      </c>
      <c r="D206" t="s">
        <v>385</v>
      </c>
      <c r="G206" t="s">
        <v>567</v>
      </c>
      <c r="H206" t="s">
        <v>1571</v>
      </c>
      <c r="I206" t="b">
        <v>0</v>
      </c>
      <c r="J206">
        <v>5549</v>
      </c>
      <c r="K206" t="s">
        <v>1584</v>
      </c>
      <c r="M206" t="s">
        <v>1585</v>
      </c>
      <c r="N206" t="s">
        <v>572</v>
      </c>
      <c r="O206" t="s">
        <v>393</v>
      </c>
      <c r="P206">
        <v>10466</v>
      </c>
      <c r="Q206" t="s">
        <v>1586</v>
      </c>
      <c r="R206" t="s">
        <v>333</v>
      </c>
      <c r="S206" t="s">
        <v>401</v>
      </c>
      <c r="U206">
        <v>0</v>
      </c>
      <c r="V206">
        <v>0</v>
      </c>
      <c r="W206">
        <v>0</v>
      </c>
      <c r="X206">
        <v>0</v>
      </c>
      <c r="Y206" t="s">
        <v>1587</v>
      </c>
      <c r="Z206">
        <v>1345585</v>
      </c>
      <c r="AA206" t="s">
        <v>397</v>
      </c>
      <c r="AB206" t="s">
        <v>398</v>
      </c>
      <c r="AC206" t="s">
        <v>399</v>
      </c>
      <c r="AD206" t="s">
        <v>400</v>
      </c>
      <c r="AE206" t="s">
        <v>334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11</v>
      </c>
      <c r="AX206">
        <v>4</v>
      </c>
      <c r="AY206">
        <v>9</v>
      </c>
      <c r="AZ206">
        <v>3</v>
      </c>
      <c r="BA206">
        <v>6</v>
      </c>
      <c r="BB206">
        <v>5</v>
      </c>
      <c r="BC206">
        <v>0</v>
      </c>
      <c r="BD206">
        <v>9.0909090909089996E-2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2">
      <c r="A207" t="s">
        <v>1589</v>
      </c>
      <c r="B207" t="s">
        <v>383</v>
      </c>
      <c r="C207" t="s">
        <v>384</v>
      </c>
      <c r="D207" t="s">
        <v>385</v>
      </c>
      <c r="G207" t="s">
        <v>567</v>
      </c>
      <c r="H207" t="s">
        <v>1571</v>
      </c>
      <c r="I207" t="b">
        <v>0</v>
      </c>
      <c r="J207">
        <v>7421</v>
      </c>
      <c r="K207" t="s">
        <v>1591</v>
      </c>
      <c r="M207" t="s">
        <v>1592</v>
      </c>
      <c r="N207" t="s">
        <v>572</v>
      </c>
      <c r="O207" t="s">
        <v>393</v>
      </c>
      <c r="P207">
        <v>10469</v>
      </c>
      <c r="Q207" t="s">
        <v>1593</v>
      </c>
      <c r="R207" t="s">
        <v>335</v>
      </c>
      <c r="S207" t="s">
        <v>401</v>
      </c>
      <c r="U207">
        <v>0</v>
      </c>
      <c r="V207">
        <v>0</v>
      </c>
      <c r="W207">
        <v>0</v>
      </c>
      <c r="X207">
        <v>0</v>
      </c>
      <c r="Y207" t="s">
        <v>1594</v>
      </c>
      <c r="Z207">
        <v>1346619</v>
      </c>
      <c r="AA207" t="s">
        <v>397</v>
      </c>
      <c r="AB207" t="s">
        <v>398</v>
      </c>
      <c r="AC207" t="s">
        <v>399</v>
      </c>
      <c r="AD207" t="s">
        <v>400</v>
      </c>
      <c r="AE207" t="s">
        <v>334</v>
      </c>
      <c r="AF207">
        <v>0</v>
      </c>
      <c r="AG207">
        <v>0</v>
      </c>
      <c r="AH207">
        <v>3</v>
      </c>
      <c r="AI207">
        <v>1</v>
      </c>
      <c r="AJ207">
        <v>2</v>
      </c>
      <c r="AK207">
        <v>5</v>
      </c>
      <c r="AL207">
        <v>1</v>
      </c>
      <c r="AM207">
        <v>0</v>
      </c>
      <c r="AN207">
        <v>0</v>
      </c>
      <c r="AO207">
        <v>1</v>
      </c>
      <c r="AP207">
        <v>1</v>
      </c>
      <c r="AQ207">
        <v>0</v>
      </c>
      <c r="AR207">
        <v>1</v>
      </c>
      <c r="AS207">
        <v>1</v>
      </c>
      <c r="AT207">
        <v>1</v>
      </c>
      <c r="AU207">
        <v>0</v>
      </c>
      <c r="AV207">
        <v>11</v>
      </c>
      <c r="AW207">
        <v>13</v>
      </c>
      <c r="AX207">
        <v>17</v>
      </c>
      <c r="AY207">
        <v>16</v>
      </c>
      <c r="AZ207">
        <v>7</v>
      </c>
      <c r="BA207">
        <v>15</v>
      </c>
      <c r="BB207">
        <v>10</v>
      </c>
      <c r="BC207">
        <v>0</v>
      </c>
      <c r="BD207">
        <v>0</v>
      </c>
      <c r="BE207">
        <v>0.17647058823528999</v>
      </c>
      <c r="BF207">
        <v>6.25E-2</v>
      </c>
      <c r="BG207">
        <v>0.28571428571427998</v>
      </c>
      <c r="BH207">
        <v>0.33333333333332998</v>
      </c>
      <c r="BI207">
        <v>0.1</v>
      </c>
    </row>
    <row r="208" spans="1:61" x14ac:dyDescent="0.2">
      <c r="A208" t="s">
        <v>1596</v>
      </c>
      <c r="B208" t="s">
        <v>383</v>
      </c>
      <c r="C208" t="s">
        <v>384</v>
      </c>
      <c r="D208" t="s">
        <v>385</v>
      </c>
      <c r="G208" t="s">
        <v>567</v>
      </c>
      <c r="H208" t="s">
        <v>1571</v>
      </c>
      <c r="I208" t="b">
        <v>0</v>
      </c>
      <c r="J208">
        <v>13419</v>
      </c>
      <c r="K208" t="s">
        <v>1598</v>
      </c>
      <c r="M208" t="s">
        <v>1599</v>
      </c>
      <c r="N208" t="s">
        <v>572</v>
      </c>
      <c r="O208" t="s">
        <v>393</v>
      </c>
      <c r="P208">
        <v>10469</v>
      </c>
      <c r="Q208" t="s">
        <v>1600</v>
      </c>
      <c r="R208" t="s">
        <v>335</v>
      </c>
      <c r="S208" t="s">
        <v>401</v>
      </c>
      <c r="U208">
        <v>0</v>
      </c>
      <c r="V208">
        <v>0</v>
      </c>
      <c r="W208">
        <v>1</v>
      </c>
      <c r="X208">
        <v>0</v>
      </c>
      <c r="Y208" t="s">
        <v>1601</v>
      </c>
      <c r="Z208">
        <v>1345787</v>
      </c>
      <c r="AA208" t="s">
        <v>397</v>
      </c>
      <c r="AB208" t="s">
        <v>398</v>
      </c>
      <c r="AC208" t="s">
        <v>399</v>
      </c>
      <c r="AD208" t="s">
        <v>400</v>
      </c>
      <c r="AE208" t="s">
        <v>334</v>
      </c>
      <c r="AF208">
        <v>0</v>
      </c>
      <c r="AG208">
        <v>2</v>
      </c>
      <c r="AH208">
        <v>0</v>
      </c>
      <c r="AI208">
        <v>0</v>
      </c>
      <c r="AJ208">
        <v>4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1</v>
      </c>
      <c r="AR208">
        <v>2</v>
      </c>
      <c r="AS208">
        <v>2</v>
      </c>
      <c r="AT208">
        <v>0</v>
      </c>
      <c r="AU208">
        <v>0</v>
      </c>
      <c r="AV208">
        <v>0</v>
      </c>
      <c r="AW208">
        <v>16</v>
      </c>
      <c r="AX208">
        <v>5</v>
      </c>
      <c r="AY208">
        <v>4</v>
      </c>
      <c r="AZ208">
        <v>10</v>
      </c>
      <c r="BA208">
        <v>13</v>
      </c>
      <c r="BB208">
        <v>0</v>
      </c>
      <c r="BC208">
        <v>0</v>
      </c>
      <c r="BD208">
        <v>0.125</v>
      </c>
      <c r="BE208">
        <v>0</v>
      </c>
      <c r="BF208">
        <v>0</v>
      </c>
      <c r="BG208">
        <v>0.4</v>
      </c>
      <c r="BH208">
        <v>0</v>
      </c>
      <c r="BI208">
        <v>0</v>
      </c>
    </row>
    <row r="209" spans="1:61" x14ac:dyDescent="0.2">
      <c r="A209" t="s">
        <v>1603</v>
      </c>
      <c r="B209" t="s">
        <v>383</v>
      </c>
      <c r="C209" t="s">
        <v>384</v>
      </c>
      <c r="D209" t="s">
        <v>385</v>
      </c>
      <c r="E209" t="s">
        <v>403</v>
      </c>
      <c r="G209" t="s">
        <v>567</v>
      </c>
      <c r="H209" t="s">
        <v>1571</v>
      </c>
      <c r="I209" t="b">
        <v>0</v>
      </c>
      <c r="J209">
        <v>13842</v>
      </c>
      <c r="K209" t="s">
        <v>570</v>
      </c>
      <c r="M209" t="s">
        <v>1605</v>
      </c>
      <c r="N209" t="s">
        <v>572</v>
      </c>
      <c r="O209" t="s">
        <v>393</v>
      </c>
      <c r="P209">
        <v>10467</v>
      </c>
      <c r="Q209" t="s">
        <v>1606</v>
      </c>
      <c r="R209" t="s">
        <v>336</v>
      </c>
      <c r="S209" t="s">
        <v>401</v>
      </c>
      <c r="T209" t="s">
        <v>410</v>
      </c>
      <c r="U209">
        <v>1</v>
      </c>
      <c r="V209">
        <v>1</v>
      </c>
      <c r="W209">
        <v>1</v>
      </c>
      <c r="X209">
        <v>0</v>
      </c>
      <c r="Y209" t="s">
        <v>574</v>
      </c>
      <c r="Z209">
        <v>1346946</v>
      </c>
      <c r="AA209" t="s">
        <v>397</v>
      </c>
      <c r="AB209" t="s">
        <v>398</v>
      </c>
      <c r="AC209" t="s">
        <v>399</v>
      </c>
      <c r="AD209" t="s">
        <v>400</v>
      </c>
      <c r="AE209" t="s">
        <v>258</v>
      </c>
      <c r="AF209">
        <v>0</v>
      </c>
      <c r="AG209">
        <v>0</v>
      </c>
      <c r="AH209">
        <v>1</v>
      </c>
      <c r="AI209">
        <v>1</v>
      </c>
      <c r="AJ209">
        <v>2</v>
      </c>
      <c r="AK209">
        <v>5</v>
      </c>
      <c r="AL209">
        <v>0</v>
      </c>
      <c r="AM209">
        <v>3</v>
      </c>
      <c r="AN209">
        <v>2</v>
      </c>
      <c r="AO209">
        <v>3</v>
      </c>
      <c r="AP209">
        <v>0</v>
      </c>
      <c r="AQ209">
        <v>1</v>
      </c>
      <c r="AR209">
        <v>2</v>
      </c>
      <c r="AS209">
        <v>2</v>
      </c>
      <c r="AT209">
        <v>3</v>
      </c>
      <c r="AU209">
        <v>0</v>
      </c>
      <c r="AV209">
        <v>17</v>
      </c>
      <c r="AW209">
        <v>25</v>
      </c>
      <c r="AX209">
        <v>24</v>
      </c>
      <c r="AY209">
        <v>16</v>
      </c>
      <c r="AZ209">
        <v>12</v>
      </c>
      <c r="BA209">
        <v>24</v>
      </c>
      <c r="BB209">
        <v>22</v>
      </c>
      <c r="BC209">
        <v>0</v>
      </c>
      <c r="BD209">
        <v>0</v>
      </c>
      <c r="BE209">
        <v>4.1666666666660003E-2</v>
      </c>
      <c r="BF209">
        <v>6.25E-2</v>
      </c>
      <c r="BG209">
        <v>0.16666666666666</v>
      </c>
      <c r="BH209">
        <v>0.20833333333333001</v>
      </c>
      <c r="BI209">
        <v>0</v>
      </c>
    </row>
    <row r="210" spans="1:61" x14ac:dyDescent="0.2">
      <c r="A210" t="s">
        <v>1607</v>
      </c>
      <c r="B210" t="s">
        <v>383</v>
      </c>
      <c r="C210" t="s">
        <v>384</v>
      </c>
      <c r="D210" t="s">
        <v>385</v>
      </c>
      <c r="E210" t="s">
        <v>403</v>
      </c>
      <c r="G210" t="s">
        <v>567</v>
      </c>
      <c r="H210" t="s">
        <v>1571</v>
      </c>
      <c r="I210" t="b">
        <v>0</v>
      </c>
      <c r="J210">
        <v>14572</v>
      </c>
      <c r="K210" t="s">
        <v>405</v>
      </c>
      <c r="M210" t="s">
        <v>1609</v>
      </c>
      <c r="N210" t="s">
        <v>572</v>
      </c>
      <c r="O210" t="s">
        <v>393</v>
      </c>
      <c r="P210">
        <v>10472</v>
      </c>
      <c r="Q210" t="s">
        <v>1610</v>
      </c>
      <c r="R210" t="s">
        <v>336</v>
      </c>
      <c r="S210" t="s">
        <v>401</v>
      </c>
      <c r="T210" t="s">
        <v>410</v>
      </c>
      <c r="U210">
        <v>1</v>
      </c>
      <c r="V210">
        <v>1</v>
      </c>
      <c r="W210">
        <v>1</v>
      </c>
      <c r="X210">
        <v>0</v>
      </c>
      <c r="Y210" t="s">
        <v>408</v>
      </c>
      <c r="Z210">
        <v>1344811</v>
      </c>
      <c r="AA210" t="s">
        <v>397</v>
      </c>
      <c r="AB210" t="s">
        <v>398</v>
      </c>
      <c r="AC210" t="s">
        <v>399</v>
      </c>
      <c r="AD210" t="s">
        <v>400</v>
      </c>
      <c r="AE210" t="s">
        <v>258</v>
      </c>
      <c r="AF210">
        <v>2</v>
      </c>
      <c r="AG210">
        <v>6</v>
      </c>
      <c r="AH210">
        <v>4</v>
      </c>
      <c r="AI210">
        <v>7</v>
      </c>
      <c r="AJ210">
        <v>5</v>
      </c>
      <c r="AK210">
        <v>8</v>
      </c>
      <c r="AL210">
        <v>6</v>
      </c>
      <c r="AM210">
        <v>3</v>
      </c>
      <c r="AN210">
        <v>4</v>
      </c>
      <c r="AO210">
        <v>2</v>
      </c>
      <c r="AP210">
        <v>1</v>
      </c>
      <c r="AQ210">
        <v>1</v>
      </c>
      <c r="AR210">
        <v>1</v>
      </c>
      <c r="AS210">
        <v>3</v>
      </c>
      <c r="AT210">
        <v>1</v>
      </c>
      <c r="AU210">
        <v>1</v>
      </c>
      <c r="AV210">
        <v>38</v>
      </c>
      <c r="AW210">
        <v>61</v>
      </c>
      <c r="AX210">
        <v>47</v>
      </c>
      <c r="AY210">
        <v>30</v>
      </c>
      <c r="AZ210">
        <v>37</v>
      </c>
      <c r="BA210">
        <v>43</v>
      </c>
      <c r="BB210">
        <v>44</v>
      </c>
      <c r="BC210">
        <v>5.2631578947360001E-2</v>
      </c>
      <c r="BD210">
        <v>9.8360655737700003E-2</v>
      </c>
      <c r="BE210">
        <v>8.5106382978720002E-2</v>
      </c>
      <c r="BF210">
        <v>0.23333333333333001</v>
      </c>
      <c r="BG210">
        <v>0.13513513513513001</v>
      </c>
      <c r="BH210">
        <v>0.18604651162790001</v>
      </c>
      <c r="BI210">
        <v>0.13636363636363</v>
      </c>
    </row>
    <row r="211" spans="1:61" x14ac:dyDescent="0.2">
      <c r="A211" t="s">
        <v>1611</v>
      </c>
      <c r="B211" t="s">
        <v>383</v>
      </c>
      <c r="C211" t="s">
        <v>384</v>
      </c>
      <c r="D211" t="s">
        <v>385</v>
      </c>
      <c r="E211" t="s">
        <v>403</v>
      </c>
      <c r="G211" t="s">
        <v>567</v>
      </c>
      <c r="H211" t="s">
        <v>1571</v>
      </c>
      <c r="I211" t="b">
        <v>0</v>
      </c>
      <c r="J211">
        <v>17939</v>
      </c>
      <c r="K211" t="s">
        <v>570</v>
      </c>
      <c r="M211" t="s">
        <v>1613</v>
      </c>
      <c r="N211" t="s">
        <v>572</v>
      </c>
      <c r="O211" t="s">
        <v>393</v>
      </c>
      <c r="P211">
        <v>10466</v>
      </c>
      <c r="Q211" t="s">
        <v>1614</v>
      </c>
      <c r="R211" t="s">
        <v>336</v>
      </c>
      <c r="S211" t="s">
        <v>401</v>
      </c>
      <c r="T211" t="s">
        <v>410</v>
      </c>
      <c r="U211">
        <v>1</v>
      </c>
      <c r="V211">
        <v>1</v>
      </c>
      <c r="W211">
        <v>0</v>
      </c>
      <c r="X211">
        <v>0</v>
      </c>
      <c r="Y211" t="s">
        <v>574</v>
      </c>
      <c r="Z211">
        <v>1346946</v>
      </c>
      <c r="AA211" t="s">
        <v>397</v>
      </c>
      <c r="AB211" t="s">
        <v>398</v>
      </c>
      <c r="AC211" t="s">
        <v>399</v>
      </c>
      <c r="AD211" t="s">
        <v>400</v>
      </c>
      <c r="AE211" t="s">
        <v>334</v>
      </c>
      <c r="AF211">
        <v>4</v>
      </c>
      <c r="AG211">
        <v>2</v>
      </c>
      <c r="AH211">
        <v>1</v>
      </c>
      <c r="AI211">
        <v>0</v>
      </c>
      <c r="AJ211">
        <v>2</v>
      </c>
      <c r="AK211">
        <v>0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2</v>
      </c>
      <c r="AT211">
        <v>0</v>
      </c>
      <c r="AU211">
        <v>0</v>
      </c>
      <c r="AV211">
        <v>16</v>
      </c>
      <c r="AW211">
        <v>15</v>
      </c>
      <c r="AX211">
        <v>20</v>
      </c>
      <c r="AY211">
        <v>15</v>
      </c>
      <c r="AZ211">
        <v>14</v>
      </c>
      <c r="BA211">
        <v>18</v>
      </c>
      <c r="BB211">
        <v>17</v>
      </c>
      <c r="BC211">
        <v>0.25</v>
      </c>
      <c r="BD211">
        <v>0.13333333333333</v>
      </c>
      <c r="BE211">
        <v>0.05</v>
      </c>
      <c r="BF211">
        <v>0</v>
      </c>
      <c r="BG211">
        <v>0.14285714285713999</v>
      </c>
      <c r="BH211">
        <v>0</v>
      </c>
      <c r="BI211">
        <v>0.11764705882352</v>
      </c>
    </row>
    <row r="212" spans="1:61" x14ac:dyDescent="0.2">
      <c r="A212" t="s">
        <v>1615</v>
      </c>
      <c r="B212" t="s">
        <v>383</v>
      </c>
      <c r="C212" t="s">
        <v>384</v>
      </c>
      <c r="D212" t="s">
        <v>385</v>
      </c>
      <c r="E212" t="s">
        <v>403</v>
      </c>
      <c r="G212" t="s">
        <v>567</v>
      </c>
      <c r="H212" t="s">
        <v>1571</v>
      </c>
      <c r="I212" t="b">
        <v>0</v>
      </c>
      <c r="J212">
        <v>19900</v>
      </c>
      <c r="K212" t="s">
        <v>570</v>
      </c>
      <c r="M212" t="s">
        <v>1617</v>
      </c>
      <c r="N212" t="s">
        <v>572</v>
      </c>
      <c r="O212" t="s">
        <v>393</v>
      </c>
      <c r="P212">
        <v>10472</v>
      </c>
      <c r="Q212" t="s">
        <v>1618</v>
      </c>
      <c r="R212" t="s">
        <v>336</v>
      </c>
      <c r="S212" t="s">
        <v>401</v>
      </c>
      <c r="T212" t="s">
        <v>410</v>
      </c>
      <c r="U212">
        <v>1</v>
      </c>
      <c r="V212">
        <v>1</v>
      </c>
      <c r="W212">
        <v>1</v>
      </c>
      <c r="X212">
        <v>0</v>
      </c>
      <c r="Y212" t="s">
        <v>574</v>
      </c>
      <c r="Z212">
        <v>1346946</v>
      </c>
      <c r="AA212" t="s">
        <v>397</v>
      </c>
      <c r="AB212" t="s">
        <v>398</v>
      </c>
      <c r="AC212" t="s">
        <v>399</v>
      </c>
      <c r="AD212" t="s">
        <v>400</v>
      </c>
      <c r="AE212" t="s">
        <v>258</v>
      </c>
      <c r="AF212">
        <v>1</v>
      </c>
      <c r="AG212">
        <v>4</v>
      </c>
      <c r="AH212">
        <v>0</v>
      </c>
      <c r="AI212">
        <v>4</v>
      </c>
      <c r="AJ212">
        <v>4</v>
      </c>
      <c r="AK212">
        <v>2</v>
      </c>
      <c r="AL212">
        <v>1</v>
      </c>
      <c r="AM212">
        <v>7</v>
      </c>
      <c r="AN212">
        <v>4</v>
      </c>
      <c r="AO212">
        <v>0</v>
      </c>
      <c r="AP212">
        <v>1</v>
      </c>
      <c r="AQ212">
        <v>0</v>
      </c>
      <c r="AR212">
        <v>0</v>
      </c>
      <c r="AS212">
        <v>2</v>
      </c>
      <c r="AT212">
        <v>3</v>
      </c>
      <c r="AU212">
        <v>1</v>
      </c>
      <c r="AV212">
        <v>7</v>
      </c>
      <c r="AW212">
        <v>19</v>
      </c>
      <c r="AX212">
        <v>8</v>
      </c>
      <c r="AY212">
        <v>12</v>
      </c>
      <c r="AZ212">
        <v>14</v>
      </c>
      <c r="BA212">
        <v>14</v>
      </c>
      <c r="BB212">
        <v>11</v>
      </c>
      <c r="BC212">
        <v>0.14285714285713999</v>
      </c>
      <c r="BD212">
        <v>0.21052631578947001</v>
      </c>
      <c r="BE212">
        <v>0</v>
      </c>
      <c r="BF212">
        <v>0.33333333333332998</v>
      </c>
      <c r="BG212">
        <v>0.28571428571427998</v>
      </c>
      <c r="BH212">
        <v>0.14285714285713999</v>
      </c>
      <c r="BI212">
        <v>9.0909090909089996E-2</v>
      </c>
    </row>
    <row r="213" spans="1:61" x14ac:dyDescent="0.2">
      <c r="A213" t="s">
        <v>1619</v>
      </c>
      <c r="B213" t="s">
        <v>383</v>
      </c>
      <c r="C213" t="s">
        <v>384</v>
      </c>
      <c r="D213" t="s">
        <v>385</v>
      </c>
      <c r="E213" t="s">
        <v>403</v>
      </c>
      <c r="G213" t="s">
        <v>567</v>
      </c>
      <c r="H213" t="s">
        <v>1571</v>
      </c>
      <c r="I213" t="b">
        <v>0</v>
      </c>
      <c r="J213">
        <v>28323</v>
      </c>
      <c r="K213" t="s">
        <v>570</v>
      </c>
      <c r="M213" t="s">
        <v>1621</v>
      </c>
      <c r="N213" t="s">
        <v>572</v>
      </c>
      <c r="O213" t="s">
        <v>393</v>
      </c>
      <c r="P213">
        <v>10472</v>
      </c>
      <c r="Q213" t="s">
        <v>1622</v>
      </c>
      <c r="R213" t="s">
        <v>336</v>
      </c>
      <c r="S213" t="s">
        <v>401</v>
      </c>
      <c r="T213" t="s">
        <v>410</v>
      </c>
      <c r="U213">
        <v>1</v>
      </c>
      <c r="V213">
        <v>1</v>
      </c>
      <c r="W213">
        <v>1</v>
      </c>
      <c r="X213">
        <v>0</v>
      </c>
      <c r="Y213" t="s">
        <v>574</v>
      </c>
      <c r="Z213">
        <v>1346946</v>
      </c>
      <c r="AA213" t="s">
        <v>397</v>
      </c>
      <c r="AB213" t="s">
        <v>398</v>
      </c>
      <c r="AC213" t="s">
        <v>399</v>
      </c>
      <c r="AD213" t="s">
        <v>400</v>
      </c>
      <c r="AE213" t="s">
        <v>258</v>
      </c>
      <c r="AF213">
        <v>6</v>
      </c>
      <c r="AG213">
        <v>1</v>
      </c>
      <c r="AH213">
        <v>3</v>
      </c>
      <c r="AI213">
        <v>1</v>
      </c>
      <c r="AJ213">
        <v>1</v>
      </c>
      <c r="AK213">
        <v>2</v>
      </c>
      <c r="AL213">
        <v>3</v>
      </c>
      <c r="AM213">
        <v>2</v>
      </c>
      <c r="AN213">
        <v>0</v>
      </c>
      <c r="AO213">
        <v>0</v>
      </c>
      <c r="AP213">
        <v>2</v>
      </c>
      <c r="AQ213">
        <v>0</v>
      </c>
      <c r="AR213">
        <v>1</v>
      </c>
      <c r="AS213">
        <v>2</v>
      </c>
      <c r="AT213">
        <v>3</v>
      </c>
      <c r="AU213">
        <v>1</v>
      </c>
      <c r="AV213">
        <v>18</v>
      </c>
      <c r="AW213">
        <v>23</v>
      </c>
      <c r="AX213">
        <v>19</v>
      </c>
      <c r="AY213">
        <v>13</v>
      </c>
      <c r="AZ213">
        <v>23</v>
      </c>
      <c r="BA213">
        <v>26</v>
      </c>
      <c r="BB213">
        <v>18</v>
      </c>
      <c r="BC213">
        <v>0.33333333333332998</v>
      </c>
      <c r="BD213">
        <v>4.3478260869559998E-2</v>
      </c>
      <c r="BE213">
        <v>0.15789473684210001</v>
      </c>
      <c r="BF213">
        <v>7.6923076923070002E-2</v>
      </c>
      <c r="BG213">
        <v>4.3478260869559998E-2</v>
      </c>
      <c r="BH213">
        <v>7.6923076923070002E-2</v>
      </c>
      <c r="BI213">
        <v>0.16666666666666</v>
      </c>
    </row>
    <row r="214" spans="1:61" x14ac:dyDescent="0.2">
      <c r="A214" t="s">
        <v>1623</v>
      </c>
      <c r="B214" t="s">
        <v>383</v>
      </c>
      <c r="C214" t="s">
        <v>384</v>
      </c>
      <c r="D214" t="s">
        <v>385</v>
      </c>
      <c r="E214" t="s">
        <v>403</v>
      </c>
      <c r="G214" t="s">
        <v>567</v>
      </c>
      <c r="H214" t="s">
        <v>1571</v>
      </c>
      <c r="I214" t="b">
        <v>0</v>
      </c>
      <c r="J214">
        <v>39965</v>
      </c>
      <c r="K214" t="s">
        <v>449</v>
      </c>
      <c r="M214" t="s">
        <v>1625</v>
      </c>
      <c r="N214" t="s">
        <v>572</v>
      </c>
      <c r="O214" t="s">
        <v>393</v>
      </c>
      <c r="P214">
        <v>10475</v>
      </c>
      <c r="Q214" t="s">
        <v>1626</v>
      </c>
      <c r="R214" t="s">
        <v>336</v>
      </c>
      <c r="S214" t="s">
        <v>401</v>
      </c>
      <c r="T214" t="s">
        <v>401</v>
      </c>
      <c r="U214">
        <v>1</v>
      </c>
      <c r="V214">
        <v>1</v>
      </c>
      <c r="W214">
        <v>1</v>
      </c>
      <c r="X214">
        <v>0</v>
      </c>
      <c r="Y214" t="s">
        <v>453</v>
      </c>
      <c r="Z214">
        <v>1346286</v>
      </c>
      <c r="AA214" t="s">
        <v>397</v>
      </c>
      <c r="AB214" t="s">
        <v>398</v>
      </c>
      <c r="AC214" t="s">
        <v>399</v>
      </c>
      <c r="AD214" t="s">
        <v>400</v>
      </c>
      <c r="AE214" t="s">
        <v>258</v>
      </c>
      <c r="AF214">
        <v>2</v>
      </c>
      <c r="AG214">
        <v>2</v>
      </c>
      <c r="AH214">
        <v>2</v>
      </c>
      <c r="AI214">
        <v>2</v>
      </c>
      <c r="AJ214">
        <v>1</v>
      </c>
      <c r="AK214">
        <v>6</v>
      </c>
      <c r="AL214">
        <v>3</v>
      </c>
      <c r="AM214">
        <v>5</v>
      </c>
      <c r="AN214">
        <v>1</v>
      </c>
      <c r="AO214">
        <v>0</v>
      </c>
      <c r="AP214">
        <v>1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5</v>
      </c>
      <c r="AW214">
        <v>10</v>
      </c>
      <c r="AX214">
        <v>14</v>
      </c>
      <c r="AY214">
        <v>8</v>
      </c>
      <c r="AZ214">
        <v>20</v>
      </c>
      <c r="BA214">
        <v>8</v>
      </c>
      <c r="BB214">
        <v>12</v>
      </c>
      <c r="BC214">
        <v>0.4</v>
      </c>
      <c r="BD214">
        <v>0.2</v>
      </c>
      <c r="BE214">
        <v>0.14285714285713999</v>
      </c>
      <c r="BF214">
        <v>0.25</v>
      </c>
      <c r="BG214">
        <v>0.05</v>
      </c>
      <c r="BH214">
        <v>0.75</v>
      </c>
      <c r="BI214">
        <v>0.25</v>
      </c>
    </row>
    <row r="215" spans="1:61" x14ac:dyDescent="0.2">
      <c r="A215" t="s">
        <v>1627</v>
      </c>
      <c r="B215" t="s">
        <v>383</v>
      </c>
      <c r="C215" t="s">
        <v>384</v>
      </c>
      <c r="D215" t="s">
        <v>385</v>
      </c>
      <c r="E215" t="s">
        <v>403</v>
      </c>
      <c r="G215" t="s">
        <v>567</v>
      </c>
      <c r="H215" t="s">
        <v>1571</v>
      </c>
      <c r="I215" t="b">
        <v>0</v>
      </c>
      <c r="J215">
        <v>46370</v>
      </c>
      <c r="K215" t="s">
        <v>449</v>
      </c>
      <c r="M215" t="s">
        <v>1629</v>
      </c>
      <c r="N215" t="s">
        <v>572</v>
      </c>
      <c r="O215" t="s">
        <v>393</v>
      </c>
      <c r="P215">
        <v>10467</v>
      </c>
      <c r="Q215" t="s">
        <v>1630</v>
      </c>
      <c r="R215" t="s">
        <v>336</v>
      </c>
      <c r="S215" t="s">
        <v>401</v>
      </c>
      <c r="T215" t="s">
        <v>401</v>
      </c>
      <c r="U215">
        <v>1</v>
      </c>
      <c r="V215">
        <v>1</v>
      </c>
      <c r="W215">
        <v>0</v>
      </c>
      <c r="X215">
        <v>0</v>
      </c>
      <c r="Y215" t="s">
        <v>453</v>
      </c>
      <c r="Z215">
        <v>1346286</v>
      </c>
      <c r="AA215" t="s">
        <v>397</v>
      </c>
      <c r="AB215" t="s">
        <v>398</v>
      </c>
      <c r="AC215" t="s">
        <v>399</v>
      </c>
      <c r="AD215" t="s">
        <v>400</v>
      </c>
      <c r="AE215" t="s">
        <v>258</v>
      </c>
      <c r="AF215">
        <v>7</v>
      </c>
      <c r="AG215">
        <v>1</v>
      </c>
      <c r="AH215">
        <v>2</v>
      </c>
      <c r="AI215">
        <v>7</v>
      </c>
      <c r="AJ215">
        <v>4</v>
      </c>
      <c r="AK215">
        <v>7</v>
      </c>
      <c r="AL215">
        <v>0</v>
      </c>
      <c r="AM215">
        <v>5</v>
      </c>
      <c r="AN215">
        <v>2</v>
      </c>
      <c r="AO215">
        <v>2</v>
      </c>
      <c r="AP215">
        <v>1</v>
      </c>
      <c r="AQ215">
        <v>0</v>
      </c>
      <c r="AR215">
        <v>1</v>
      </c>
      <c r="AS215">
        <v>1</v>
      </c>
      <c r="AT215">
        <v>0</v>
      </c>
      <c r="AU215">
        <v>0</v>
      </c>
      <c r="AV215">
        <v>13</v>
      </c>
      <c r="AW215">
        <v>22</v>
      </c>
      <c r="AX215">
        <v>17</v>
      </c>
      <c r="AY215">
        <v>20</v>
      </c>
      <c r="AZ215">
        <v>14</v>
      </c>
      <c r="BA215">
        <v>31</v>
      </c>
      <c r="BB215">
        <v>11</v>
      </c>
      <c r="BC215">
        <v>0.53846153846153</v>
      </c>
      <c r="BD215">
        <v>4.5454545454540002E-2</v>
      </c>
      <c r="BE215">
        <v>0.11764705882352</v>
      </c>
      <c r="BF215">
        <v>0.35</v>
      </c>
      <c r="BG215">
        <v>0.28571428571427998</v>
      </c>
      <c r="BH215">
        <v>0.2258064516129</v>
      </c>
      <c r="BI215">
        <v>0</v>
      </c>
    </row>
    <row r="216" spans="1:61" x14ac:dyDescent="0.2">
      <c r="A216" t="s">
        <v>1631</v>
      </c>
      <c r="B216" t="s">
        <v>383</v>
      </c>
      <c r="C216" t="s">
        <v>384</v>
      </c>
      <c r="D216" t="s">
        <v>385</v>
      </c>
      <c r="E216" t="s">
        <v>403</v>
      </c>
      <c r="G216" t="s">
        <v>567</v>
      </c>
      <c r="H216" t="s">
        <v>1571</v>
      </c>
      <c r="I216" t="b">
        <v>0</v>
      </c>
      <c r="J216">
        <v>47764</v>
      </c>
      <c r="K216" t="s">
        <v>405</v>
      </c>
      <c r="M216" t="s">
        <v>1633</v>
      </c>
      <c r="N216" t="s">
        <v>572</v>
      </c>
      <c r="O216" t="s">
        <v>393</v>
      </c>
      <c r="P216">
        <v>10470</v>
      </c>
      <c r="Q216" t="s">
        <v>1634</v>
      </c>
      <c r="R216" t="s">
        <v>336</v>
      </c>
      <c r="S216" t="s">
        <v>401</v>
      </c>
      <c r="T216" t="s">
        <v>401</v>
      </c>
      <c r="U216">
        <v>1</v>
      </c>
      <c r="V216">
        <v>1</v>
      </c>
      <c r="W216">
        <v>0</v>
      </c>
      <c r="X216">
        <v>0</v>
      </c>
      <c r="Y216" t="s">
        <v>408</v>
      </c>
      <c r="Z216">
        <v>1344811</v>
      </c>
      <c r="AA216" t="s">
        <v>397</v>
      </c>
      <c r="AB216" t="s">
        <v>398</v>
      </c>
      <c r="AC216" t="s">
        <v>399</v>
      </c>
      <c r="AD216" t="s">
        <v>400</v>
      </c>
      <c r="AE216" t="s">
        <v>334</v>
      </c>
      <c r="AF216">
        <v>0</v>
      </c>
      <c r="AG216">
        <v>1</v>
      </c>
      <c r="AH216">
        <v>2</v>
      </c>
      <c r="AI216">
        <v>5</v>
      </c>
      <c r="AJ216">
        <v>2</v>
      </c>
      <c r="AK216">
        <v>6</v>
      </c>
      <c r="AL216">
        <v>4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1</v>
      </c>
      <c r="AS216">
        <v>1</v>
      </c>
      <c r="AT216">
        <v>3</v>
      </c>
      <c r="AU216">
        <v>0</v>
      </c>
      <c r="AV216">
        <v>0</v>
      </c>
      <c r="AW216">
        <v>8</v>
      </c>
      <c r="AX216">
        <v>8</v>
      </c>
      <c r="AY216">
        <v>9</v>
      </c>
      <c r="AZ216">
        <v>4</v>
      </c>
      <c r="BA216">
        <v>9</v>
      </c>
      <c r="BB216">
        <v>9</v>
      </c>
      <c r="BC216">
        <v>0</v>
      </c>
      <c r="BD216">
        <v>0.125</v>
      </c>
      <c r="BE216">
        <v>0.25</v>
      </c>
      <c r="BF216">
        <v>0.55555555555555003</v>
      </c>
      <c r="BG216">
        <v>0.5</v>
      </c>
      <c r="BH216">
        <v>0.66666666666665997</v>
      </c>
      <c r="BI216">
        <v>0.44444444444443998</v>
      </c>
    </row>
    <row r="217" spans="1:61" x14ac:dyDescent="0.2">
      <c r="A217" t="s">
        <v>1635</v>
      </c>
      <c r="B217" t="s">
        <v>383</v>
      </c>
      <c r="C217" t="s">
        <v>384</v>
      </c>
      <c r="D217" t="s">
        <v>385</v>
      </c>
      <c r="E217" t="s">
        <v>403</v>
      </c>
      <c r="G217" t="s">
        <v>567</v>
      </c>
      <c r="H217" t="s">
        <v>1571</v>
      </c>
      <c r="I217" t="b">
        <v>0</v>
      </c>
      <c r="J217">
        <v>47878</v>
      </c>
      <c r="K217" t="s">
        <v>1046</v>
      </c>
      <c r="M217" t="s">
        <v>1637</v>
      </c>
      <c r="N217" t="s">
        <v>572</v>
      </c>
      <c r="O217" t="s">
        <v>393</v>
      </c>
      <c r="P217">
        <v>10461</v>
      </c>
      <c r="Q217" t="s">
        <v>1638</v>
      </c>
      <c r="R217" t="s">
        <v>336</v>
      </c>
      <c r="S217" t="s">
        <v>401</v>
      </c>
      <c r="T217" t="s">
        <v>401</v>
      </c>
      <c r="U217">
        <v>1</v>
      </c>
      <c r="V217">
        <v>1</v>
      </c>
      <c r="W217">
        <v>0</v>
      </c>
      <c r="X217">
        <v>0</v>
      </c>
      <c r="Y217" t="s">
        <v>453</v>
      </c>
      <c r="Z217">
        <v>1346286</v>
      </c>
      <c r="AA217" t="s">
        <v>397</v>
      </c>
      <c r="AB217" t="s">
        <v>398</v>
      </c>
      <c r="AC217" t="s">
        <v>399</v>
      </c>
      <c r="AD217" t="s">
        <v>400</v>
      </c>
      <c r="AE217" t="s">
        <v>258</v>
      </c>
      <c r="AF217">
        <v>2</v>
      </c>
      <c r="AG217">
        <v>3</v>
      </c>
      <c r="AH217">
        <v>4</v>
      </c>
      <c r="AI217">
        <v>3</v>
      </c>
      <c r="AJ217">
        <v>1</v>
      </c>
      <c r="AK217">
        <v>3</v>
      </c>
      <c r="AL217">
        <v>0</v>
      </c>
      <c r="AM217">
        <v>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>
        <v>9</v>
      </c>
      <c r="AX217">
        <v>16</v>
      </c>
      <c r="AY217">
        <v>6</v>
      </c>
      <c r="AZ217">
        <v>7</v>
      </c>
      <c r="BA217">
        <v>7</v>
      </c>
      <c r="BB217">
        <v>9</v>
      </c>
      <c r="BC217">
        <v>0.66666666666665997</v>
      </c>
      <c r="BD217">
        <v>0.33333333333332998</v>
      </c>
      <c r="BE217">
        <v>0.25</v>
      </c>
      <c r="BF217">
        <v>0.5</v>
      </c>
      <c r="BG217">
        <v>0.14285714285713999</v>
      </c>
      <c r="BH217">
        <v>0.42857142857142</v>
      </c>
      <c r="BI217">
        <v>0</v>
      </c>
    </row>
    <row r="218" spans="1:61" x14ac:dyDescent="0.2">
      <c r="A218" t="s">
        <v>1639</v>
      </c>
      <c r="B218" t="s">
        <v>383</v>
      </c>
      <c r="C218" t="s">
        <v>384</v>
      </c>
      <c r="D218" t="s">
        <v>385</v>
      </c>
      <c r="E218" t="s">
        <v>403</v>
      </c>
      <c r="G218" t="s">
        <v>567</v>
      </c>
      <c r="H218" t="s">
        <v>1571</v>
      </c>
      <c r="I218" t="b">
        <v>0</v>
      </c>
      <c r="J218">
        <v>48064</v>
      </c>
      <c r="K218" t="s">
        <v>417</v>
      </c>
      <c r="M218" t="s">
        <v>1641</v>
      </c>
      <c r="N218" t="s">
        <v>572</v>
      </c>
      <c r="O218" t="s">
        <v>393</v>
      </c>
      <c r="P218">
        <v>10466</v>
      </c>
      <c r="Q218" t="s">
        <v>1642</v>
      </c>
      <c r="R218" t="s">
        <v>336</v>
      </c>
      <c r="S218" t="s">
        <v>401</v>
      </c>
      <c r="T218" t="s">
        <v>401</v>
      </c>
      <c r="U218">
        <v>1</v>
      </c>
      <c r="V218">
        <v>1</v>
      </c>
      <c r="W218">
        <v>0</v>
      </c>
      <c r="X218">
        <v>0</v>
      </c>
      <c r="Y218" t="s">
        <v>420</v>
      </c>
      <c r="Z218">
        <v>1348405</v>
      </c>
      <c r="AA218" t="s">
        <v>397</v>
      </c>
      <c r="AB218" t="s">
        <v>398</v>
      </c>
      <c r="AC218" t="s">
        <v>399</v>
      </c>
      <c r="AD218" t="s">
        <v>400</v>
      </c>
      <c r="AE218" t="s">
        <v>334</v>
      </c>
      <c r="AF218">
        <v>0</v>
      </c>
      <c r="AG218">
        <v>2</v>
      </c>
      <c r="AH218">
        <v>1</v>
      </c>
      <c r="AI218">
        <v>0</v>
      </c>
      <c r="AJ218">
        <v>5</v>
      </c>
      <c r="AK218">
        <v>1</v>
      </c>
      <c r="AL218">
        <v>2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5</v>
      </c>
      <c r="AW218">
        <v>4</v>
      </c>
      <c r="AX218">
        <v>5</v>
      </c>
      <c r="AY218">
        <v>2</v>
      </c>
      <c r="AZ218">
        <v>7</v>
      </c>
      <c r="BA218">
        <v>3</v>
      </c>
      <c r="BB218">
        <v>2</v>
      </c>
      <c r="BC218">
        <v>0</v>
      </c>
      <c r="BD218">
        <v>0.5</v>
      </c>
      <c r="BE218">
        <v>0.2</v>
      </c>
      <c r="BF218">
        <v>0</v>
      </c>
      <c r="BG218">
        <v>0.71428571428570997</v>
      </c>
      <c r="BH218">
        <v>0.33333333333332998</v>
      </c>
      <c r="BI218">
        <v>1</v>
      </c>
    </row>
    <row r="219" spans="1:61" x14ac:dyDescent="0.2">
      <c r="A219" t="s">
        <v>1643</v>
      </c>
      <c r="B219" t="s">
        <v>383</v>
      </c>
      <c r="C219" t="s">
        <v>384</v>
      </c>
      <c r="D219" t="s">
        <v>385</v>
      </c>
      <c r="E219" t="s">
        <v>403</v>
      </c>
      <c r="G219" t="s">
        <v>567</v>
      </c>
      <c r="H219" t="s">
        <v>1571</v>
      </c>
      <c r="I219" t="b">
        <v>0</v>
      </c>
      <c r="J219">
        <v>48168</v>
      </c>
      <c r="K219" t="s">
        <v>570</v>
      </c>
      <c r="M219" t="s">
        <v>1645</v>
      </c>
      <c r="N219" t="s">
        <v>572</v>
      </c>
      <c r="O219" t="s">
        <v>393</v>
      </c>
      <c r="P219">
        <v>10467</v>
      </c>
      <c r="Q219" t="s">
        <v>1646</v>
      </c>
      <c r="R219" t="s">
        <v>336</v>
      </c>
      <c r="S219" t="s">
        <v>401</v>
      </c>
      <c r="T219" t="s">
        <v>401</v>
      </c>
      <c r="U219">
        <v>1</v>
      </c>
      <c r="V219">
        <v>1</v>
      </c>
      <c r="W219">
        <v>0</v>
      </c>
      <c r="X219">
        <v>0</v>
      </c>
      <c r="Y219" t="s">
        <v>574</v>
      </c>
      <c r="Z219">
        <v>1346946</v>
      </c>
      <c r="AA219" t="s">
        <v>397</v>
      </c>
      <c r="AB219" t="s">
        <v>398</v>
      </c>
      <c r="AC219" t="s">
        <v>399</v>
      </c>
      <c r="AD219" t="s">
        <v>400</v>
      </c>
      <c r="AE219" t="s">
        <v>258</v>
      </c>
      <c r="AF219">
        <v>0</v>
      </c>
      <c r="AG219">
        <v>8</v>
      </c>
      <c r="AH219">
        <v>1</v>
      </c>
      <c r="AI219">
        <v>4</v>
      </c>
      <c r="AJ219">
        <v>0</v>
      </c>
      <c r="AK219">
        <v>2</v>
      </c>
      <c r="AL219">
        <v>2</v>
      </c>
      <c r="AM219">
        <v>1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1</v>
      </c>
      <c r="AT219">
        <v>1</v>
      </c>
      <c r="AU219">
        <v>2</v>
      </c>
      <c r="AV219">
        <v>4</v>
      </c>
      <c r="AW219">
        <v>7</v>
      </c>
      <c r="AX219">
        <v>3</v>
      </c>
      <c r="AY219">
        <v>9</v>
      </c>
      <c r="AZ219">
        <v>5</v>
      </c>
      <c r="BA219">
        <v>4</v>
      </c>
      <c r="BB219">
        <v>7</v>
      </c>
      <c r="BC219">
        <v>0</v>
      </c>
      <c r="BD219">
        <v>1.1428571428571399</v>
      </c>
      <c r="BE219">
        <v>0.33333333333332998</v>
      </c>
      <c r="BF219">
        <v>0.44444444444443998</v>
      </c>
      <c r="BG219">
        <v>0</v>
      </c>
      <c r="BH219">
        <v>0.5</v>
      </c>
      <c r="BI219">
        <v>0.28571428571427998</v>
      </c>
    </row>
    <row r="220" spans="1:61" x14ac:dyDescent="0.2">
      <c r="A220" t="s">
        <v>1647</v>
      </c>
      <c r="B220" t="s">
        <v>383</v>
      </c>
      <c r="C220" t="s">
        <v>384</v>
      </c>
      <c r="D220" t="s">
        <v>385</v>
      </c>
      <c r="G220" t="s">
        <v>567</v>
      </c>
      <c r="H220" t="s">
        <v>1571</v>
      </c>
      <c r="I220" t="b">
        <v>0</v>
      </c>
      <c r="J220">
        <v>48381</v>
      </c>
      <c r="K220" t="s">
        <v>1649</v>
      </c>
      <c r="M220" t="s">
        <v>1650</v>
      </c>
      <c r="N220" t="s">
        <v>572</v>
      </c>
      <c r="O220" t="s">
        <v>393</v>
      </c>
      <c r="P220">
        <v>10472</v>
      </c>
      <c r="Q220" t="s">
        <v>1651</v>
      </c>
      <c r="R220" t="s">
        <v>333</v>
      </c>
      <c r="S220" t="s">
        <v>401</v>
      </c>
      <c r="U220">
        <v>0</v>
      </c>
      <c r="V220">
        <v>0</v>
      </c>
      <c r="W220">
        <v>0</v>
      </c>
      <c r="X220">
        <v>0</v>
      </c>
      <c r="Y220" t="s">
        <v>1652</v>
      </c>
      <c r="Z220">
        <v>1477041</v>
      </c>
      <c r="AA220" t="s">
        <v>397</v>
      </c>
      <c r="AB220" t="s">
        <v>398</v>
      </c>
      <c r="AC220" t="s">
        <v>399</v>
      </c>
      <c r="AD220" t="s">
        <v>1654</v>
      </c>
      <c r="AE220" t="s">
        <v>334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</v>
      </c>
      <c r="AW220">
        <v>9</v>
      </c>
      <c r="AX220">
        <v>5</v>
      </c>
      <c r="AY220">
        <v>1</v>
      </c>
      <c r="AZ220">
        <v>6</v>
      </c>
      <c r="BA220">
        <v>5</v>
      </c>
      <c r="BB220">
        <v>3</v>
      </c>
      <c r="BC220">
        <v>0</v>
      </c>
      <c r="BD220">
        <v>0</v>
      </c>
      <c r="BE220">
        <v>0</v>
      </c>
      <c r="BF220">
        <v>0</v>
      </c>
      <c r="BG220">
        <v>0.16666666666666</v>
      </c>
      <c r="BH220">
        <v>0</v>
      </c>
      <c r="BI220">
        <v>0</v>
      </c>
    </row>
    <row r="221" spans="1:61" x14ac:dyDescent="0.2">
      <c r="A221" t="s">
        <v>1655</v>
      </c>
      <c r="B221" t="s">
        <v>383</v>
      </c>
      <c r="C221" t="s">
        <v>384</v>
      </c>
      <c r="D221" t="s">
        <v>809</v>
      </c>
      <c r="F221" t="s">
        <v>386</v>
      </c>
      <c r="G221" t="s">
        <v>810</v>
      </c>
      <c r="H221" t="s">
        <v>1656</v>
      </c>
      <c r="I221" t="b">
        <v>0</v>
      </c>
      <c r="J221">
        <v>15082</v>
      </c>
      <c r="K221" t="s">
        <v>1658</v>
      </c>
      <c r="M221" t="s">
        <v>1659</v>
      </c>
      <c r="N221" t="s">
        <v>1660</v>
      </c>
      <c r="O221" t="s">
        <v>815</v>
      </c>
      <c r="P221">
        <v>7103</v>
      </c>
      <c r="Q221" t="s">
        <v>1661</v>
      </c>
      <c r="R221" t="s">
        <v>336</v>
      </c>
      <c r="S221" t="s">
        <v>401</v>
      </c>
      <c r="U221">
        <v>1</v>
      </c>
      <c r="V221">
        <v>1</v>
      </c>
      <c r="W221">
        <v>0</v>
      </c>
      <c r="X221">
        <v>0</v>
      </c>
      <c r="Y221" t="s">
        <v>1222</v>
      </c>
      <c r="Z221">
        <v>1346377</v>
      </c>
      <c r="AA221" t="s">
        <v>397</v>
      </c>
      <c r="AB221" t="s">
        <v>398</v>
      </c>
      <c r="AC221" t="s">
        <v>445</v>
      </c>
      <c r="AD221" t="s">
        <v>446</v>
      </c>
      <c r="AE221" t="s">
        <v>334</v>
      </c>
      <c r="AF221">
        <v>0</v>
      </c>
      <c r="AG221">
        <v>1</v>
      </c>
      <c r="AH221">
        <v>0</v>
      </c>
      <c r="AI221">
        <v>0</v>
      </c>
      <c r="AJ221">
        <v>1</v>
      </c>
      <c r="AK221">
        <v>1</v>
      </c>
      <c r="AL221">
        <v>3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1</v>
      </c>
      <c r="AS221">
        <v>1</v>
      </c>
      <c r="AT221">
        <v>1</v>
      </c>
      <c r="AU221">
        <v>0</v>
      </c>
      <c r="AV221">
        <v>5</v>
      </c>
      <c r="AW221">
        <v>23</v>
      </c>
      <c r="AX221">
        <v>11</v>
      </c>
      <c r="AY221">
        <v>14</v>
      </c>
      <c r="AZ221">
        <v>12</v>
      </c>
      <c r="BA221">
        <v>15</v>
      </c>
      <c r="BB221">
        <v>14</v>
      </c>
      <c r="BC221">
        <v>0</v>
      </c>
      <c r="BD221">
        <v>4.3478260869559998E-2</v>
      </c>
      <c r="BE221">
        <v>0</v>
      </c>
      <c r="BF221">
        <v>0</v>
      </c>
      <c r="BG221">
        <v>8.3333333333329998E-2</v>
      </c>
      <c r="BH221">
        <v>6.6666666666660004E-2</v>
      </c>
      <c r="BI221">
        <v>0.21428571428571</v>
      </c>
    </row>
    <row r="222" spans="1:61" x14ac:dyDescent="0.2">
      <c r="A222" t="s">
        <v>1662</v>
      </c>
      <c r="B222" t="s">
        <v>383</v>
      </c>
      <c r="C222" t="s">
        <v>384</v>
      </c>
      <c r="D222" t="s">
        <v>809</v>
      </c>
      <c r="F222" t="s">
        <v>386</v>
      </c>
      <c r="G222" t="s">
        <v>810</v>
      </c>
      <c r="H222" t="s">
        <v>1656</v>
      </c>
      <c r="I222" t="b">
        <v>0</v>
      </c>
      <c r="J222">
        <v>18104</v>
      </c>
      <c r="K222" t="s">
        <v>1664</v>
      </c>
      <c r="M222" t="s">
        <v>1665</v>
      </c>
      <c r="N222" t="s">
        <v>1666</v>
      </c>
      <c r="O222" t="s">
        <v>815</v>
      </c>
      <c r="P222">
        <v>7003</v>
      </c>
      <c r="Q222" t="s">
        <v>1667</v>
      </c>
      <c r="R222" t="s">
        <v>335</v>
      </c>
      <c r="S222" t="s">
        <v>401</v>
      </c>
      <c r="U222">
        <v>0</v>
      </c>
      <c r="V222">
        <v>0</v>
      </c>
      <c r="W222">
        <v>0</v>
      </c>
      <c r="X222">
        <v>1</v>
      </c>
      <c r="Y222" t="s">
        <v>1668</v>
      </c>
      <c r="Z222">
        <v>1346419</v>
      </c>
      <c r="AA222" t="s">
        <v>397</v>
      </c>
      <c r="AB222" t="s">
        <v>398</v>
      </c>
      <c r="AC222" t="s">
        <v>445</v>
      </c>
      <c r="AD222" t="s">
        <v>446</v>
      </c>
      <c r="AE222" t="s">
        <v>334</v>
      </c>
      <c r="AF222">
        <v>0</v>
      </c>
      <c r="AG222">
        <v>0</v>
      </c>
      <c r="AH222">
        <v>1</v>
      </c>
      <c r="AI222">
        <v>5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2</v>
      </c>
      <c r="AP222">
        <v>2</v>
      </c>
      <c r="AQ222">
        <v>2</v>
      </c>
      <c r="AR222">
        <v>1</v>
      </c>
      <c r="AS222">
        <v>2</v>
      </c>
      <c r="AT222">
        <v>3</v>
      </c>
      <c r="AU222">
        <v>0</v>
      </c>
      <c r="AV222">
        <v>1</v>
      </c>
      <c r="AW222">
        <v>16</v>
      </c>
      <c r="AX222">
        <v>11</v>
      </c>
      <c r="AY222">
        <v>13</v>
      </c>
      <c r="AZ222">
        <v>5</v>
      </c>
      <c r="BA222">
        <v>10</v>
      </c>
      <c r="BB222">
        <v>7</v>
      </c>
      <c r="BC222">
        <v>0</v>
      </c>
      <c r="BD222">
        <v>0</v>
      </c>
      <c r="BE222">
        <v>9.0909090909089996E-2</v>
      </c>
      <c r="BF222">
        <v>0.38461538461537997</v>
      </c>
      <c r="BG222">
        <v>0</v>
      </c>
      <c r="BH222">
        <v>0.1</v>
      </c>
      <c r="BI222">
        <v>0</v>
      </c>
    </row>
    <row r="223" spans="1:61" x14ac:dyDescent="0.2">
      <c r="A223" t="s">
        <v>1670</v>
      </c>
      <c r="B223" t="s">
        <v>383</v>
      </c>
      <c r="C223" t="s">
        <v>384</v>
      </c>
      <c r="D223" t="s">
        <v>809</v>
      </c>
      <c r="F223" t="s">
        <v>386</v>
      </c>
      <c r="G223" t="s">
        <v>810</v>
      </c>
      <c r="H223" t="s">
        <v>1656</v>
      </c>
      <c r="I223" t="b">
        <v>0</v>
      </c>
      <c r="J223">
        <v>18112</v>
      </c>
      <c r="K223" t="s">
        <v>1672</v>
      </c>
      <c r="M223" t="s">
        <v>1673</v>
      </c>
      <c r="N223" t="s">
        <v>1660</v>
      </c>
      <c r="O223" t="s">
        <v>815</v>
      </c>
      <c r="P223">
        <v>7103</v>
      </c>
      <c r="Q223" t="s">
        <v>1674</v>
      </c>
      <c r="R223" t="s">
        <v>336</v>
      </c>
      <c r="S223" t="s">
        <v>401</v>
      </c>
      <c r="T223" t="s">
        <v>410</v>
      </c>
      <c r="U223">
        <v>1</v>
      </c>
      <c r="V223">
        <v>1</v>
      </c>
      <c r="W223">
        <v>0</v>
      </c>
      <c r="X223">
        <v>0</v>
      </c>
      <c r="Y223" t="s">
        <v>1222</v>
      </c>
      <c r="Z223">
        <v>1346377</v>
      </c>
      <c r="AA223" t="s">
        <v>397</v>
      </c>
      <c r="AB223" t="s">
        <v>398</v>
      </c>
      <c r="AC223" t="s">
        <v>445</v>
      </c>
      <c r="AD223" t="s">
        <v>446</v>
      </c>
      <c r="AE223" t="s">
        <v>334</v>
      </c>
      <c r="AF223">
        <v>2</v>
      </c>
      <c r="AG223">
        <v>0</v>
      </c>
      <c r="AH223">
        <v>0</v>
      </c>
      <c r="AI223">
        <v>2</v>
      </c>
      <c r="AJ223">
        <v>3</v>
      </c>
      <c r="AK223">
        <v>2</v>
      </c>
      <c r="AL223">
        <v>0</v>
      </c>
      <c r="AM223">
        <v>0</v>
      </c>
      <c r="AN223">
        <v>2</v>
      </c>
      <c r="AO223">
        <v>0</v>
      </c>
      <c r="AP223">
        <v>0</v>
      </c>
      <c r="AQ223">
        <v>0</v>
      </c>
      <c r="AR223">
        <v>4</v>
      </c>
      <c r="AS223">
        <v>2</v>
      </c>
      <c r="AT223">
        <v>0</v>
      </c>
      <c r="AU223">
        <v>0</v>
      </c>
      <c r="AV223">
        <v>15</v>
      </c>
      <c r="AW223">
        <v>18</v>
      </c>
      <c r="AX223">
        <v>19</v>
      </c>
      <c r="AY223">
        <v>13</v>
      </c>
      <c r="AZ223">
        <v>15</v>
      </c>
      <c r="BA223">
        <v>20</v>
      </c>
      <c r="BB223">
        <v>12</v>
      </c>
      <c r="BC223">
        <v>0.13333333333333</v>
      </c>
      <c r="BD223">
        <v>0</v>
      </c>
      <c r="BE223">
        <v>0</v>
      </c>
      <c r="BF223">
        <v>0.15384615384615</v>
      </c>
      <c r="BG223">
        <v>0.2</v>
      </c>
      <c r="BH223">
        <v>0.1</v>
      </c>
      <c r="BI223">
        <v>0</v>
      </c>
    </row>
    <row r="224" spans="1:61" x14ac:dyDescent="0.2">
      <c r="A224" t="s">
        <v>1675</v>
      </c>
      <c r="B224" t="s">
        <v>383</v>
      </c>
      <c r="C224" t="s">
        <v>384</v>
      </c>
      <c r="D224" t="s">
        <v>809</v>
      </c>
      <c r="F224" t="s">
        <v>386</v>
      </c>
      <c r="G224" t="s">
        <v>810</v>
      </c>
      <c r="H224" t="s">
        <v>1656</v>
      </c>
      <c r="I224" t="b">
        <v>0</v>
      </c>
      <c r="J224">
        <v>20218</v>
      </c>
      <c r="K224" t="s">
        <v>1677</v>
      </c>
      <c r="M224" t="s">
        <v>1678</v>
      </c>
      <c r="N224" t="s">
        <v>845</v>
      </c>
      <c r="O224" t="s">
        <v>815</v>
      </c>
      <c r="P224">
        <v>7111</v>
      </c>
      <c r="Q224" t="s">
        <v>1679</v>
      </c>
      <c r="R224" t="s">
        <v>336</v>
      </c>
      <c r="S224" t="s">
        <v>401</v>
      </c>
      <c r="U224">
        <v>1</v>
      </c>
      <c r="V224">
        <v>1</v>
      </c>
      <c r="W224">
        <v>0</v>
      </c>
      <c r="X224">
        <v>1</v>
      </c>
      <c r="Y224" t="s">
        <v>1222</v>
      </c>
      <c r="Z224">
        <v>1346377</v>
      </c>
      <c r="AA224" t="s">
        <v>397</v>
      </c>
      <c r="AB224" t="s">
        <v>398</v>
      </c>
      <c r="AC224" t="s">
        <v>445</v>
      </c>
      <c r="AD224" t="s">
        <v>446</v>
      </c>
      <c r="AE224" t="s">
        <v>334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1</v>
      </c>
      <c r="AL224">
        <v>3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3</v>
      </c>
      <c r="AX224">
        <v>4</v>
      </c>
      <c r="AY224">
        <v>0</v>
      </c>
      <c r="AZ224">
        <v>3</v>
      </c>
      <c r="BA224">
        <v>2</v>
      </c>
      <c r="BB224">
        <v>11</v>
      </c>
      <c r="BC224">
        <v>0</v>
      </c>
      <c r="BD224">
        <v>0.33333333333332998</v>
      </c>
      <c r="BE224">
        <v>0</v>
      </c>
      <c r="BF224">
        <v>0</v>
      </c>
      <c r="BG224">
        <v>0</v>
      </c>
      <c r="BH224">
        <v>0.5</v>
      </c>
      <c r="BI224">
        <v>0.27272727272726999</v>
      </c>
    </row>
    <row r="225" spans="1:61" x14ac:dyDescent="0.2">
      <c r="A225" t="s">
        <v>1680</v>
      </c>
      <c r="B225" t="s">
        <v>383</v>
      </c>
      <c r="C225" t="s">
        <v>384</v>
      </c>
      <c r="D225" t="s">
        <v>809</v>
      </c>
      <c r="F225" t="s">
        <v>386</v>
      </c>
      <c r="G225" t="s">
        <v>810</v>
      </c>
      <c r="H225" t="s">
        <v>1656</v>
      </c>
      <c r="I225" t="b">
        <v>0</v>
      </c>
      <c r="J225">
        <v>22340</v>
      </c>
      <c r="K225" t="s">
        <v>1677</v>
      </c>
      <c r="M225" t="s">
        <v>1682</v>
      </c>
      <c r="N225" t="s">
        <v>1660</v>
      </c>
      <c r="O225" t="s">
        <v>815</v>
      </c>
      <c r="P225">
        <v>7104</v>
      </c>
      <c r="Q225" t="s">
        <v>1683</v>
      </c>
      <c r="R225" t="s">
        <v>336</v>
      </c>
      <c r="S225" t="s">
        <v>401</v>
      </c>
      <c r="U225">
        <v>1</v>
      </c>
      <c r="V225">
        <v>1</v>
      </c>
      <c r="W225">
        <v>0</v>
      </c>
      <c r="X225">
        <v>0</v>
      </c>
      <c r="Y225" t="s">
        <v>1222</v>
      </c>
      <c r="Z225">
        <v>1346377</v>
      </c>
      <c r="AA225" t="s">
        <v>397</v>
      </c>
      <c r="AB225" t="s">
        <v>398</v>
      </c>
      <c r="AC225" t="s">
        <v>445</v>
      </c>
      <c r="AD225" t="s">
        <v>446</v>
      </c>
      <c r="AE225" t="s">
        <v>334</v>
      </c>
      <c r="AF225">
        <v>0</v>
      </c>
      <c r="AG225">
        <v>1</v>
      </c>
      <c r="AH225">
        <v>1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2</v>
      </c>
      <c r="AQ225">
        <v>0</v>
      </c>
      <c r="AR225">
        <v>2</v>
      </c>
      <c r="AS225">
        <v>0</v>
      </c>
      <c r="AT225">
        <v>1</v>
      </c>
      <c r="AU225">
        <v>0</v>
      </c>
      <c r="AV225">
        <v>2</v>
      </c>
      <c r="AW225">
        <v>19</v>
      </c>
      <c r="AX225">
        <v>10</v>
      </c>
      <c r="AY225">
        <v>7</v>
      </c>
      <c r="AZ225">
        <v>2</v>
      </c>
      <c r="BA225">
        <v>6</v>
      </c>
      <c r="BB225">
        <v>10</v>
      </c>
      <c r="BC225">
        <v>0</v>
      </c>
      <c r="BD225">
        <v>5.2631578947360001E-2</v>
      </c>
      <c r="BE225">
        <v>0.1</v>
      </c>
      <c r="BF225">
        <v>0</v>
      </c>
      <c r="BG225">
        <v>0</v>
      </c>
      <c r="BH225">
        <v>0.16666666666666</v>
      </c>
      <c r="BI225">
        <v>0</v>
      </c>
    </row>
    <row r="226" spans="1:61" x14ac:dyDescent="0.2">
      <c r="A226" t="s">
        <v>1684</v>
      </c>
      <c r="B226" t="s">
        <v>383</v>
      </c>
      <c r="C226" t="s">
        <v>384</v>
      </c>
      <c r="D226" t="s">
        <v>809</v>
      </c>
      <c r="F226" t="s">
        <v>386</v>
      </c>
      <c r="G226" t="s">
        <v>810</v>
      </c>
      <c r="H226" t="s">
        <v>1656</v>
      </c>
      <c r="I226" t="b">
        <v>0</v>
      </c>
      <c r="J226">
        <v>30310</v>
      </c>
      <c r="K226" t="s">
        <v>742</v>
      </c>
      <c r="M226" t="s">
        <v>1686</v>
      </c>
      <c r="N226" t="s">
        <v>1660</v>
      </c>
      <c r="O226" t="s">
        <v>815</v>
      </c>
      <c r="P226">
        <v>7107</v>
      </c>
      <c r="Q226" t="s">
        <v>1687</v>
      </c>
      <c r="R226" t="s">
        <v>336</v>
      </c>
      <c r="S226" t="s">
        <v>401</v>
      </c>
      <c r="T226" t="s">
        <v>410</v>
      </c>
      <c r="U226">
        <v>1</v>
      </c>
      <c r="V226">
        <v>1</v>
      </c>
      <c r="W226">
        <v>0</v>
      </c>
      <c r="X226">
        <v>1</v>
      </c>
      <c r="Y226" t="s">
        <v>746</v>
      </c>
      <c r="Z226">
        <v>1346383</v>
      </c>
      <c r="AA226" t="s">
        <v>397</v>
      </c>
      <c r="AB226" t="s">
        <v>398</v>
      </c>
      <c r="AC226" t="s">
        <v>445</v>
      </c>
      <c r="AD226" t="s">
        <v>446</v>
      </c>
      <c r="AE226" t="s">
        <v>258</v>
      </c>
      <c r="AF226">
        <v>3</v>
      </c>
      <c r="AG226">
        <v>0</v>
      </c>
      <c r="AH226">
        <v>6</v>
      </c>
      <c r="AI226">
        <v>1</v>
      </c>
      <c r="AJ226">
        <v>3</v>
      </c>
      <c r="AK226">
        <v>1</v>
      </c>
      <c r="AL226">
        <v>3</v>
      </c>
      <c r="AM226">
        <v>2</v>
      </c>
      <c r="AN226">
        <v>1</v>
      </c>
      <c r="AO226">
        <v>1</v>
      </c>
      <c r="AP226">
        <v>1</v>
      </c>
      <c r="AQ226">
        <v>1</v>
      </c>
      <c r="AR226">
        <v>0</v>
      </c>
      <c r="AS226">
        <v>0</v>
      </c>
      <c r="AT226">
        <v>4</v>
      </c>
      <c r="AU226">
        <v>2</v>
      </c>
      <c r="AV226">
        <v>26</v>
      </c>
      <c r="AW226">
        <v>18</v>
      </c>
      <c r="AX226">
        <v>21</v>
      </c>
      <c r="AY226">
        <v>18</v>
      </c>
      <c r="AZ226">
        <v>13</v>
      </c>
      <c r="BA226">
        <v>15</v>
      </c>
      <c r="BB226">
        <v>25</v>
      </c>
      <c r="BC226">
        <v>0.11538461538461001</v>
      </c>
      <c r="BD226">
        <v>0</v>
      </c>
      <c r="BE226">
        <v>0.28571428571427998</v>
      </c>
      <c r="BF226">
        <v>5.5555555555550001E-2</v>
      </c>
      <c r="BG226">
        <v>0.23076923076923</v>
      </c>
      <c r="BH226">
        <v>6.6666666666660004E-2</v>
      </c>
      <c r="BI226">
        <v>0.12</v>
      </c>
    </row>
    <row r="227" spans="1:61" x14ac:dyDescent="0.2">
      <c r="A227" t="s">
        <v>1688</v>
      </c>
      <c r="B227" t="s">
        <v>383</v>
      </c>
      <c r="C227" t="s">
        <v>384</v>
      </c>
      <c r="D227" t="s">
        <v>809</v>
      </c>
      <c r="F227" t="s">
        <v>386</v>
      </c>
      <c r="G227" t="s">
        <v>810</v>
      </c>
      <c r="H227" t="s">
        <v>1656</v>
      </c>
      <c r="I227" t="b">
        <v>0</v>
      </c>
      <c r="J227">
        <v>30881</v>
      </c>
      <c r="K227" t="s">
        <v>742</v>
      </c>
      <c r="L227">
        <v>4</v>
      </c>
      <c r="M227" t="s">
        <v>1690</v>
      </c>
      <c r="N227" t="s">
        <v>1660</v>
      </c>
      <c r="O227" t="s">
        <v>815</v>
      </c>
      <c r="P227">
        <v>7105</v>
      </c>
      <c r="Q227" t="s">
        <v>1691</v>
      </c>
      <c r="R227" t="s">
        <v>336</v>
      </c>
      <c r="S227" t="s">
        <v>401</v>
      </c>
      <c r="T227" t="s">
        <v>410</v>
      </c>
      <c r="U227">
        <v>1</v>
      </c>
      <c r="V227">
        <v>1</v>
      </c>
      <c r="W227">
        <v>0</v>
      </c>
      <c r="X227">
        <v>0</v>
      </c>
      <c r="Y227" t="s">
        <v>746</v>
      </c>
      <c r="Z227">
        <v>1346383</v>
      </c>
      <c r="AA227" t="s">
        <v>397</v>
      </c>
      <c r="AB227" t="s">
        <v>398</v>
      </c>
      <c r="AC227" t="s">
        <v>445</v>
      </c>
      <c r="AD227" t="s">
        <v>446</v>
      </c>
      <c r="AE227" t="s">
        <v>258</v>
      </c>
      <c r="AF227">
        <v>2</v>
      </c>
      <c r="AG227">
        <v>5</v>
      </c>
      <c r="AH227">
        <v>0</v>
      </c>
      <c r="AI227">
        <v>1</v>
      </c>
      <c r="AJ227">
        <v>4</v>
      </c>
      <c r="AK227">
        <v>2</v>
      </c>
      <c r="AL227">
        <v>3</v>
      </c>
      <c r="AM227">
        <v>6</v>
      </c>
      <c r="AN227">
        <v>0</v>
      </c>
      <c r="AO227">
        <v>2</v>
      </c>
      <c r="AP227">
        <v>0</v>
      </c>
      <c r="AQ227">
        <v>2</v>
      </c>
      <c r="AR227">
        <v>0</v>
      </c>
      <c r="AS227">
        <v>1</v>
      </c>
      <c r="AT227">
        <v>3</v>
      </c>
      <c r="AU227">
        <v>2</v>
      </c>
      <c r="AV227">
        <v>29</v>
      </c>
      <c r="AW227">
        <v>26</v>
      </c>
      <c r="AX227">
        <v>30</v>
      </c>
      <c r="AY227">
        <v>14</v>
      </c>
      <c r="AZ227">
        <v>20</v>
      </c>
      <c r="BA227">
        <v>24</v>
      </c>
      <c r="BB227">
        <v>32</v>
      </c>
      <c r="BC227">
        <v>6.8965517241369997E-2</v>
      </c>
      <c r="BD227">
        <v>0.19230769230768999</v>
      </c>
      <c r="BE227">
        <v>0</v>
      </c>
      <c r="BF227">
        <v>7.1428571428569995E-2</v>
      </c>
      <c r="BG227">
        <v>0.2</v>
      </c>
      <c r="BH227">
        <v>8.3333333333329998E-2</v>
      </c>
      <c r="BI227">
        <v>9.375E-2</v>
      </c>
    </row>
    <row r="228" spans="1:61" x14ac:dyDescent="0.2">
      <c r="A228" t="s">
        <v>1692</v>
      </c>
      <c r="B228" t="s">
        <v>383</v>
      </c>
      <c r="C228" t="s">
        <v>384</v>
      </c>
      <c r="D228" t="s">
        <v>809</v>
      </c>
      <c r="F228" t="s">
        <v>386</v>
      </c>
      <c r="G228" t="s">
        <v>810</v>
      </c>
      <c r="H228" t="s">
        <v>1656</v>
      </c>
      <c r="I228" t="b">
        <v>0</v>
      </c>
      <c r="J228">
        <v>34626</v>
      </c>
      <c r="K228" t="s">
        <v>1694</v>
      </c>
      <c r="M228" t="s">
        <v>1695</v>
      </c>
      <c r="N228" t="s">
        <v>1660</v>
      </c>
      <c r="O228" t="s">
        <v>815</v>
      </c>
      <c r="P228">
        <v>7107</v>
      </c>
      <c r="Q228" t="s">
        <v>1696</v>
      </c>
      <c r="R228" t="s">
        <v>336</v>
      </c>
      <c r="S228" t="s">
        <v>401</v>
      </c>
      <c r="U228">
        <v>1</v>
      </c>
      <c r="V228">
        <v>1</v>
      </c>
      <c r="W228">
        <v>0</v>
      </c>
      <c r="X228">
        <v>1</v>
      </c>
      <c r="Y228" t="s">
        <v>1222</v>
      </c>
      <c r="Z228">
        <v>1346377</v>
      </c>
      <c r="AA228" t="s">
        <v>397</v>
      </c>
      <c r="AB228" t="s">
        <v>398</v>
      </c>
      <c r="AC228" t="s">
        <v>445</v>
      </c>
      <c r="AD228" t="s">
        <v>446</v>
      </c>
      <c r="AE228" t="s">
        <v>334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2</v>
      </c>
      <c r="AW228">
        <v>15</v>
      </c>
      <c r="AX228">
        <v>7</v>
      </c>
      <c r="AY228">
        <v>8</v>
      </c>
      <c r="AZ228">
        <v>9</v>
      </c>
      <c r="BA228">
        <v>9</v>
      </c>
      <c r="BB228">
        <v>9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0.11111111111110999</v>
      </c>
      <c r="BI228">
        <v>0</v>
      </c>
    </row>
    <row r="229" spans="1:61" x14ac:dyDescent="0.2">
      <c r="A229" t="s">
        <v>1697</v>
      </c>
      <c r="B229" t="s">
        <v>383</v>
      </c>
      <c r="C229" t="s">
        <v>384</v>
      </c>
      <c r="D229" t="s">
        <v>809</v>
      </c>
      <c r="F229" t="s">
        <v>386</v>
      </c>
      <c r="G229" t="s">
        <v>810</v>
      </c>
      <c r="H229" t="s">
        <v>1656</v>
      </c>
      <c r="I229" t="b">
        <v>0</v>
      </c>
      <c r="J229">
        <v>35084</v>
      </c>
      <c r="K229" t="s">
        <v>742</v>
      </c>
      <c r="M229" t="s">
        <v>1699</v>
      </c>
      <c r="N229" t="s">
        <v>1660</v>
      </c>
      <c r="O229" t="s">
        <v>815</v>
      </c>
      <c r="P229">
        <v>7105</v>
      </c>
      <c r="Q229" t="s">
        <v>1700</v>
      </c>
      <c r="R229" t="s">
        <v>336</v>
      </c>
      <c r="S229" t="s">
        <v>401</v>
      </c>
      <c r="U229">
        <v>1</v>
      </c>
      <c r="V229">
        <v>1</v>
      </c>
      <c r="W229">
        <v>0</v>
      </c>
      <c r="X229">
        <v>0</v>
      </c>
      <c r="Y229" t="s">
        <v>746</v>
      </c>
      <c r="Z229">
        <v>1346383</v>
      </c>
      <c r="AA229" t="s">
        <v>397</v>
      </c>
      <c r="AB229" t="s">
        <v>398</v>
      </c>
      <c r="AC229" t="s">
        <v>445</v>
      </c>
      <c r="AD229" t="s">
        <v>446</v>
      </c>
      <c r="AE229" t="s">
        <v>258</v>
      </c>
      <c r="AF229">
        <v>3</v>
      </c>
      <c r="AG229">
        <v>0</v>
      </c>
      <c r="AH229">
        <v>2</v>
      </c>
      <c r="AI229">
        <v>1</v>
      </c>
      <c r="AJ229">
        <v>1</v>
      </c>
      <c r="AK229">
        <v>1</v>
      </c>
      <c r="AL229">
        <v>4</v>
      </c>
      <c r="AM229">
        <v>4</v>
      </c>
      <c r="AN229">
        <v>1</v>
      </c>
      <c r="AO229">
        <v>2</v>
      </c>
      <c r="AP229">
        <v>1</v>
      </c>
      <c r="AQ229">
        <v>4</v>
      </c>
      <c r="AR229">
        <v>0</v>
      </c>
      <c r="AS229">
        <v>2</v>
      </c>
      <c r="AT229">
        <v>2</v>
      </c>
      <c r="AU229">
        <v>2</v>
      </c>
      <c r="AV229">
        <v>13</v>
      </c>
      <c r="AW229">
        <v>14</v>
      </c>
      <c r="AX229">
        <v>17</v>
      </c>
      <c r="AY229">
        <v>13</v>
      </c>
      <c r="AZ229">
        <v>7</v>
      </c>
      <c r="BA229">
        <v>15</v>
      </c>
      <c r="BB229">
        <v>21</v>
      </c>
      <c r="BC229">
        <v>0.23076923076923</v>
      </c>
      <c r="BD229">
        <v>0</v>
      </c>
      <c r="BE229">
        <v>0.11764705882352</v>
      </c>
      <c r="BF229">
        <v>7.6923076923070002E-2</v>
      </c>
      <c r="BG229">
        <v>0.14285714285713999</v>
      </c>
      <c r="BH229">
        <v>6.6666666666660004E-2</v>
      </c>
      <c r="BI229">
        <v>0.19047619047618999</v>
      </c>
    </row>
    <row r="230" spans="1:61" x14ac:dyDescent="0.2">
      <c r="A230" t="s">
        <v>1701</v>
      </c>
      <c r="B230" t="s">
        <v>383</v>
      </c>
      <c r="C230" t="s">
        <v>384</v>
      </c>
      <c r="D230" t="s">
        <v>809</v>
      </c>
      <c r="F230" t="s">
        <v>386</v>
      </c>
      <c r="G230" t="s">
        <v>810</v>
      </c>
      <c r="H230" t="s">
        <v>1656</v>
      </c>
      <c r="I230" t="b">
        <v>0</v>
      </c>
      <c r="J230">
        <v>37846</v>
      </c>
      <c r="K230" t="s">
        <v>742</v>
      </c>
      <c r="M230" t="s">
        <v>1703</v>
      </c>
      <c r="N230" t="s">
        <v>1704</v>
      </c>
      <c r="O230" t="s">
        <v>815</v>
      </c>
      <c r="P230">
        <v>7104</v>
      </c>
      <c r="Q230" t="s">
        <v>1705</v>
      </c>
      <c r="R230" t="s">
        <v>336</v>
      </c>
      <c r="S230" t="s">
        <v>401</v>
      </c>
      <c r="U230">
        <v>1</v>
      </c>
      <c r="V230">
        <v>1</v>
      </c>
      <c r="W230">
        <v>0</v>
      </c>
      <c r="X230">
        <v>0</v>
      </c>
      <c r="Y230" t="s">
        <v>746</v>
      </c>
      <c r="Z230">
        <v>1346383</v>
      </c>
      <c r="AA230" t="s">
        <v>397</v>
      </c>
      <c r="AB230" t="s">
        <v>398</v>
      </c>
      <c r="AC230" t="s">
        <v>445</v>
      </c>
      <c r="AD230" t="s">
        <v>446</v>
      </c>
      <c r="AE230" t="s">
        <v>258</v>
      </c>
      <c r="AF230">
        <v>2</v>
      </c>
      <c r="AG230">
        <v>1</v>
      </c>
      <c r="AH230">
        <v>1</v>
      </c>
      <c r="AI230">
        <v>0</v>
      </c>
      <c r="AJ230">
        <v>1</v>
      </c>
      <c r="AK230">
        <v>0</v>
      </c>
      <c r="AL230">
        <v>0</v>
      </c>
      <c r="AM230">
        <v>1</v>
      </c>
      <c r="AN230">
        <v>1</v>
      </c>
      <c r="AO230">
        <v>2</v>
      </c>
      <c r="AP230">
        <v>1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4</v>
      </c>
      <c r="AW230">
        <v>13</v>
      </c>
      <c r="AX230">
        <v>12</v>
      </c>
      <c r="AY230">
        <v>12</v>
      </c>
      <c r="AZ230">
        <v>15</v>
      </c>
      <c r="BA230">
        <v>14</v>
      </c>
      <c r="BB230">
        <v>9</v>
      </c>
      <c r="BC230">
        <v>0.5</v>
      </c>
      <c r="BD230">
        <v>7.6923076923070002E-2</v>
      </c>
      <c r="BE230">
        <v>8.3333333333329998E-2</v>
      </c>
      <c r="BF230">
        <v>0</v>
      </c>
      <c r="BG230">
        <v>6.6666666666660004E-2</v>
      </c>
      <c r="BH230">
        <v>0</v>
      </c>
      <c r="BI230">
        <v>0</v>
      </c>
    </row>
    <row r="231" spans="1:61" x14ac:dyDescent="0.2">
      <c r="A231" t="s">
        <v>1706</v>
      </c>
      <c r="B231" t="s">
        <v>383</v>
      </c>
      <c r="C231" t="s">
        <v>384</v>
      </c>
      <c r="D231" t="s">
        <v>809</v>
      </c>
      <c r="F231" t="s">
        <v>386</v>
      </c>
      <c r="G231" t="s">
        <v>810</v>
      </c>
      <c r="H231" t="s">
        <v>1656</v>
      </c>
      <c r="I231" t="b">
        <v>0</v>
      </c>
      <c r="J231">
        <v>38287</v>
      </c>
      <c r="K231" t="s">
        <v>1708</v>
      </c>
      <c r="M231" t="s">
        <v>1709</v>
      </c>
      <c r="N231" t="s">
        <v>1660</v>
      </c>
      <c r="O231" t="s">
        <v>815</v>
      </c>
      <c r="P231">
        <v>7105</v>
      </c>
      <c r="Q231" t="s">
        <v>1710</v>
      </c>
      <c r="R231" t="s">
        <v>333</v>
      </c>
      <c r="S231" t="s">
        <v>401</v>
      </c>
      <c r="U231">
        <v>0</v>
      </c>
      <c r="V231">
        <v>0</v>
      </c>
      <c r="W231">
        <v>0</v>
      </c>
      <c r="X231">
        <v>0</v>
      </c>
      <c r="Y231" t="s">
        <v>1711</v>
      </c>
      <c r="Z231">
        <v>1348603</v>
      </c>
      <c r="AA231" t="s">
        <v>397</v>
      </c>
      <c r="AB231" t="s">
        <v>398</v>
      </c>
      <c r="AC231" t="s">
        <v>445</v>
      </c>
      <c r="AD231" t="s">
        <v>446</v>
      </c>
      <c r="AE231" t="s">
        <v>334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4</v>
      </c>
      <c r="AW231">
        <v>4</v>
      </c>
      <c r="AX231">
        <v>2</v>
      </c>
      <c r="AY231">
        <v>2</v>
      </c>
      <c r="AZ231">
        <v>4</v>
      </c>
      <c r="BA231">
        <v>3</v>
      </c>
      <c r="BB231">
        <v>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2">
      <c r="A232" t="s">
        <v>1713</v>
      </c>
      <c r="B232" t="s">
        <v>383</v>
      </c>
      <c r="C232" t="s">
        <v>384</v>
      </c>
      <c r="D232" t="s">
        <v>809</v>
      </c>
      <c r="F232" t="s">
        <v>386</v>
      </c>
      <c r="G232" t="s">
        <v>810</v>
      </c>
      <c r="H232" t="s">
        <v>1656</v>
      </c>
      <c r="I232" t="b">
        <v>0</v>
      </c>
      <c r="J232">
        <v>38625</v>
      </c>
      <c r="K232" t="s">
        <v>1715</v>
      </c>
      <c r="M232" t="s">
        <v>1716</v>
      </c>
      <c r="N232" t="s">
        <v>1660</v>
      </c>
      <c r="O232" t="s">
        <v>815</v>
      </c>
      <c r="P232">
        <v>7105</v>
      </c>
      <c r="Q232" t="s">
        <v>1717</v>
      </c>
      <c r="R232" t="s">
        <v>333</v>
      </c>
      <c r="S232" t="s">
        <v>401</v>
      </c>
      <c r="U232">
        <v>0</v>
      </c>
      <c r="V232">
        <v>0</v>
      </c>
      <c r="W232">
        <v>0</v>
      </c>
      <c r="X232">
        <v>0</v>
      </c>
      <c r="Y232" t="s">
        <v>1718</v>
      </c>
      <c r="Z232">
        <v>1348679</v>
      </c>
      <c r="AA232" t="s">
        <v>397</v>
      </c>
      <c r="AB232" t="s">
        <v>398</v>
      </c>
      <c r="AC232" t="s">
        <v>445</v>
      </c>
      <c r="AD232" t="s">
        <v>446</v>
      </c>
      <c r="AE232" t="s">
        <v>334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>
        <v>1</v>
      </c>
      <c r="AX232">
        <v>2</v>
      </c>
      <c r="AY232">
        <v>0</v>
      </c>
      <c r="AZ232">
        <v>0</v>
      </c>
      <c r="BA232">
        <v>1</v>
      </c>
      <c r="BB232">
        <v>3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2">
      <c r="A233" t="s">
        <v>1720</v>
      </c>
      <c r="B233" t="s">
        <v>383</v>
      </c>
      <c r="C233" t="s">
        <v>384</v>
      </c>
      <c r="D233" t="s">
        <v>809</v>
      </c>
      <c r="F233" t="s">
        <v>386</v>
      </c>
      <c r="G233" t="s">
        <v>810</v>
      </c>
      <c r="H233" t="s">
        <v>1656</v>
      </c>
      <c r="I233" t="b">
        <v>0</v>
      </c>
      <c r="J233">
        <v>39268</v>
      </c>
      <c r="K233" t="s">
        <v>742</v>
      </c>
      <c r="L233">
        <v>14</v>
      </c>
      <c r="M233" t="s">
        <v>1722</v>
      </c>
      <c r="N233" t="s">
        <v>1723</v>
      </c>
      <c r="O233" t="s">
        <v>815</v>
      </c>
      <c r="P233">
        <v>7109</v>
      </c>
      <c r="Q233" t="s">
        <v>1724</v>
      </c>
      <c r="R233" t="s">
        <v>336</v>
      </c>
      <c r="S233" t="s">
        <v>401</v>
      </c>
      <c r="U233">
        <v>1</v>
      </c>
      <c r="V233">
        <v>1</v>
      </c>
      <c r="W233">
        <v>0</v>
      </c>
      <c r="X233">
        <v>1</v>
      </c>
      <c r="Y233" t="s">
        <v>746</v>
      </c>
      <c r="Z233">
        <v>1346383</v>
      </c>
      <c r="AA233" t="s">
        <v>397</v>
      </c>
      <c r="AB233" t="s">
        <v>398</v>
      </c>
      <c r="AC233" t="s">
        <v>445</v>
      </c>
      <c r="AD233" t="s">
        <v>446</v>
      </c>
      <c r="AE233" t="s">
        <v>258</v>
      </c>
      <c r="AF233">
        <v>0</v>
      </c>
      <c r="AG233">
        <v>0</v>
      </c>
      <c r="AH233">
        <v>2</v>
      </c>
      <c r="AI233">
        <v>0</v>
      </c>
      <c r="AJ233">
        <v>0</v>
      </c>
      <c r="AK233">
        <v>1</v>
      </c>
      <c r="AL233">
        <v>1</v>
      </c>
      <c r="AM233">
        <v>1</v>
      </c>
      <c r="AN233">
        <v>1</v>
      </c>
      <c r="AO233">
        <v>2</v>
      </c>
      <c r="AP233">
        <v>0</v>
      </c>
      <c r="AQ233">
        <v>2</v>
      </c>
      <c r="AR233">
        <v>0</v>
      </c>
      <c r="AS233">
        <v>0</v>
      </c>
      <c r="AT233">
        <v>2</v>
      </c>
      <c r="AU233">
        <v>0</v>
      </c>
      <c r="AV233">
        <v>4</v>
      </c>
      <c r="AW233">
        <v>8</v>
      </c>
      <c r="AX233">
        <v>7</v>
      </c>
      <c r="AY233">
        <v>3</v>
      </c>
      <c r="AZ233">
        <v>5</v>
      </c>
      <c r="BA233">
        <v>7</v>
      </c>
      <c r="BB233">
        <v>9</v>
      </c>
      <c r="BC233">
        <v>0</v>
      </c>
      <c r="BD233">
        <v>0</v>
      </c>
      <c r="BE233">
        <v>0.28571428571427998</v>
      </c>
      <c r="BF233">
        <v>0</v>
      </c>
      <c r="BG233">
        <v>0</v>
      </c>
      <c r="BH233">
        <v>0.14285714285713999</v>
      </c>
      <c r="BI233">
        <v>0.11111111111110999</v>
      </c>
    </row>
    <row r="234" spans="1:61" x14ac:dyDescent="0.2">
      <c r="A234" t="s">
        <v>1725</v>
      </c>
      <c r="B234" t="s">
        <v>383</v>
      </c>
      <c r="C234" t="s">
        <v>384</v>
      </c>
      <c r="D234" t="s">
        <v>809</v>
      </c>
      <c r="F234" t="s">
        <v>386</v>
      </c>
      <c r="G234" t="s">
        <v>810</v>
      </c>
      <c r="H234" t="s">
        <v>1656</v>
      </c>
      <c r="I234" t="b">
        <v>0</v>
      </c>
      <c r="J234">
        <v>42653</v>
      </c>
      <c r="K234" t="s">
        <v>1727</v>
      </c>
      <c r="M234" t="s">
        <v>1728</v>
      </c>
      <c r="N234" t="s">
        <v>1723</v>
      </c>
      <c r="O234" t="s">
        <v>815</v>
      </c>
      <c r="P234">
        <v>7109</v>
      </c>
      <c r="Q234" t="s">
        <v>1729</v>
      </c>
      <c r="R234" t="s">
        <v>336</v>
      </c>
      <c r="S234" t="s">
        <v>401</v>
      </c>
      <c r="T234" t="s">
        <v>401</v>
      </c>
      <c r="U234">
        <v>1</v>
      </c>
      <c r="V234">
        <v>1</v>
      </c>
      <c r="W234">
        <v>0</v>
      </c>
      <c r="X234">
        <v>1</v>
      </c>
      <c r="Y234" t="s">
        <v>1222</v>
      </c>
      <c r="Z234">
        <v>1346377</v>
      </c>
      <c r="AA234" t="s">
        <v>397</v>
      </c>
      <c r="AB234" t="s">
        <v>398</v>
      </c>
      <c r="AC234" t="s">
        <v>1730</v>
      </c>
      <c r="AD234" t="s">
        <v>446</v>
      </c>
      <c r="AE234" t="s">
        <v>334</v>
      </c>
      <c r="AF234">
        <v>0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0</v>
      </c>
      <c r="AS234">
        <v>3</v>
      </c>
      <c r="AT234">
        <v>1</v>
      </c>
      <c r="AU234">
        <v>0</v>
      </c>
      <c r="AV234">
        <v>0</v>
      </c>
      <c r="AW234">
        <v>10</v>
      </c>
      <c r="AX234">
        <v>7</v>
      </c>
      <c r="AY234">
        <v>6</v>
      </c>
      <c r="AZ234">
        <v>2</v>
      </c>
      <c r="BA234">
        <v>9</v>
      </c>
      <c r="BB234">
        <v>6</v>
      </c>
      <c r="BC234">
        <v>0</v>
      </c>
      <c r="BD234">
        <v>0.1</v>
      </c>
      <c r="BE234">
        <v>0.14285714285713999</v>
      </c>
      <c r="BF234">
        <v>0</v>
      </c>
      <c r="BG234">
        <v>0</v>
      </c>
      <c r="BH234">
        <v>0</v>
      </c>
      <c r="BI234">
        <v>0</v>
      </c>
    </row>
    <row r="235" spans="1:61" x14ac:dyDescent="0.2">
      <c r="A235" t="s">
        <v>1731</v>
      </c>
      <c r="B235" t="s">
        <v>383</v>
      </c>
      <c r="C235" t="s">
        <v>384</v>
      </c>
      <c r="D235" t="s">
        <v>809</v>
      </c>
      <c r="F235" t="s">
        <v>386</v>
      </c>
      <c r="G235" t="s">
        <v>810</v>
      </c>
      <c r="H235" t="s">
        <v>1656</v>
      </c>
      <c r="I235" t="b">
        <v>0</v>
      </c>
      <c r="J235">
        <v>42953</v>
      </c>
      <c r="K235" t="s">
        <v>1733</v>
      </c>
      <c r="M235" t="s">
        <v>1734</v>
      </c>
      <c r="N235" t="s">
        <v>1735</v>
      </c>
      <c r="O235" t="s">
        <v>815</v>
      </c>
      <c r="P235">
        <v>7052</v>
      </c>
      <c r="Q235" t="s">
        <v>1736</v>
      </c>
      <c r="R235" t="s">
        <v>333</v>
      </c>
      <c r="S235" t="s">
        <v>401</v>
      </c>
      <c r="U235">
        <v>0</v>
      </c>
      <c r="V235">
        <v>0</v>
      </c>
      <c r="W235">
        <v>0</v>
      </c>
      <c r="X235">
        <v>1</v>
      </c>
      <c r="Y235" t="s">
        <v>1737</v>
      </c>
      <c r="Z235">
        <v>1394425</v>
      </c>
      <c r="AA235" t="s">
        <v>397</v>
      </c>
      <c r="AB235" t="s">
        <v>398</v>
      </c>
      <c r="AC235" t="s">
        <v>1730</v>
      </c>
      <c r="AD235" t="s">
        <v>446</v>
      </c>
      <c r="AE235" t="s">
        <v>334</v>
      </c>
      <c r="AF235">
        <v>0</v>
      </c>
      <c r="AG235">
        <v>0</v>
      </c>
      <c r="AH235">
        <v>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3</v>
      </c>
      <c r="AY235">
        <v>1</v>
      </c>
      <c r="AZ235">
        <v>0</v>
      </c>
      <c r="BA235">
        <v>0</v>
      </c>
      <c r="BB235">
        <v>1</v>
      </c>
      <c r="BC235">
        <v>0</v>
      </c>
      <c r="BD235">
        <v>0</v>
      </c>
      <c r="BE235">
        <v>0.66666666666665997</v>
      </c>
      <c r="BF235">
        <v>0</v>
      </c>
      <c r="BG235">
        <v>0</v>
      </c>
      <c r="BH235">
        <v>0</v>
      </c>
      <c r="BI235">
        <v>0</v>
      </c>
    </row>
    <row r="236" spans="1:61" x14ac:dyDescent="0.2">
      <c r="A236" t="s">
        <v>1739</v>
      </c>
      <c r="B236" t="s">
        <v>383</v>
      </c>
      <c r="C236" t="s">
        <v>384</v>
      </c>
      <c r="D236" t="s">
        <v>809</v>
      </c>
      <c r="F236" t="s">
        <v>386</v>
      </c>
      <c r="G236" t="s">
        <v>810</v>
      </c>
      <c r="H236" t="s">
        <v>1656</v>
      </c>
      <c r="I236" t="b">
        <v>0</v>
      </c>
      <c r="J236">
        <v>45165</v>
      </c>
      <c r="K236" t="s">
        <v>1741</v>
      </c>
      <c r="M236" t="s">
        <v>1742</v>
      </c>
      <c r="N236" t="s">
        <v>1660</v>
      </c>
      <c r="O236" t="s">
        <v>815</v>
      </c>
      <c r="P236">
        <v>7106</v>
      </c>
      <c r="Q236" t="s">
        <v>1743</v>
      </c>
      <c r="R236" t="s">
        <v>336</v>
      </c>
      <c r="S236" t="s">
        <v>401</v>
      </c>
      <c r="T236" t="s">
        <v>401</v>
      </c>
      <c r="U236">
        <v>1</v>
      </c>
      <c r="V236">
        <v>1</v>
      </c>
      <c r="W236">
        <v>0</v>
      </c>
      <c r="X236">
        <v>0</v>
      </c>
      <c r="Y236" t="s">
        <v>831</v>
      </c>
      <c r="Z236">
        <v>1348318</v>
      </c>
      <c r="AA236" t="s">
        <v>397</v>
      </c>
      <c r="AB236" t="s">
        <v>398</v>
      </c>
      <c r="AC236" t="s">
        <v>445</v>
      </c>
      <c r="AD236" t="s">
        <v>446</v>
      </c>
      <c r="AE236" t="s">
        <v>334</v>
      </c>
      <c r="AF236">
        <v>0</v>
      </c>
      <c r="AG236">
        <v>1</v>
      </c>
      <c r="AH236">
        <v>1</v>
      </c>
      <c r="AI236">
        <v>1</v>
      </c>
      <c r="AJ236">
        <v>2</v>
      </c>
      <c r="AK236">
        <v>2</v>
      </c>
      <c r="AL236">
        <v>2</v>
      </c>
      <c r="AM236">
        <v>0</v>
      </c>
      <c r="AN236">
        <v>0</v>
      </c>
      <c r="AO236">
        <v>0</v>
      </c>
      <c r="AP236">
        <v>0</v>
      </c>
      <c r="AQ236">
        <v>2</v>
      </c>
      <c r="AR236">
        <v>1</v>
      </c>
      <c r="AS236">
        <v>1</v>
      </c>
      <c r="AT236">
        <v>1</v>
      </c>
      <c r="AU236">
        <v>0</v>
      </c>
      <c r="AV236">
        <v>0</v>
      </c>
      <c r="AW236">
        <v>15</v>
      </c>
      <c r="AX236">
        <v>8</v>
      </c>
      <c r="AY236">
        <v>9</v>
      </c>
      <c r="AZ236">
        <v>9</v>
      </c>
      <c r="BA236">
        <v>10</v>
      </c>
      <c r="BB236">
        <v>13</v>
      </c>
      <c r="BC236">
        <v>0</v>
      </c>
      <c r="BD236">
        <v>6.6666666666660004E-2</v>
      </c>
      <c r="BE236">
        <v>0.125</v>
      </c>
      <c r="BF236">
        <v>0.11111111111110999</v>
      </c>
      <c r="BG236">
        <v>0.22222222222221999</v>
      </c>
      <c r="BH236">
        <v>0.2</v>
      </c>
      <c r="BI236">
        <v>0.15384615384615</v>
      </c>
    </row>
    <row r="237" spans="1:61" x14ac:dyDescent="0.2">
      <c r="A237" t="s">
        <v>1744</v>
      </c>
      <c r="B237" t="s">
        <v>383</v>
      </c>
      <c r="C237" t="s">
        <v>384</v>
      </c>
      <c r="D237" t="s">
        <v>809</v>
      </c>
      <c r="F237" t="s">
        <v>386</v>
      </c>
      <c r="G237" t="s">
        <v>810</v>
      </c>
      <c r="H237" t="s">
        <v>1656</v>
      </c>
      <c r="I237" t="b">
        <v>0</v>
      </c>
      <c r="J237">
        <v>45524</v>
      </c>
      <c r="K237" t="s">
        <v>742</v>
      </c>
      <c r="M237" t="s">
        <v>1746</v>
      </c>
      <c r="N237" t="s">
        <v>1660</v>
      </c>
      <c r="O237" t="s">
        <v>815</v>
      </c>
      <c r="P237">
        <v>7104</v>
      </c>
      <c r="Q237" t="s">
        <v>1747</v>
      </c>
      <c r="R237" t="s">
        <v>336</v>
      </c>
      <c r="S237" t="s">
        <v>401</v>
      </c>
      <c r="T237" t="s">
        <v>401</v>
      </c>
      <c r="U237">
        <v>1</v>
      </c>
      <c r="V237">
        <v>1</v>
      </c>
      <c r="W237">
        <v>0</v>
      </c>
      <c r="X237">
        <v>0</v>
      </c>
      <c r="Y237" t="s">
        <v>746</v>
      </c>
      <c r="Z237">
        <v>1346383</v>
      </c>
      <c r="AA237" t="s">
        <v>397</v>
      </c>
      <c r="AB237" t="s">
        <v>398</v>
      </c>
      <c r="AC237" t="s">
        <v>445</v>
      </c>
      <c r="AD237" t="s">
        <v>446</v>
      </c>
      <c r="AE237" t="s">
        <v>258</v>
      </c>
      <c r="AF237">
        <v>0</v>
      </c>
      <c r="AG237">
        <v>0</v>
      </c>
      <c r="AH237">
        <v>1</v>
      </c>
      <c r="AI237">
        <v>0</v>
      </c>
      <c r="AJ237">
        <v>1</v>
      </c>
      <c r="AK237">
        <v>0</v>
      </c>
      <c r="AL237">
        <v>0</v>
      </c>
      <c r="AM237">
        <v>3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8</v>
      </c>
      <c r="AW237">
        <v>6</v>
      </c>
      <c r="AX237">
        <v>10</v>
      </c>
      <c r="AY237">
        <v>6</v>
      </c>
      <c r="AZ237">
        <v>7</v>
      </c>
      <c r="BA237">
        <v>5</v>
      </c>
      <c r="BB237">
        <v>5</v>
      </c>
      <c r="BC237">
        <v>0</v>
      </c>
      <c r="BD237">
        <v>0</v>
      </c>
      <c r="BE237">
        <v>0.1</v>
      </c>
      <c r="BF237">
        <v>0</v>
      </c>
      <c r="BG237">
        <v>0.14285714285713999</v>
      </c>
      <c r="BH237">
        <v>0</v>
      </c>
      <c r="BI237">
        <v>0</v>
      </c>
    </row>
    <row r="238" spans="1:61" x14ac:dyDescent="0.2">
      <c r="A238" t="s">
        <v>1748</v>
      </c>
      <c r="B238" t="s">
        <v>383</v>
      </c>
      <c r="C238" t="s">
        <v>384</v>
      </c>
      <c r="D238" t="s">
        <v>809</v>
      </c>
      <c r="F238" t="s">
        <v>386</v>
      </c>
      <c r="G238" t="s">
        <v>810</v>
      </c>
      <c r="H238" t="s">
        <v>1656</v>
      </c>
      <c r="I238" t="b">
        <v>0</v>
      </c>
      <c r="J238">
        <v>46100</v>
      </c>
      <c r="K238" t="s">
        <v>742</v>
      </c>
      <c r="M238" t="s">
        <v>1750</v>
      </c>
      <c r="N238" t="s">
        <v>1660</v>
      </c>
      <c r="O238" t="s">
        <v>815</v>
      </c>
      <c r="P238">
        <v>7105</v>
      </c>
      <c r="Q238" t="s">
        <v>1751</v>
      </c>
      <c r="R238" t="s">
        <v>336</v>
      </c>
      <c r="S238" t="s">
        <v>401</v>
      </c>
      <c r="T238" t="s">
        <v>401</v>
      </c>
      <c r="U238">
        <v>1</v>
      </c>
      <c r="V238">
        <v>1</v>
      </c>
      <c r="W238">
        <v>0</v>
      </c>
      <c r="X238">
        <v>0</v>
      </c>
      <c r="Y238" t="s">
        <v>746</v>
      </c>
      <c r="Z238">
        <v>1346383</v>
      </c>
      <c r="AA238" t="s">
        <v>397</v>
      </c>
      <c r="AB238" t="s">
        <v>398</v>
      </c>
      <c r="AC238" t="s">
        <v>445</v>
      </c>
      <c r="AD238" t="s">
        <v>446</v>
      </c>
      <c r="AE238" t="s">
        <v>258</v>
      </c>
      <c r="AF238">
        <v>0</v>
      </c>
      <c r="AG238">
        <v>1</v>
      </c>
      <c r="AH238">
        <v>0</v>
      </c>
      <c r="AI238">
        <v>1</v>
      </c>
      <c r="AJ238">
        <v>1</v>
      </c>
      <c r="AK238">
        <v>2</v>
      </c>
      <c r="AL238">
        <v>3</v>
      </c>
      <c r="AM238">
        <v>4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1</v>
      </c>
      <c r="AT238">
        <v>3</v>
      </c>
      <c r="AU238">
        <v>3</v>
      </c>
      <c r="AV238">
        <v>8</v>
      </c>
      <c r="AW238">
        <v>14</v>
      </c>
      <c r="AX238">
        <v>16</v>
      </c>
      <c r="AY238">
        <v>11</v>
      </c>
      <c r="AZ238">
        <v>9</v>
      </c>
      <c r="BA238">
        <v>11</v>
      </c>
      <c r="BB238">
        <v>16</v>
      </c>
      <c r="BC238">
        <v>0</v>
      </c>
      <c r="BD238">
        <v>7.1428571428569995E-2</v>
      </c>
      <c r="BE238">
        <v>0</v>
      </c>
      <c r="BF238">
        <v>9.0909090909089996E-2</v>
      </c>
      <c r="BG238">
        <v>0.11111111111110999</v>
      </c>
      <c r="BH238">
        <v>0.18181818181817999</v>
      </c>
      <c r="BI238">
        <v>0.1875</v>
      </c>
    </row>
    <row r="239" spans="1:61" x14ac:dyDescent="0.2">
      <c r="A239" t="s">
        <v>1752</v>
      </c>
      <c r="B239" t="s">
        <v>383</v>
      </c>
      <c r="C239" t="s">
        <v>384</v>
      </c>
      <c r="D239" t="s">
        <v>809</v>
      </c>
      <c r="F239" t="s">
        <v>386</v>
      </c>
      <c r="G239" t="s">
        <v>810</v>
      </c>
      <c r="H239" t="s">
        <v>1656</v>
      </c>
      <c r="I239" t="b">
        <v>0</v>
      </c>
      <c r="J239">
        <v>46105</v>
      </c>
      <c r="K239" t="s">
        <v>1754</v>
      </c>
      <c r="M239" t="s">
        <v>1755</v>
      </c>
      <c r="N239" t="s">
        <v>1756</v>
      </c>
      <c r="O239" t="s">
        <v>815</v>
      </c>
      <c r="P239">
        <v>7011</v>
      </c>
      <c r="Q239" t="s">
        <v>1757</v>
      </c>
      <c r="R239" t="s">
        <v>333</v>
      </c>
      <c r="S239" t="s">
        <v>401</v>
      </c>
      <c r="U239">
        <v>0</v>
      </c>
      <c r="V239">
        <v>0</v>
      </c>
      <c r="W239">
        <v>0</v>
      </c>
      <c r="X239">
        <v>0</v>
      </c>
      <c r="Y239" t="s">
        <v>1758</v>
      </c>
      <c r="Z239">
        <v>1452811</v>
      </c>
      <c r="AA239" t="s">
        <v>397</v>
      </c>
      <c r="AB239" t="s">
        <v>398</v>
      </c>
      <c r="AC239" t="s">
        <v>445</v>
      </c>
      <c r="AD239" t="s">
        <v>446</v>
      </c>
      <c r="AE239" t="s">
        <v>334</v>
      </c>
      <c r="AF239">
        <v>0</v>
      </c>
      <c r="AG239">
        <v>0</v>
      </c>
      <c r="AH239">
        <v>0</v>
      </c>
      <c r="AI239">
        <v>2</v>
      </c>
      <c r="AJ239">
        <v>1</v>
      </c>
      <c r="AK239">
        <v>0</v>
      </c>
      <c r="AL239">
        <v>3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2</v>
      </c>
      <c r="AZ239">
        <v>2</v>
      </c>
      <c r="BA239">
        <v>1</v>
      </c>
      <c r="BB239">
        <v>3</v>
      </c>
      <c r="BC239">
        <v>0</v>
      </c>
      <c r="BD239">
        <v>0</v>
      </c>
      <c r="BE239">
        <v>0</v>
      </c>
      <c r="BF239">
        <v>1</v>
      </c>
      <c r="BG239">
        <v>0.5</v>
      </c>
      <c r="BH239">
        <v>0</v>
      </c>
      <c r="BI239">
        <v>1</v>
      </c>
    </row>
    <row r="240" spans="1:61" x14ac:dyDescent="0.2">
      <c r="A240" t="s">
        <v>1760</v>
      </c>
      <c r="B240" t="s">
        <v>383</v>
      </c>
      <c r="C240" t="s">
        <v>384</v>
      </c>
      <c r="D240" t="s">
        <v>809</v>
      </c>
      <c r="F240" t="s">
        <v>386</v>
      </c>
      <c r="G240" t="s">
        <v>810</v>
      </c>
      <c r="H240" t="s">
        <v>1656</v>
      </c>
      <c r="I240" t="b">
        <v>0</v>
      </c>
      <c r="J240">
        <v>46676</v>
      </c>
      <c r="K240" t="s">
        <v>1762</v>
      </c>
      <c r="M240" t="s">
        <v>1763</v>
      </c>
      <c r="N240" t="s">
        <v>1756</v>
      </c>
      <c r="O240" t="s">
        <v>815</v>
      </c>
      <c r="P240">
        <v>7011</v>
      </c>
      <c r="Q240" t="s">
        <v>1764</v>
      </c>
      <c r="R240" t="s">
        <v>333</v>
      </c>
      <c r="S240" t="s">
        <v>401</v>
      </c>
      <c r="U240">
        <v>0</v>
      </c>
      <c r="V240">
        <v>0</v>
      </c>
      <c r="W240">
        <v>0</v>
      </c>
      <c r="X240">
        <v>0</v>
      </c>
      <c r="Y240" t="s">
        <v>1765</v>
      </c>
      <c r="Z240">
        <v>1462377</v>
      </c>
      <c r="AA240" t="s">
        <v>397</v>
      </c>
      <c r="AB240" t="s">
        <v>398</v>
      </c>
      <c r="AC240" t="s">
        <v>445</v>
      </c>
      <c r="AD240" t="s">
        <v>446</v>
      </c>
      <c r="AE240" t="s">
        <v>334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0</v>
      </c>
      <c r="AY240">
        <v>1</v>
      </c>
      <c r="AZ240">
        <v>0</v>
      </c>
      <c r="BA240">
        <v>1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2">
      <c r="A241" t="s">
        <v>1767</v>
      </c>
      <c r="B241" t="s">
        <v>383</v>
      </c>
      <c r="C241" t="s">
        <v>384</v>
      </c>
      <c r="D241" t="s">
        <v>809</v>
      </c>
      <c r="F241" t="s">
        <v>386</v>
      </c>
      <c r="G241" t="s">
        <v>810</v>
      </c>
      <c r="H241" t="s">
        <v>1656</v>
      </c>
      <c r="I241" t="b">
        <v>0</v>
      </c>
      <c r="J241">
        <v>46723</v>
      </c>
      <c r="K241" t="s">
        <v>1769</v>
      </c>
      <c r="M241" t="s">
        <v>1770</v>
      </c>
      <c r="N241" t="s">
        <v>1660</v>
      </c>
      <c r="O241" t="s">
        <v>815</v>
      </c>
      <c r="P241">
        <v>7107</v>
      </c>
      <c r="Q241" t="s">
        <v>1771</v>
      </c>
      <c r="R241" t="s">
        <v>333</v>
      </c>
      <c r="S241" t="s">
        <v>401</v>
      </c>
      <c r="U241">
        <v>0</v>
      </c>
      <c r="V241">
        <v>0</v>
      </c>
      <c r="W241">
        <v>0</v>
      </c>
      <c r="X241">
        <v>1</v>
      </c>
      <c r="Y241" t="s">
        <v>1772</v>
      </c>
      <c r="Z241">
        <v>1462422</v>
      </c>
      <c r="AA241" t="s">
        <v>397</v>
      </c>
      <c r="AB241" t="s">
        <v>398</v>
      </c>
      <c r="AC241" t="s">
        <v>445</v>
      </c>
      <c r="AD241" t="s">
        <v>446</v>
      </c>
      <c r="AE241" t="s">
        <v>334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</v>
      </c>
      <c r="AW241">
        <v>0</v>
      </c>
      <c r="AX241">
        <v>1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2">
      <c r="A242" t="s">
        <v>1774</v>
      </c>
      <c r="B242" t="s">
        <v>383</v>
      </c>
      <c r="C242" t="s">
        <v>384</v>
      </c>
      <c r="D242" t="s">
        <v>809</v>
      </c>
      <c r="F242" t="s">
        <v>386</v>
      </c>
      <c r="G242" t="s">
        <v>810</v>
      </c>
      <c r="H242" t="s">
        <v>1656</v>
      </c>
      <c r="I242" t="b">
        <v>0</v>
      </c>
      <c r="J242">
        <v>47023</v>
      </c>
      <c r="K242" t="s">
        <v>1776</v>
      </c>
      <c r="M242" t="s">
        <v>1777</v>
      </c>
      <c r="N242" t="s">
        <v>1778</v>
      </c>
      <c r="O242" t="s">
        <v>815</v>
      </c>
      <c r="P242">
        <v>7405</v>
      </c>
      <c r="Q242" t="s">
        <v>1779</v>
      </c>
      <c r="R242" t="s">
        <v>333</v>
      </c>
      <c r="S242" t="s">
        <v>401</v>
      </c>
      <c r="U242">
        <v>0</v>
      </c>
      <c r="V242">
        <v>0</v>
      </c>
      <c r="W242">
        <v>0</v>
      </c>
      <c r="X242">
        <v>0</v>
      </c>
      <c r="Y242" t="s">
        <v>1780</v>
      </c>
      <c r="Z242">
        <v>1464794</v>
      </c>
      <c r="AA242" t="s">
        <v>397</v>
      </c>
      <c r="AB242" t="s">
        <v>398</v>
      </c>
      <c r="AC242" t="s">
        <v>445</v>
      </c>
      <c r="AD242" t="s">
        <v>446</v>
      </c>
      <c r="AE242" t="s">
        <v>334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2</v>
      </c>
      <c r="BA242">
        <v>2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2">
      <c r="A243" t="s">
        <v>1782</v>
      </c>
      <c r="B243" t="s">
        <v>383</v>
      </c>
      <c r="C243" t="s">
        <v>384</v>
      </c>
      <c r="D243" t="s">
        <v>809</v>
      </c>
      <c r="F243" t="s">
        <v>386</v>
      </c>
      <c r="G243" t="s">
        <v>810</v>
      </c>
      <c r="H243" t="s">
        <v>1656</v>
      </c>
      <c r="I243" t="b">
        <v>0</v>
      </c>
      <c r="J243">
        <v>47426</v>
      </c>
      <c r="K243" t="s">
        <v>758</v>
      </c>
      <c r="M243" t="s">
        <v>1784</v>
      </c>
      <c r="N243" t="s">
        <v>1660</v>
      </c>
      <c r="O243" t="s">
        <v>815</v>
      </c>
      <c r="P243">
        <v>7104</v>
      </c>
      <c r="Q243" t="s">
        <v>1785</v>
      </c>
      <c r="R243" t="s">
        <v>336</v>
      </c>
      <c r="S243" t="s">
        <v>401</v>
      </c>
      <c r="T243" t="s">
        <v>401</v>
      </c>
      <c r="U243">
        <v>1</v>
      </c>
      <c r="V243">
        <v>1</v>
      </c>
      <c r="W243">
        <v>0</v>
      </c>
      <c r="X243">
        <v>0</v>
      </c>
      <c r="Y243" t="s">
        <v>746</v>
      </c>
      <c r="Z243">
        <v>1346383</v>
      </c>
      <c r="AA243" t="s">
        <v>397</v>
      </c>
      <c r="AB243" t="s">
        <v>398</v>
      </c>
      <c r="AC243" t="s">
        <v>445</v>
      </c>
      <c r="AD243" t="s">
        <v>446</v>
      </c>
      <c r="AE243" t="s">
        <v>258</v>
      </c>
      <c r="AF243">
        <v>0</v>
      </c>
      <c r="AG243">
        <v>2</v>
      </c>
      <c r="AH243">
        <v>2</v>
      </c>
      <c r="AI243">
        <v>0</v>
      </c>
      <c r="AJ243">
        <v>0</v>
      </c>
      <c r="AK243">
        <v>1</v>
      </c>
      <c r="AL243">
        <v>3</v>
      </c>
      <c r="AM243">
        <v>1</v>
      </c>
      <c r="AN243">
        <v>1</v>
      </c>
      <c r="AO243">
        <v>2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1</v>
      </c>
      <c r="AV243">
        <v>2</v>
      </c>
      <c r="AW243">
        <v>16</v>
      </c>
      <c r="AX243">
        <v>5</v>
      </c>
      <c r="AY243">
        <v>5</v>
      </c>
      <c r="AZ243">
        <v>6</v>
      </c>
      <c r="BA243">
        <v>9</v>
      </c>
      <c r="BB243">
        <v>7</v>
      </c>
      <c r="BC243">
        <v>0</v>
      </c>
      <c r="BD243">
        <v>0.125</v>
      </c>
      <c r="BE243">
        <v>0.4</v>
      </c>
      <c r="BF243">
        <v>0</v>
      </c>
      <c r="BG243">
        <v>0</v>
      </c>
      <c r="BH243">
        <v>0.11111111111110999</v>
      </c>
      <c r="BI243">
        <v>0.42857142857142</v>
      </c>
    </row>
    <row r="244" spans="1:61" x14ac:dyDescent="0.2">
      <c r="A244" t="s">
        <v>1786</v>
      </c>
      <c r="B244" t="s">
        <v>383</v>
      </c>
      <c r="C244" t="s">
        <v>384</v>
      </c>
      <c r="D244" t="s">
        <v>385</v>
      </c>
      <c r="F244" t="s">
        <v>386</v>
      </c>
      <c r="G244" t="s">
        <v>423</v>
      </c>
      <c r="H244" t="s">
        <v>1787</v>
      </c>
      <c r="I244" t="b">
        <v>0</v>
      </c>
      <c r="J244">
        <v>14094</v>
      </c>
      <c r="K244" t="s">
        <v>1789</v>
      </c>
      <c r="M244" t="s">
        <v>1790</v>
      </c>
      <c r="N244" t="s">
        <v>1791</v>
      </c>
      <c r="O244" t="s">
        <v>393</v>
      </c>
      <c r="P244">
        <v>10566</v>
      </c>
      <c r="Q244" t="s">
        <v>1792</v>
      </c>
      <c r="R244" t="s">
        <v>335</v>
      </c>
      <c r="S244" t="s">
        <v>401</v>
      </c>
      <c r="T244" t="s">
        <v>410</v>
      </c>
      <c r="U244">
        <v>1</v>
      </c>
      <c r="V244">
        <v>1</v>
      </c>
      <c r="W244">
        <v>1</v>
      </c>
      <c r="X244">
        <v>0</v>
      </c>
      <c r="Y244" t="s">
        <v>1793</v>
      </c>
      <c r="Z244">
        <v>1345819</v>
      </c>
      <c r="AA244" t="s">
        <v>397</v>
      </c>
      <c r="AB244" t="s">
        <v>398</v>
      </c>
      <c r="AC244" t="s">
        <v>399</v>
      </c>
      <c r="AD244" t="s">
        <v>400</v>
      </c>
      <c r="AE244" t="s">
        <v>334</v>
      </c>
      <c r="AF244">
        <v>0</v>
      </c>
      <c r="AG244">
        <v>4</v>
      </c>
      <c r="AH244">
        <v>2</v>
      </c>
      <c r="AI244">
        <v>1</v>
      </c>
      <c r="AJ244">
        <v>1</v>
      </c>
      <c r="AK244">
        <v>1</v>
      </c>
      <c r="AL244">
        <v>2</v>
      </c>
      <c r="AM244">
        <v>0</v>
      </c>
      <c r="AN244">
        <v>0</v>
      </c>
      <c r="AO244">
        <v>4</v>
      </c>
      <c r="AP244">
        <v>1</v>
      </c>
      <c r="AQ244">
        <v>2</v>
      </c>
      <c r="AR244">
        <v>0</v>
      </c>
      <c r="AS244">
        <v>0</v>
      </c>
      <c r="AT244">
        <v>4</v>
      </c>
      <c r="AU244">
        <v>0</v>
      </c>
      <c r="AV244">
        <v>0</v>
      </c>
      <c r="AW244">
        <v>42</v>
      </c>
      <c r="AX244">
        <v>24</v>
      </c>
      <c r="AY244">
        <v>23</v>
      </c>
      <c r="AZ244">
        <v>21</v>
      </c>
      <c r="BA244">
        <v>25</v>
      </c>
      <c r="BB244">
        <v>24</v>
      </c>
      <c r="BC244">
        <v>0</v>
      </c>
      <c r="BD244">
        <v>9.5238095238090001E-2</v>
      </c>
      <c r="BE244">
        <v>8.3333333333329998E-2</v>
      </c>
      <c r="BF244">
        <v>4.3478260869559998E-2</v>
      </c>
      <c r="BG244">
        <v>4.7619047619039997E-2</v>
      </c>
      <c r="BH244">
        <v>0.04</v>
      </c>
      <c r="BI244">
        <v>8.3333333333329998E-2</v>
      </c>
    </row>
    <row r="245" spans="1:61" x14ac:dyDescent="0.2">
      <c r="A245" t="s">
        <v>1795</v>
      </c>
      <c r="B245" t="s">
        <v>383</v>
      </c>
      <c r="C245" t="s">
        <v>384</v>
      </c>
      <c r="D245" t="s">
        <v>385</v>
      </c>
      <c r="E245" t="s">
        <v>403</v>
      </c>
      <c r="F245" t="s">
        <v>386</v>
      </c>
      <c r="G245" t="s">
        <v>423</v>
      </c>
      <c r="H245" t="s">
        <v>1787</v>
      </c>
      <c r="I245" t="b">
        <v>0</v>
      </c>
      <c r="J245">
        <v>14465</v>
      </c>
      <c r="K245" t="s">
        <v>449</v>
      </c>
      <c r="M245" t="s">
        <v>1797</v>
      </c>
      <c r="N245" t="s">
        <v>1798</v>
      </c>
      <c r="O245" t="s">
        <v>393</v>
      </c>
      <c r="P245">
        <v>10591</v>
      </c>
      <c r="Q245" t="s">
        <v>1799</v>
      </c>
      <c r="R245" t="s">
        <v>336</v>
      </c>
      <c r="S245" t="s">
        <v>401</v>
      </c>
      <c r="T245" t="s">
        <v>410</v>
      </c>
      <c r="U245">
        <v>1</v>
      </c>
      <c r="V245">
        <v>1</v>
      </c>
      <c r="W245">
        <v>1</v>
      </c>
      <c r="X245">
        <v>0</v>
      </c>
      <c r="Y245" t="s">
        <v>453</v>
      </c>
      <c r="Z245">
        <v>1346286</v>
      </c>
      <c r="AA245" t="s">
        <v>397</v>
      </c>
      <c r="AB245" t="s">
        <v>398</v>
      </c>
      <c r="AC245" t="s">
        <v>399</v>
      </c>
      <c r="AD245" t="s">
        <v>400</v>
      </c>
      <c r="AE245" t="s">
        <v>258</v>
      </c>
      <c r="AF245">
        <v>0</v>
      </c>
      <c r="AG245">
        <v>6</v>
      </c>
      <c r="AH245">
        <v>5</v>
      </c>
      <c r="AI245">
        <v>0</v>
      </c>
      <c r="AJ245">
        <v>0</v>
      </c>
      <c r="AK245">
        <v>2</v>
      </c>
      <c r="AL245">
        <v>1</v>
      </c>
      <c r="AM245">
        <v>4</v>
      </c>
      <c r="AN245">
        <v>3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1</v>
      </c>
      <c r="AV245">
        <v>8</v>
      </c>
      <c r="AW245">
        <v>12</v>
      </c>
      <c r="AX245">
        <v>7</v>
      </c>
      <c r="AY245">
        <v>8</v>
      </c>
      <c r="AZ245">
        <v>8</v>
      </c>
      <c r="BA245">
        <v>12</v>
      </c>
      <c r="BB245">
        <v>12</v>
      </c>
      <c r="BC245">
        <v>0</v>
      </c>
      <c r="BD245">
        <v>0.5</v>
      </c>
      <c r="BE245">
        <v>0.71428571428570997</v>
      </c>
      <c r="BF245">
        <v>0</v>
      </c>
      <c r="BG245">
        <v>0</v>
      </c>
      <c r="BH245">
        <v>0.16666666666666</v>
      </c>
      <c r="BI245">
        <v>8.3333333333329998E-2</v>
      </c>
    </row>
    <row r="246" spans="1:61" x14ac:dyDescent="0.2">
      <c r="A246" t="s">
        <v>1800</v>
      </c>
      <c r="B246" t="s">
        <v>383</v>
      </c>
      <c r="C246" t="s">
        <v>384</v>
      </c>
      <c r="D246" t="s">
        <v>385</v>
      </c>
      <c r="F246" t="s">
        <v>386</v>
      </c>
      <c r="G246" t="s">
        <v>423</v>
      </c>
      <c r="H246" t="s">
        <v>1787</v>
      </c>
      <c r="I246" t="b">
        <v>0</v>
      </c>
      <c r="J246">
        <v>15187</v>
      </c>
      <c r="K246" t="s">
        <v>1802</v>
      </c>
      <c r="M246" t="s">
        <v>1803</v>
      </c>
      <c r="N246" t="s">
        <v>1804</v>
      </c>
      <c r="O246" t="s">
        <v>393</v>
      </c>
      <c r="P246">
        <v>10509</v>
      </c>
      <c r="Q246" t="s">
        <v>1805</v>
      </c>
      <c r="R246" t="s">
        <v>335</v>
      </c>
      <c r="S246" t="s">
        <v>401</v>
      </c>
      <c r="U246">
        <v>1</v>
      </c>
      <c r="V246">
        <v>1</v>
      </c>
      <c r="W246">
        <v>1</v>
      </c>
      <c r="X246">
        <v>1</v>
      </c>
      <c r="Y246" t="s">
        <v>1806</v>
      </c>
      <c r="Z246">
        <v>1345892</v>
      </c>
      <c r="AA246" t="s">
        <v>397</v>
      </c>
      <c r="AB246" t="s">
        <v>398</v>
      </c>
      <c r="AC246" t="s">
        <v>399</v>
      </c>
      <c r="AD246" t="s">
        <v>400</v>
      </c>
      <c r="AE246" t="s">
        <v>334</v>
      </c>
      <c r="AF246">
        <v>1</v>
      </c>
      <c r="AG246">
        <v>0</v>
      </c>
      <c r="AH246">
        <v>1</v>
      </c>
      <c r="AI246">
        <v>0</v>
      </c>
      <c r="AJ246">
        <v>2</v>
      </c>
      <c r="AK246">
        <v>1</v>
      </c>
      <c r="AL246">
        <v>2</v>
      </c>
      <c r="AM246">
        <v>0</v>
      </c>
      <c r="AN246">
        <v>0</v>
      </c>
      <c r="AO246">
        <v>1</v>
      </c>
      <c r="AP246">
        <v>2</v>
      </c>
      <c r="AQ246">
        <v>1</v>
      </c>
      <c r="AR246">
        <v>2</v>
      </c>
      <c r="AS246">
        <v>1</v>
      </c>
      <c r="AT246">
        <v>2</v>
      </c>
      <c r="AU246">
        <v>1</v>
      </c>
      <c r="AV246">
        <v>13</v>
      </c>
      <c r="AW246">
        <v>18</v>
      </c>
      <c r="AX246">
        <v>30</v>
      </c>
      <c r="AY246">
        <v>21</v>
      </c>
      <c r="AZ246">
        <v>24</v>
      </c>
      <c r="BA246">
        <v>20</v>
      </c>
      <c r="BB246">
        <v>30</v>
      </c>
      <c r="BC246">
        <v>7.6923076923070002E-2</v>
      </c>
      <c r="BD246">
        <v>0</v>
      </c>
      <c r="BE246">
        <v>3.3333333333330002E-2</v>
      </c>
      <c r="BF246">
        <v>0</v>
      </c>
      <c r="BG246">
        <v>8.3333333333329998E-2</v>
      </c>
      <c r="BH246">
        <v>0.05</v>
      </c>
      <c r="BI246">
        <v>6.6666666666660004E-2</v>
      </c>
    </row>
    <row r="247" spans="1:61" x14ac:dyDescent="0.2">
      <c r="A247" t="s">
        <v>1808</v>
      </c>
      <c r="B247" t="s">
        <v>383</v>
      </c>
      <c r="C247" t="s">
        <v>384</v>
      </c>
      <c r="D247" t="s">
        <v>385</v>
      </c>
      <c r="E247" t="s">
        <v>403</v>
      </c>
      <c r="F247" t="s">
        <v>386</v>
      </c>
      <c r="G247" t="s">
        <v>423</v>
      </c>
      <c r="H247" t="s">
        <v>1787</v>
      </c>
      <c r="I247" t="b">
        <v>0</v>
      </c>
      <c r="J247">
        <v>25383</v>
      </c>
      <c r="K247" t="s">
        <v>449</v>
      </c>
      <c r="M247" t="s">
        <v>1810</v>
      </c>
      <c r="N247" t="s">
        <v>1811</v>
      </c>
      <c r="O247" t="s">
        <v>393</v>
      </c>
      <c r="P247">
        <v>10601</v>
      </c>
      <c r="Q247" t="s">
        <v>565</v>
      </c>
      <c r="R247" t="s">
        <v>336</v>
      </c>
      <c r="S247" t="s">
        <v>401</v>
      </c>
      <c r="T247" t="s">
        <v>410</v>
      </c>
      <c r="U247">
        <v>1</v>
      </c>
      <c r="V247">
        <v>1</v>
      </c>
      <c r="W247">
        <v>1</v>
      </c>
      <c r="X247">
        <v>0</v>
      </c>
      <c r="Y247" t="s">
        <v>453</v>
      </c>
      <c r="Z247">
        <v>1346286</v>
      </c>
      <c r="AA247" t="s">
        <v>397</v>
      </c>
      <c r="AB247" t="s">
        <v>398</v>
      </c>
      <c r="AC247" t="s">
        <v>399</v>
      </c>
      <c r="AD247" t="s">
        <v>400</v>
      </c>
      <c r="AE247" t="s">
        <v>334</v>
      </c>
      <c r="AF247">
        <v>0</v>
      </c>
      <c r="AG247">
        <v>2</v>
      </c>
      <c r="AH247">
        <v>2</v>
      </c>
      <c r="AI247">
        <v>1</v>
      </c>
      <c r="AJ247">
        <v>0</v>
      </c>
      <c r="AK247">
        <v>5</v>
      </c>
      <c r="AL247">
        <v>0</v>
      </c>
      <c r="AM247">
        <v>0</v>
      </c>
      <c r="AN247">
        <v>0</v>
      </c>
      <c r="AO247">
        <v>1</v>
      </c>
      <c r="AP247">
        <v>2</v>
      </c>
      <c r="AQ247">
        <v>2</v>
      </c>
      <c r="AR247">
        <v>1</v>
      </c>
      <c r="AS247">
        <v>1</v>
      </c>
      <c r="AT247">
        <v>1</v>
      </c>
      <c r="AU247">
        <v>2</v>
      </c>
      <c r="AV247">
        <v>10</v>
      </c>
      <c r="AW247">
        <v>21</v>
      </c>
      <c r="AX247">
        <v>11</v>
      </c>
      <c r="AY247">
        <v>10</v>
      </c>
      <c r="AZ247">
        <v>16</v>
      </c>
      <c r="BA247">
        <v>23</v>
      </c>
      <c r="BB247">
        <v>9</v>
      </c>
      <c r="BC247">
        <v>0</v>
      </c>
      <c r="BD247">
        <v>9.5238095238090001E-2</v>
      </c>
      <c r="BE247">
        <v>0.18181818181817999</v>
      </c>
      <c r="BF247">
        <v>0.1</v>
      </c>
      <c r="BG247">
        <v>0</v>
      </c>
      <c r="BH247">
        <v>0.21739130434782</v>
      </c>
      <c r="BI247">
        <v>0</v>
      </c>
    </row>
    <row r="248" spans="1:61" x14ac:dyDescent="0.2">
      <c r="A248" t="s">
        <v>1812</v>
      </c>
      <c r="B248" t="s">
        <v>383</v>
      </c>
      <c r="C248" t="s">
        <v>384</v>
      </c>
      <c r="D248" t="s">
        <v>385</v>
      </c>
      <c r="F248" t="s">
        <v>386</v>
      </c>
      <c r="G248" t="s">
        <v>423</v>
      </c>
      <c r="H248" t="s">
        <v>1787</v>
      </c>
      <c r="I248" t="b">
        <v>0</v>
      </c>
      <c r="J248">
        <v>34849</v>
      </c>
      <c r="K248" t="s">
        <v>1814</v>
      </c>
      <c r="M248" t="s">
        <v>1815</v>
      </c>
      <c r="N248" t="s">
        <v>1816</v>
      </c>
      <c r="O248" t="s">
        <v>393</v>
      </c>
      <c r="P248">
        <v>10549</v>
      </c>
      <c r="Q248" t="s">
        <v>1817</v>
      </c>
      <c r="R248" t="s">
        <v>335</v>
      </c>
      <c r="S248" t="s">
        <v>401</v>
      </c>
      <c r="U248">
        <v>1</v>
      </c>
      <c r="V248">
        <v>1</v>
      </c>
      <c r="W248">
        <v>0</v>
      </c>
      <c r="X248">
        <v>0</v>
      </c>
      <c r="Y248" t="s">
        <v>1818</v>
      </c>
      <c r="Z248">
        <v>1348377</v>
      </c>
      <c r="AA248" t="s">
        <v>397</v>
      </c>
      <c r="AB248" t="s">
        <v>398</v>
      </c>
      <c r="AC248" t="s">
        <v>399</v>
      </c>
      <c r="AD248" t="s">
        <v>400</v>
      </c>
      <c r="AE248" t="s">
        <v>334</v>
      </c>
      <c r="AF248">
        <v>1</v>
      </c>
      <c r="AG248">
        <v>1</v>
      </c>
      <c r="AH248">
        <v>0</v>
      </c>
      <c r="AI248">
        <v>2</v>
      </c>
      <c r="AJ248">
        <v>0</v>
      </c>
      <c r="AK248">
        <v>6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2</v>
      </c>
      <c r="AS248">
        <v>0</v>
      </c>
      <c r="AT248">
        <v>1</v>
      </c>
      <c r="AU248">
        <v>0</v>
      </c>
      <c r="AV248">
        <v>5</v>
      </c>
      <c r="AW248">
        <v>12</v>
      </c>
      <c r="AX248">
        <v>9</v>
      </c>
      <c r="AY248">
        <v>11</v>
      </c>
      <c r="AZ248">
        <v>11</v>
      </c>
      <c r="BA248">
        <v>13</v>
      </c>
      <c r="BB248">
        <v>20</v>
      </c>
      <c r="BC248">
        <v>0.2</v>
      </c>
      <c r="BD248">
        <v>8.3333333333329998E-2</v>
      </c>
      <c r="BE248">
        <v>0</v>
      </c>
      <c r="BF248">
        <v>0.18181818181817999</v>
      </c>
      <c r="BG248">
        <v>0</v>
      </c>
      <c r="BH248">
        <v>0.46153846153846001</v>
      </c>
      <c r="BI248">
        <v>0</v>
      </c>
    </row>
    <row r="249" spans="1:61" x14ac:dyDescent="0.2">
      <c r="A249" t="s">
        <v>1820</v>
      </c>
      <c r="B249" t="s">
        <v>383</v>
      </c>
      <c r="C249" t="s">
        <v>384</v>
      </c>
      <c r="D249" t="s">
        <v>385</v>
      </c>
      <c r="E249" t="s">
        <v>403</v>
      </c>
      <c r="F249" t="s">
        <v>386</v>
      </c>
      <c r="G249" t="s">
        <v>423</v>
      </c>
      <c r="H249" t="s">
        <v>1787</v>
      </c>
      <c r="I249" t="b">
        <v>0</v>
      </c>
      <c r="J249">
        <v>35502</v>
      </c>
      <c r="K249" t="s">
        <v>449</v>
      </c>
      <c r="M249" t="s">
        <v>1822</v>
      </c>
      <c r="N249" t="s">
        <v>1823</v>
      </c>
      <c r="O249" t="s">
        <v>393</v>
      </c>
      <c r="P249">
        <v>10573</v>
      </c>
      <c r="Q249" t="s">
        <v>1824</v>
      </c>
      <c r="R249" t="s">
        <v>336</v>
      </c>
      <c r="S249" t="s">
        <v>401</v>
      </c>
      <c r="T249" t="s">
        <v>401</v>
      </c>
      <c r="U249">
        <v>1</v>
      </c>
      <c r="V249">
        <v>1</v>
      </c>
      <c r="W249">
        <v>1</v>
      </c>
      <c r="X249">
        <v>0</v>
      </c>
      <c r="Y249" t="s">
        <v>453</v>
      </c>
      <c r="Z249">
        <v>1346286</v>
      </c>
      <c r="AA249" t="s">
        <v>397</v>
      </c>
      <c r="AB249" t="s">
        <v>398</v>
      </c>
      <c r="AC249" t="s">
        <v>399</v>
      </c>
      <c r="AD249" t="s">
        <v>400</v>
      </c>
      <c r="AE249" t="s">
        <v>334</v>
      </c>
      <c r="AF249">
        <v>1</v>
      </c>
      <c r="AG249">
        <v>3</v>
      </c>
      <c r="AH249">
        <v>1</v>
      </c>
      <c r="AI249">
        <v>3</v>
      </c>
      <c r="AJ249">
        <v>6</v>
      </c>
      <c r="AK249">
        <v>3</v>
      </c>
      <c r="AL249">
        <v>7</v>
      </c>
      <c r="AM249">
        <v>0</v>
      </c>
      <c r="AN249">
        <v>1</v>
      </c>
      <c r="AO249">
        <v>1</v>
      </c>
      <c r="AP249">
        <v>0</v>
      </c>
      <c r="AQ249">
        <v>4</v>
      </c>
      <c r="AR249">
        <v>1</v>
      </c>
      <c r="AS249">
        <v>2</v>
      </c>
      <c r="AT249">
        <v>0</v>
      </c>
      <c r="AU249">
        <v>1</v>
      </c>
      <c r="AV249">
        <v>17</v>
      </c>
      <c r="AW249">
        <v>21</v>
      </c>
      <c r="AX249">
        <v>21</v>
      </c>
      <c r="AY249">
        <v>24</v>
      </c>
      <c r="AZ249">
        <v>22</v>
      </c>
      <c r="BA249">
        <v>31</v>
      </c>
      <c r="BB249">
        <v>28</v>
      </c>
      <c r="BC249">
        <v>5.882352941176E-2</v>
      </c>
      <c r="BD249">
        <v>0.14285714285713999</v>
      </c>
      <c r="BE249">
        <v>4.7619047619039997E-2</v>
      </c>
      <c r="BF249">
        <v>0.125</v>
      </c>
      <c r="BG249">
        <v>0.27272727272726999</v>
      </c>
      <c r="BH249">
        <v>9.6774193548380003E-2</v>
      </c>
      <c r="BI249">
        <v>0.25</v>
      </c>
    </row>
    <row r="250" spans="1:61" x14ac:dyDescent="0.2">
      <c r="A250" t="s">
        <v>1825</v>
      </c>
      <c r="B250" t="s">
        <v>383</v>
      </c>
      <c r="C250" t="s">
        <v>384</v>
      </c>
      <c r="D250" t="s">
        <v>385</v>
      </c>
      <c r="E250" t="s">
        <v>403</v>
      </c>
      <c r="F250" t="s">
        <v>386</v>
      </c>
      <c r="G250" t="s">
        <v>423</v>
      </c>
      <c r="H250" t="s">
        <v>1787</v>
      </c>
      <c r="I250" t="b">
        <v>0</v>
      </c>
      <c r="J250">
        <v>37831</v>
      </c>
      <c r="K250" t="s">
        <v>449</v>
      </c>
      <c r="M250" t="s">
        <v>1827</v>
      </c>
      <c r="N250" t="s">
        <v>1811</v>
      </c>
      <c r="O250" t="s">
        <v>393</v>
      </c>
      <c r="P250">
        <v>10601</v>
      </c>
      <c r="Q250" t="s">
        <v>1828</v>
      </c>
      <c r="R250" t="s">
        <v>336</v>
      </c>
      <c r="S250" t="s">
        <v>401</v>
      </c>
      <c r="T250" t="s">
        <v>410</v>
      </c>
      <c r="U250">
        <v>1</v>
      </c>
      <c r="V250">
        <v>1</v>
      </c>
      <c r="W250">
        <v>1</v>
      </c>
      <c r="X250">
        <v>0</v>
      </c>
      <c r="Y250" t="s">
        <v>453</v>
      </c>
      <c r="Z250">
        <v>1346286</v>
      </c>
      <c r="AA250" t="s">
        <v>397</v>
      </c>
      <c r="AB250" t="s">
        <v>398</v>
      </c>
      <c r="AC250" t="s">
        <v>399</v>
      </c>
      <c r="AD250" t="s">
        <v>400</v>
      </c>
      <c r="AE250" t="s">
        <v>258</v>
      </c>
      <c r="AF250">
        <v>3</v>
      </c>
      <c r="AG250">
        <v>3</v>
      </c>
      <c r="AH250">
        <v>4</v>
      </c>
      <c r="AI250">
        <v>8</v>
      </c>
      <c r="AJ250">
        <v>6</v>
      </c>
      <c r="AK250">
        <v>3</v>
      </c>
      <c r="AL250">
        <v>9</v>
      </c>
      <c r="AM250">
        <v>1</v>
      </c>
      <c r="AN250">
        <v>4</v>
      </c>
      <c r="AO250">
        <v>0</v>
      </c>
      <c r="AP250">
        <v>0</v>
      </c>
      <c r="AQ250">
        <v>0</v>
      </c>
      <c r="AR250">
        <v>1</v>
      </c>
      <c r="AS250">
        <v>1</v>
      </c>
      <c r="AT250">
        <v>0</v>
      </c>
      <c r="AU250">
        <v>1</v>
      </c>
      <c r="AV250">
        <v>13</v>
      </c>
      <c r="AW250">
        <v>20</v>
      </c>
      <c r="AX250">
        <v>17</v>
      </c>
      <c r="AY250">
        <v>18</v>
      </c>
      <c r="AZ250">
        <v>22</v>
      </c>
      <c r="BA250">
        <v>17</v>
      </c>
      <c r="BB250">
        <v>20</v>
      </c>
      <c r="BC250">
        <v>0.23076923076923</v>
      </c>
      <c r="BD250">
        <v>0.15</v>
      </c>
      <c r="BE250">
        <v>0.23529411764704999</v>
      </c>
      <c r="BF250">
        <v>0.44444444444443998</v>
      </c>
      <c r="BG250">
        <v>0.27272727272726999</v>
      </c>
      <c r="BH250">
        <v>0.17647058823528999</v>
      </c>
      <c r="BI250">
        <v>0.45</v>
      </c>
    </row>
    <row r="251" spans="1:61" x14ac:dyDescent="0.2">
      <c r="A251" t="s">
        <v>1829</v>
      </c>
      <c r="B251" t="s">
        <v>383</v>
      </c>
      <c r="C251" t="s">
        <v>384</v>
      </c>
      <c r="D251" t="s">
        <v>385</v>
      </c>
      <c r="E251" t="s">
        <v>403</v>
      </c>
      <c r="F251" t="s">
        <v>386</v>
      </c>
      <c r="G251" t="s">
        <v>423</v>
      </c>
      <c r="H251" t="s">
        <v>1787</v>
      </c>
      <c r="I251" t="b">
        <v>0</v>
      </c>
      <c r="J251">
        <v>38909</v>
      </c>
      <c r="K251" t="s">
        <v>449</v>
      </c>
      <c r="M251" t="s">
        <v>1831</v>
      </c>
      <c r="N251" t="s">
        <v>1832</v>
      </c>
      <c r="O251" t="s">
        <v>393</v>
      </c>
      <c r="P251">
        <v>12601</v>
      </c>
      <c r="Q251" t="s">
        <v>1833</v>
      </c>
      <c r="R251" t="s">
        <v>336</v>
      </c>
      <c r="S251" t="s">
        <v>401</v>
      </c>
      <c r="T251" t="s">
        <v>410</v>
      </c>
      <c r="U251">
        <v>1</v>
      </c>
      <c r="V251">
        <v>1</v>
      </c>
      <c r="W251">
        <v>1</v>
      </c>
      <c r="X251">
        <v>0</v>
      </c>
      <c r="Y251" t="s">
        <v>453</v>
      </c>
      <c r="Z251">
        <v>1346286</v>
      </c>
      <c r="AA251" t="s">
        <v>397</v>
      </c>
      <c r="AB251" t="s">
        <v>398</v>
      </c>
      <c r="AC251" t="s">
        <v>399</v>
      </c>
      <c r="AD251" t="s">
        <v>400</v>
      </c>
      <c r="AE251" t="s">
        <v>258</v>
      </c>
      <c r="AF251">
        <v>3</v>
      </c>
      <c r="AG251">
        <v>3</v>
      </c>
      <c r="AH251">
        <v>2</v>
      </c>
      <c r="AI251">
        <v>4</v>
      </c>
      <c r="AJ251">
        <v>2</v>
      </c>
      <c r="AK251">
        <v>7</v>
      </c>
      <c r="AL251">
        <v>1</v>
      </c>
      <c r="AM251">
        <v>1</v>
      </c>
      <c r="AN251">
        <v>0</v>
      </c>
      <c r="AO251">
        <v>0</v>
      </c>
      <c r="AP251">
        <v>1</v>
      </c>
      <c r="AQ251">
        <v>1</v>
      </c>
      <c r="AR251">
        <v>0</v>
      </c>
      <c r="AS251">
        <v>0</v>
      </c>
      <c r="AT251">
        <v>1</v>
      </c>
      <c r="AU251">
        <v>2</v>
      </c>
      <c r="AV251">
        <v>9</v>
      </c>
      <c r="AW251">
        <v>23</v>
      </c>
      <c r="AX251">
        <v>23</v>
      </c>
      <c r="AY251">
        <v>15</v>
      </c>
      <c r="AZ251">
        <v>21</v>
      </c>
      <c r="BA251">
        <v>17</v>
      </c>
      <c r="BB251">
        <v>19</v>
      </c>
      <c r="BC251">
        <v>0.33333333333332998</v>
      </c>
      <c r="BD251">
        <v>0.13043478260868999</v>
      </c>
      <c r="BE251">
        <v>8.6956521739130002E-2</v>
      </c>
      <c r="BF251">
        <v>0.26666666666666</v>
      </c>
      <c r="BG251">
        <v>9.5238095238090001E-2</v>
      </c>
      <c r="BH251">
        <v>0.41176470588234998</v>
      </c>
      <c r="BI251">
        <v>5.2631578947360001E-2</v>
      </c>
    </row>
    <row r="252" spans="1:61" x14ac:dyDescent="0.2">
      <c r="A252" t="s">
        <v>1834</v>
      </c>
      <c r="B252" t="s">
        <v>383</v>
      </c>
      <c r="C252" t="s">
        <v>384</v>
      </c>
      <c r="D252" t="s">
        <v>385</v>
      </c>
      <c r="E252" t="s">
        <v>403</v>
      </c>
      <c r="F252" t="s">
        <v>386</v>
      </c>
      <c r="G252" t="s">
        <v>423</v>
      </c>
      <c r="H252" t="s">
        <v>1787</v>
      </c>
      <c r="I252" t="b">
        <v>0</v>
      </c>
      <c r="J252">
        <v>39459</v>
      </c>
      <c r="K252" t="s">
        <v>449</v>
      </c>
      <c r="M252" t="s">
        <v>1836</v>
      </c>
      <c r="N252" t="s">
        <v>1832</v>
      </c>
      <c r="O252" t="s">
        <v>393</v>
      </c>
      <c r="P252">
        <v>12601</v>
      </c>
      <c r="Q252" t="s">
        <v>1837</v>
      </c>
      <c r="R252" t="s">
        <v>336</v>
      </c>
      <c r="S252" t="s">
        <v>401</v>
      </c>
      <c r="T252" t="s">
        <v>401</v>
      </c>
      <c r="U252">
        <v>1</v>
      </c>
      <c r="V252">
        <v>1</v>
      </c>
      <c r="W252">
        <v>1</v>
      </c>
      <c r="X252">
        <v>0</v>
      </c>
      <c r="Y252" t="s">
        <v>453</v>
      </c>
      <c r="Z252">
        <v>1346286</v>
      </c>
      <c r="AA252" t="s">
        <v>397</v>
      </c>
      <c r="AB252" t="s">
        <v>398</v>
      </c>
      <c r="AC252" t="s">
        <v>399</v>
      </c>
      <c r="AD252" t="s">
        <v>400</v>
      </c>
      <c r="AE252" t="s">
        <v>258</v>
      </c>
      <c r="AF252">
        <v>4</v>
      </c>
      <c r="AG252">
        <v>8</v>
      </c>
      <c r="AH252">
        <v>1</v>
      </c>
      <c r="AI252">
        <v>5</v>
      </c>
      <c r="AJ252">
        <v>3</v>
      </c>
      <c r="AK252">
        <v>1</v>
      </c>
      <c r="AL252">
        <v>5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1</v>
      </c>
      <c r="AT252">
        <v>0</v>
      </c>
      <c r="AU252">
        <v>1</v>
      </c>
      <c r="AV252">
        <v>3</v>
      </c>
      <c r="AW252">
        <v>3</v>
      </c>
      <c r="AX252">
        <v>5</v>
      </c>
      <c r="AY252">
        <v>4</v>
      </c>
      <c r="AZ252">
        <v>6</v>
      </c>
      <c r="BA252">
        <v>2</v>
      </c>
      <c r="BB252">
        <v>2</v>
      </c>
      <c r="BC252">
        <v>1.3333333333333299</v>
      </c>
      <c r="BD252">
        <v>2.6666666666666599</v>
      </c>
      <c r="BE252">
        <v>0.2</v>
      </c>
      <c r="BF252">
        <v>1.25</v>
      </c>
      <c r="BG252">
        <v>0.5</v>
      </c>
      <c r="BH252">
        <v>0.5</v>
      </c>
      <c r="BI252">
        <v>2.5</v>
      </c>
    </row>
    <row r="253" spans="1:61" x14ac:dyDescent="0.2">
      <c r="A253" t="s">
        <v>1838</v>
      </c>
      <c r="B253" t="s">
        <v>383</v>
      </c>
      <c r="C253" t="s">
        <v>384</v>
      </c>
      <c r="D253" t="s">
        <v>385</v>
      </c>
      <c r="E253" t="s">
        <v>403</v>
      </c>
      <c r="F253" t="s">
        <v>386</v>
      </c>
      <c r="G253" t="s">
        <v>423</v>
      </c>
      <c r="H253" t="s">
        <v>1787</v>
      </c>
      <c r="I253" t="b">
        <v>0</v>
      </c>
      <c r="J253">
        <v>39495</v>
      </c>
      <c r="K253" t="s">
        <v>449</v>
      </c>
      <c r="M253" t="s">
        <v>1840</v>
      </c>
      <c r="N253" t="s">
        <v>1791</v>
      </c>
      <c r="O253" t="s">
        <v>393</v>
      </c>
      <c r="P253">
        <v>10566</v>
      </c>
      <c r="Q253" t="s">
        <v>1841</v>
      </c>
      <c r="R253" t="s">
        <v>336</v>
      </c>
      <c r="S253" t="s">
        <v>401</v>
      </c>
      <c r="T253" t="s">
        <v>401</v>
      </c>
      <c r="U253">
        <v>1</v>
      </c>
      <c r="V253">
        <v>1</v>
      </c>
      <c r="W253">
        <v>1</v>
      </c>
      <c r="X253">
        <v>0</v>
      </c>
      <c r="Y253" t="s">
        <v>453</v>
      </c>
      <c r="Z253">
        <v>1346286</v>
      </c>
      <c r="AA253" t="s">
        <v>397</v>
      </c>
      <c r="AB253" t="s">
        <v>398</v>
      </c>
      <c r="AC253" t="s">
        <v>399</v>
      </c>
      <c r="AD253" t="s">
        <v>400</v>
      </c>
      <c r="AE253" t="s">
        <v>258</v>
      </c>
      <c r="AF253">
        <v>6</v>
      </c>
      <c r="AG253">
        <v>4</v>
      </c>
      <c r="AH253">
        <v>2</v>
      </c>
      <c r="AI253">
        <v>6</v>
      </c>
      <c r="AJ253">
        <v>2</v>
      </c>
      <c r="AK253">
        <v>3</v>
      </c>
      <c r="AL253">
        <v>1</v>
      </c>
      <c r="AM253">
        <v>4</v>
      </c>
      <c r="AN253">
        <v>0</v>
      </c>
      <c r="AO253">
        <v>1</v>
      </c>
      <c r="AP253">
        <v>2</v>
      </c>
      <c r="AQ253">
        <v>0</v>
      </c>
      <c r="AR253">
        <v>1</v>
      </c>
      <c r="AS253">
        <v>0</v>
      </c>
      <c r="AT253">
        <v>1</v>
      </c>
      <c r="AU253">
        <v>1</v>
      </c>
      <c r="AV253">
        <v>18</v>
      </c>
      <c r="AW253">
        <v>13</v>
      </c>
      <c r="AX253">
        <v>10</v>
      </c>
      <c r="AY253">
        <v>11</v>
      </c>
      <c r="AZ253">
        <v>14</v>
      </c>
      <c r="BA253">
        <v>6</v>
      </c>
      <c r="BB253">
        <v>4</v>
      </c>
      <c r="BC253">
        <v>0.33333333333332998</v>
      </c>
      <c r="BD253">
        <v>0.30769230769229999</v>
      </c>
      <c r="BE253">
        <v>0.2</v>
      </c>
      <c r="BF253">
        <v>0.54545454545453997</v>
      </c>
      <c r="BG253">
        <v>0.14285714285713999</v>
      </c>
      <c r="BH253">
        <v>0.5</v>
      </c>
      <c r="BI253">
        <v>0.25</v>
      </c>
    </row>
    <row r="254" spans="1:61" x14ac:dyDescent="0.2">
      <c r="A254" t="s">
        <v>1842</v>
      </c>
      <c r="B254" t="s">
        <v>383</v>
      </c>
      <c r="C254" t="s">
        <v>384</v>
      </c>
      <c r="D254" t="s">
        <v>385</v>
      </c>
      <c r="E254" t="s">
        <v>403</v>
      </c>
      <c r="F254" t="s">
        <v>386</v>
      </c>
      <c r="G254" t="s">
        <v>423</v>
      </c>
      <c r="H254" t="s">
        <v>1787</v>
      </c>
      <c r="I254" t="b">
        <v>0</v>
      </c>
      <c r="J254">
        <v>42565</v>
      </c>
      <c r="K254" t="s">
        <v>449</v>
      </c>
      <c r="M254" t="s">
        <v>1844</v>
      </c>
      <c r="N254" t="s">
        <v>1823</v>
      </c>
      <c r="O254" t="s">
        <v>393</v>
      </c>
      <c r="P254">
        <v>10573</v>
      </c>
      <c r="Q254" t="s">
        <v>1845</v>
      </c>
      <c r="R254" t="s">
        <v>336</v>
      </c>
      <c r="S254" t="s">
        <v>401</v>
      </c>
      <c r="T254" t="s">
        <v>401</v>
      </c>
      <c r="U254">
        <v>1</v>
      </c>
      <c r="V254">
        <v>1</v>
      </c>
      <c r="W254">
        <v>1</v>
      </c>
      <c r="X254">
        <v>0</v>
      </c>
      <c r="Y254" t="s">
        <v>453</v>
      </c>
      <c r="Z254">
        <v>1346286</v>
      </c>
      <c r="AA254" t="s">
        <v>397</v>
      </c>
      <c r="AB254" t="s">
        <v>398</v>
      </c>
      <c r="AC254" t="s">
        <v>399</v>
      </c>
      <c r="AD254" t="s">
        <v>400</v>
      </c>
      <c r="AE254" t="s">
        <v>258</v>
      </c>
      <c r="AF254">
        <v>3</v>
      </c>
      <c r="AG254">
        <v>2</v>
      </c>
      <c r="AH254">
        <v>3</v>
      </c>
      <c r="AI254">
        <v>4</v>
      </c>
      <c r="AJ254">
        <v>4</v>
      </c>
      <c r="AK254">
        <v>5</v>
      </c>
      <c r="AL254">
        <v>3</v>
      </c>
      <c r="AM254">
        <v>3</v>
      </c>
      <c r="AN254">
        <v>0</v>
      </c>
      <c r="AO254">
        <v>0</v>
      </c>
      <c r="AP254">
        <v>1</v>
      </c>
      <c r="AQ254">
        <v>2</v>
      </c>
      <c r="AR254">
        <v>0</v>
      </c>
      <c r="AS254">
        <v>1</v>
      </c>
      <c r="AT254">
        <v>1</v>
      </c>
      <c r="AU254">
        <v>2</v>
      </c>
      <c r="AV254">
        <v>17</v>
      </c>
      <c r="AW254">
        <v>17</v>
      </c>
      <c r="AX254">
        <v>18</v>
      </c>
      <c r="AY254">
        <v>12</v>
      </c>
      <c r="AZ254">
        <v>10</v>
      </c>
      <c r="BA254">
        <v>15</v>
      </c>
      <c r="BB254">
        <v>13</v>
      </c>
      <c r="BC254">
        <v>0.17647058823528999</v>
      </c>
      <c r="BD254">
        <v>0.11764705882352</v>
      </c>
      <c r="BE254">
        <v>0.16666666666666</v>
      </c>
      <c r="BF254">
        <v>0.33333333333332998</v>
      </c>
      <c r="BG254">
        <v>0.4</v>
      </c>
      <c r="BH254">
        <v>0.33333333333332998</v>
      </c>
      <c r="BI254">
        <v>0.23076923076923</v>
      </c>
    </row>
    <row r="255" spans="1:61" x14ac:dyDescent="0.2">
      <c r="A255" t="s">
        <v>1846</v>
      </c>
      <c r="B255" t="s">
        <v>383</v>
      </c>
      <c r="C255" t="s">
        <v>384</v>
      </c>
      <c r="D255" t="s">
        <v>385</v>
      </c>
      <c r="E255" t="s">
        <v>403</v>
      </c>
      <c r="F255" t="s">
        <v>386</v>
      </c>
      <c r="G255" t="s">
        <v>423</v>
      </c>
      <c r="H255" t="s">
        <v>1787</v>
      </c>
      <c r="I255" t="b">
        <v>0</v>
      </c>
      <c r="J255">
        <v>43703</v>
      </c>
      <c r="K255" t="s">
        <v>449</v>
      </c>
      <c r="M255" t="s">
        <v>1848</v>
      </c>
      <c r="N255" t="s">
        <v>1832</v>
      </c>
      <c r="O255" t="s">
        <v>393</v>
      </c>
      <c r="P255">
        <v>12603</v>
      </c>
      <c r="Q255" t="s">
        <v>1849</v>
      </c>
      <c r="R255" t="s">
        <v>336</v>
      </c>
      <c r="S255" t="s">
        <v>401</v>
      </c>
      <c r="T255" t="s">
        <v>401</v>
      </c>
      <c r="U255">
        <v>1</v>
      </c>
      <c r="V255">
        <v>1</v>
      </c>
      <c r="W255">
        <v>1</v>
      </c>
      <c r="X255">
        <v>0</v>
      </c>
      <c r="Y255" t="s">
        <v>453</v>
      </c>
      <c r="Z255">
        <v>1346286</v>
      </c>
      <c r="AA255" t="s">
        <v>397</v>
      </c>
      <c r="AB255" t="s">
        <v>398</v>
      </c>
      <c r="AC255" t="s">
        <v>399</v>
      </c>
      <c r="AD255" t="s">
        <v>400</v>
      </c>
      <c r="AE255" t="s">
        <v>334</v>
      </c>
      <c r="AF255">
        <v>1</v>
      </c>
      <c r="AG255">
        <v>4</v>
      </c>
      <c r="AH255">
        <v>2</v>
      </c>
      <c r="AI255">
        <v>0</v>
      </c>
      <c r="AJ255">
        <v>1</v>
      </c>
      <c r="AK255">
        <v>2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1</v>
      </c>
      <c r="AU255">
        <v>0</v>
      </c>
      <c r="AV255">
        <v>3</v>
      </c>
      <c r="AW255">
        <v>9</v>
      </c>
      <c r="AX255">
        <v>9</v>
      </c>
      <c r="AY255">
        <v>6</v>
      </c>
      <c r="AZ255">
        <v>8</v>
      </c>
      <c r="BA255">
        <v>3</v>
      </c>
      <c r="BB255">
        <v>5</v>
      </c>
      <c r="BC255">
        <v>0.33333333333332998</v>
      </c>
      <c r="BD255">
        <v>0.44444444444443998</v>
      </c>
      <c r="BE255">
        <v>0.22222222222221999</v>
      </c>
      <c r="BF255">
        <v>0</v>
      </c>
      <c r="BG255">
        <v>0.125</v>
      </c>
      <c r="BH255">
        <v>0.66666666666665997</v>
      </c>
      <c r="BI255">
        <v>0.2</v>
      </c>
    </row>
    <row r="256" spans="1:61" x14ac:dyDescent="0.2">
      <c r="A256" t="s">
        <v>1850</v>
      </c>
      <c r="B256" t="s">
        <v>383</v>
      </c>
      <c r="C256" t="s">
        <v>384</v>
      </c>
      <c r="D256" t="s">
        <v>385</v>
      </c>
      <c r="E256" t="s">
        <v>403</v>
      </c>
      <c r="F256" t="s">
        <v>386</v>
      </c>
      <c r="G256" t="s">
        <v>423</v>
      </c>
      <c r="H256" t="s">
        <v>1787</v>
      </c>
      <c r="I256" t="b">
        <v>0</v>
      </c>
      <c r="J256">
        <v>44941</v>
      </c>
      <c r="K256" t="s">
        <v>449</v>
      </c>
      <c r="M256" t="s">
        <v>1852</v>
      </c>
      <c r="N256" t="s">
        <v>1853</v>
      </c>
      <c r="O256" t="s">
        <v>393</v>
      </c>
      <c r="P256">
        <v>12590</v>
      </c>
      <c r="Q256" t="s">
        <v>1854</v>
      </c>
      <c r="R256" t="s">
        <v>336</v>
      </c>
      <c r="S256" t="s">
        <v>401</v>
      </c>
      <c r="T256" t="s">
        <v>401</v>
      </c>
      <c r="U256">
        <v>1</v>
      </c>
      <c r="V256">
        <v>1</v>
      </c>
      <c r="W256">
        <v>1</v>
      </c>
      <c r="X256">
        <v>0</v>
      </c>
      <c r="Y256" t="s">
        <v>453</v>
      </c>
      <c r="Z256">
        <v>1346286</v>
      </c>
      <c r="AA256" t="s">
        <v>397</v>
      </c>
      <c r="AB256" t="s">
        <v>398</v>
      </c>
      <c r="AC256" t="s">
        <v>399</v>
      </c>
      <c r="AD256" t="s">
        <v>400</v>
      </c>
      <c r="AE256" t="s">
        <v>334</v>
      </c>
      <c r="AF256">
        <v>1</v>
      </c>
      <c r="AG256">
        <v>3</v>
      </c>
      <c r="AH256">
        <v>0</v>
      </c>
      <c r="AI256">
        <v>1</v>
      </c>
      <c r="AJ256">
        <v>1</v>
      </c>
      <c r="AK256">
        <v>0</v>
      </c>
      <c r="AL256">
        <v>3</v>
      </c>
      <c r="AM256">
        <v>0</v>
      </c>
      <c r="AN256">
        <v>1</v>
      </c>
      <c r="AO256">
        <v>0</v>
      </c>
      <c r="AP256">
        <v>2</v>
      </c>
      <c r="AQ256">
        <v>0</v>
      </c>
      <c r="AR256">
        <v>1</v>
      </c>
      <c r="AS256">
        <v>0</v>
      </c>
      <c r="AT256">
        <v>1</v>
      </c>
      <c r="AU256">
        <v>0</v>
      </c>
      <c r="AV256">
        <v>2</v>
      </c>
      <c r="AW256">
        <v>6</v>
      </c>
      <c r="AX256">
        <v>4</v>
      </c>
      <c r="AY256">
        <v>2</v>
      </c>
      <c r="AZ256">
        <v>6</v>
      </c>
      <c r="BA256">
        <v>3</v>
      </c>
      <c r="BB256">
        <v>7</v>
      </c>
      <c r="BC256">
        <v>0.5</v>
      </c>
      <c r="BD256">
        <v>0.5</v>
      </c>
      <c r="BE256">
        <v>0</v>
      </c>
      <c r="BF256">
        <v>0.5</v>
      </c>
      <c r="BG256">
        <v>0.16666666666666</v>
      </c>
      <c r="BH256">
        <v>0</v>
      </c>
      <c r="BI256">
        <v>0.42857142857142</v>
      </c>
    </row>
    <row r="257" spans="1:61" x14ac:dyDescent="0.2">
      <c r="A257" t="s">
        <v>1855</v>
      </c>
      <c r="B257" t="s">
        <v>383</v>
      </c>
      <c r="C257" t="s">
        <v>384</v>
      </c>
      <c r="D257" t="s">
        <v>385</v>
      </c>
      <c r="E257" t="s">
        <v>403</v>
      </c>
      <c r="F257" t="s">
        <v>386</v>
      </c>
      <c r="G257" t="s">
        <v>423</v>
      </c>
      <c r="H257" t="s">
        <v>1787</v>
      </c>
      <c r="I257" t="b">
        <v>0</v>
      </c>
      <c r="J257">
        <v>45836</v>
      </c>
      <c r="K257" t="s">
        <v>449</v>
      </c>
      <c r="M257" t="s">
        <v>1857</v>
      </c>
      <c r="N257" t="s">
        <v>1791</v>
      </c>
      <c r="O257" t="s">
        <v>393</v>
      </c>
      <c r="P257">
        <v>10566</v>
      </c>
      <c r="Q257" t="s">
        <v>1858</v>
      </c>
      <c r="R257" t="s">
        <v>336</v>
      </c>
      <c r="S257" t="s">
        <v>401</v>
      </c>
      <c r="T257" t="s">
        <v>401</v>
      </c>
      <c r="U257">
        <v>1</v>
      </c>
      <c r="V257">
        <v>1</v>
      </c>
      <c r="W257">
        <v>0</v>
      </c>
      <c r="X257">
        <v>0</v>
      </c>
      <c r="Y257" t="s">
        <v>453</v>
      </c>
      <c r="Z257">
        <v>1346286</v>
      </c>
      <c r="AA257" t="s">
        <v>397</v>
      </c>
      <c r="AB257" t="s">
        <v>398</v>
      </c>
      <c r="AC257" t="s">
        <v>399</v>
      </c>
      <c r="AD257" t="s">
        <v>400</v>
      </c>
      <c r="AE257" t="s">
        <v>258</v>
      </c>
      <c r="AF257">
        <v>1</v>
      </c>
      <c r="AG257">
        <v>1</v>
      </c>
      <c r="AH257">
        <v>4</v>
      </c>
      <c r="AI257">
        <v>0</v>
      </c>
      <c r="AJ257">
        <v>4</v>
      </c>
      <c r="AK257">
        <v>2</v>
      </c>
      <c r="AL257">
        <v>1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2</v>
      </c>
      <c r="AW257">
        <v>5</v>
      </c>
      <c r="AX257">
        <v>3</v>
      </c>
      <c r="AY257">
        <v>0</v>
      </c>
      <c r="AZ257">
        <v>2</v>
      </c>
      <c r="BA257">
        <v>4</v>
      </c>
      <c r="BB257">
        <v>1</v>
      </c>
      <c r="BC257">
        <v>0.5</v>
      </c>
      <c r="BD257">
        <v>0.2</v>
      </c>
      <c r="BE257">
        <v>1.3333333333333299</v>
      </c>
      <c r="BF257">
        <v>0</v>
      </c>
      <c r="BG257">
        <v>2</v>
      </c>
      <c r="BH257">
        <v>0.5</v>
      </c>
      <c r="BI257">
        <v>1</v>
      </c>
    </row>
    <row r="258" spans="1:61" x14ac:dyDescent="0.2">
      <c r="A258" t="s">
        <v>1859</v>
      </c>
      <c r="B258" t="s">
        <v>383</v>
      </c>
      <c r="C258" t="s">
        <v>384</v>
      </c>
      <c r="D258" t="s">
        <v>385</v>
      </c>
      <c r="F258" t="s">
        <v>386</v>
      </c>
      <c r="G258" t="s">
        <v>423</v>
      </c>
      <c r="H258" t="s">
        <v>1787</v>
      </c>
      <c r="I258" t="b">
        <v>0</v>
      </c>
      <c r="J258">
        <v>46021</v>
      </c>
      <c r="K258" t="s">
        <v>1861</v>
      </c>
      <c r="M258" t="s">
        <v>1862</v>
      </c>
      <c r="N258" t="s">
        <v>1863</v>
      </c>
      <c r="O258" t="s">
        <v>393</v>
      </c>
      <c r="P258">
        <v>10570</v>
      </c>
      <c r="Q258" t="s">
        <v>1864</v>
      </c>
      <c r="R258" t="s">
        <v>333</v>
      </c>
      <c r="S258" t="s">
        <v>401</v>
      </c>
      <c r="U258">
        <v>0</v>
      </c>
      <c r="V258">
        <v>0</v>
      </c>
      <c r="W258">
        <v>0</v>
      </c>
      <c r="X258">
        <v>0</v>
      </c>
      <c r="Y258" t="s">
        <v>1865</v>
      </c>
      <c r="Z258">
        <v>1448996</v>
      </c>
      <c r="AA258" t="s">
        <v>397</v>
      </c>
      <c r="AB258" t="s">
        <v>398</v>
      </c>
      <c r="AC258" t="s">
        <v>399</v>
      </c>
      <c r="AD258" t="s">
        <v>400</v>
      </c>
      <c r="AE258" t="s">
        <v>334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2</v>
      </c>
      <c r="AX258">
        <v>0</v>
      </c>
      <c r="AY258">
        <v>0</v>
      </c>
      <c r="AZ258">
        <v>0</v>
      </c>
      <c r="BA258">
        <v>1</v>
      </c>
      <c r="BB258">
        <v>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2">
      <c r="A259" t="s">
        <v>1867</v>
      </c>
      <c r="B259" t="s">
        <v>383</v>
      </c>
      <c r="C259" t="s">
        <v>384</v>
      </c>
      <c r="D259" t="s">
        <v>385</v>
      </c>
      <c r="F259" t="s">
        <v>386</v>
      </c>
      <c r="G259" t="s">
        <v>423</v>
      </c>
      <c r="H259" t="s">
        <v>1787</v>
      </c>
      <c r="I259" t="b">
        <v>0</v>
      </c>
      <c r="J259">
        <v>46030</v>
      </c>
      <c r="K259" t="s">
        <v>1869</v>
      </c>
      <c r="M259" t="s">
        <v>1870</v>
      </c>
      <c r="N259" t="s">
        <v>1811</v>
      </c>
      <c r="O259" t="s">
        <v>393</v>
      </c>
      <c r="P259">
        <v>10606</v>
      </c>
      <c r="Q259" t="s">
        <v>1871</v>
      </c>
      <c r="R259" t="s">
        <v>333</v>
      </c>
      <c r="S259" t="s">
        <v>401</v>
      </c>
      <c r="U259">
        <v>0</v>
      </c>
      <c r="V259">
        <v>0</v>
      </c>
      <c r="W259">
        <v>0</v>
      </c>
      <c r="X259">
        <v>0</v>
      </c>
      <c r="Y259" t="s">
        <v>1872</v>
      </c>
      <c r="Z259">
        <v>1449006</v>
      </c>
      <c r="AA259" t="s">
        <v>397</v>
      </c>
      <c r="AB259" t="s">
        <v>398</v>
      </c>
      <c r="AC259" t="s">
        <v>399</v>
      </c>
      <c r="AD259" t="s">
        <v>400</v>
      </c>
      <c r="AE259" t="s">
        <v>334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3</v>
      </c>
      <c r="AZ259">
        <v>1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0</v>
      </c>
      <c r="BG259">
        <v>1</v>
      </c>
      <c r="BH259">
        <v>0</v>
      </c>
      <c r="BI259">
        <v>0</v>
      </c>
    </row>
    <row r="260" spans="1:61" x14ac:dyDescent="0.2">
      <c r="A260" t="s">
        <v>1874</v>
      </c>
      <c r="B260" t="s">
        <v>383</v>
      </c>
      <c r="C260" t="s">
        <v>384</v>
      </c>
      <c r="D260" t="s">
        <v>385</v>
      </c>
      <c r="E260" t="s">
        <v>403</v>
      </c>
      <c r="F260" t="s">
        <v>386</v>
      </c>
      <c r="G260" t="s">
        <v>423</v>
      </c>
      <c r="H260" t="s">
        <v>1787</v>
      </c>
      <c r="I260" t="b">
        <v>0</v>
      </c>
      <c r="J260">
        <v>46156</v>
      </c>
      <c r="K260" t="s">
        <v>449</v>
      </c>
      <c r="M260" t="s">
        <v>1876</v>
      </c>
      <c r="N260" t="s">
        <v>1832</v>
      </c>
      <c r="O260" t="s">
        <v>393</v>
      </c>
      <c r="P260">
        <v>12601</v>
      </c>
      <c r="Q260" t="s">
        <v>1877</v>
      </c>
      <c r="R260" t="s">
        <v>336</v>
      </c>
      <c r="S260" t="s">
        <v>401</v>
      </c>
      <c r="T260" t="s">
        <v>401</v>
      </c>
      <c r="U260">
        <v>1</v>
      </c>
      <c r="V260">
        <v>1</v>
      </c>
      <c r="W260">
        <v>0</v>
      </c>
      <c r="X260">
        <v>0</v>
      </c>
      <c r="Y260" t="s">
        <v>453</v>
      </c>
      <c r="Z260">
        <v>1346286</v>
      </c>
      <c r="AA260" t="s">
        <v>397</v>
      </c>
      <c r="AB260" t="s">
        <v>398</v>
      </c>
      <c r="AC260" t="s">
        <v>399</v>
      </c>
      <c r="AD260" t="s">
        <v>400</v>
      </c>
      <c r="AE260" t="s">
        <v>258</v>
      </c>
      <c r="AF260">
        <v>7</v>
      </c>
      <c r="AG260">
        <v>6</v>
      </c>
      <c r="AH260">
        <v>3</v>
      </c>
      <c r="AI260">
        <v>3</v>
      </c>
      <c r="AJ260">
        <v>3</v>
      </c>
      <c r="AK260">
        <v>6</v>
      </c>
      <c r="AL260">
        <v>4</v>
      </c>
      <c r="AM260">
        <v>7</v>
      </c>
      <c r="AN260">
        <v>0</v>
      </c>
      <c r="AO260">
        <v>1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15</v>
      </c>
      <c r="AW260">
        <v>19</v>
      </c>
      <c r="AX260">
        <v>17</v>
      </c>
      <c r="AY260">
        <v>10</v>
      </c>
      <c r="AZ260">
        <v>11</v>
      </c>
      <c r="BA260">
        <v>22</v>
      </c>
      <c r="BB260">
        <v>9</v>
      </c>
      <c r="BC260">
        <v>0.46666666666666001</v>
      </c>
      <c r="BD260">
        <v>0.31578947368421001</v>
      </c>
      <c r="BE260">
        <v>0.17647058823528999</v>
      </c>
      <c r="BF260">
        <v>0.3</v>
      </c>
      <c r="BG260">
        <v>0.27272727272726999</v>
      </c>
      <c r="BH260">
        <v>0.27272727272726999</v>
      </c>
      <c r="BI260">
        <v>0.44444444444443998</v>
      </c>
    </row>
    <row r="261" spans="1:61" x14ac:dyDescent="0.2">
      <c r="A261" t="s">
        <v>1878</v>
      </c>
      <c r="B261" t="s">
        <v>383</v>
      </c>
      <c r="C261" t="s">
        <v>384</v>
      </c>
      <c r="D261" t="s">
        <v>385</v>
      </c>
      <c r="F261" t="s">
        <v>386</v>
      </c>
      <c r="G261" t="s">
        <v>423</v>
      </c>
      <c r="H261" t="s">
        <v>1787</v>
      </c>
      <c r="I261" t="b">
        <v>0</v>
      </c>
      <c r="J261">
        <v>46218</v>
      </c>
      <c r="K261" t="s">
        <v>1880</v>
      </c>
      <c r="M261" t="s">
        <v>1881</v>
      </c>
      <c r="N261" t="s">
        <v>1882</v>
      </c>
      <c r="O261" t="s">
        <v>393</v>
      </c>
      <c r="P261">
        <v>12508</v>
      </c>
      <c r="Q261" t="s">
        <v>1883</v>
      </c>
      <c r="R261" t="s">
        <v>333</v>
      </c>
      <c r="S261" t="s">
        <v>401</v>
      </c>
      <c r="U261">
        <v>0</v>
      </c>
      <c r="V261">
        <v>0</v>
      </c>
      <c r="W261">
        <v>0</v>
      </c>
      <c r="X261">
        <v>0</v>
      </c>
      <c r="Y261" t="s">
        <v>1884</v>
      </c>
      <c r="Z261">
        <v>1454956</v>
      </c>
      <c r="AA261" t="s">
        <v>397</v>
      </c>
      <c r="AB261" t="s">
        <v>398</v>
      </c>
      <c r="AC261" t="s">
        <v>399</v>
      </c>
      <c r="AD261" t="s">
        <v>400</v>
      </c>
      <c r="AE261" t="s">
        <v>334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3</v>
      </c>
      <c r="AX261">
        <v>5</v>
      </c>
      <c r="AY261">
        <v>3</v>
      </c>
      <c r="AZ261">
        <v>1</v>
      </c>
      <c r="BA261">
        <v>1</v>
      </c>
      <c r="BB261">
        <v>0</v>
      </c>
      <c r="BC261">
        <v>0</v>
      </c>
      <c r="BD261">
        <v>0</v>
      </c>
      <c r="BE261">
        <v>0.2</v>
      </c>
      <c r="BF261">
        <v>0</v>
      </c>
      <c r="BG261">
        <v>0</v>
      </c>
      <c r="BH261">
        <v>0</v>
      </c>
      <c r="BI2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Sheet2"/>
  <dimension ref="A1:R73"/>
  <sheetViews>
    <sheetView zoomScale="85" zoomScaleNormal="85" workbookViewId="0"/>
  </sheetViews>
  <sheetFormatPr defaultRowHeight="12.75" x14ac:dyDescent="0.2"/>
  <cols>
    <col min="1" max="1" width="28.7109375" style="1" customWidth="1"/>
    <col min="2" max="2" width="14.28515625" style="1" bestFit="1" customWidth="1"/>
    <col min="3" max="3" width="3.42578125" style="1" customWidth="1"/>
    <col min="4" max="4" width="4" style="34" bestFit="1" customWidth="1"/>
    <col min="5" max="5" width="19.140625" style="1" customWidth="1"/>
    <col min="6" max="6" width="10.28515625" style="1" bestFit="1" customWidth="1"/>
    <col min="7" max="7" width="10.7109375" style="1" bestFit="1" customWidth="1"/>
    <col min="8" max="8" width="8.85546875" style="1" bestFit="1" customWidth="1"/>
    <col min="9" max="9" width="8.85546875" style="1" customWidth="1"/>
    <col min="10" max="11" width="9.140625" style="1"/>
    <col min="12" max="12" width="2.140625" style="1" customWidth="1"/>
    <col min="13" max="13" width="22.140625" style="1" bestFit="1" customWidth="1"/>
    <col min="14" max="14" width="46.140625" style="1" bestFit="1" customWidth="1"/>
    <col min="15" max="15" width="3.42578125" style="1" customWidth="1"/>
    <col min="16" max="16" width="11.42578125" style="1" bestFit="1" customWidth="1"/>
    <col min="17" max="17" width="3.42578125" style="1" customWidth="1"/>
    <col min="18" max="18" width="11.28515625" style="1" bestFit="1" customWidth="1"/>
    <col min="19" max="19" width="3.5703125" style="1" customWidth="1"/>
    <col min="20" max="16384" width="9.140625" style="1"/>
  </cols>
  <sheetData>
    <row r="1" spans="1:18" x14ac:dyDescent="0.2">
      <c r="A1" s="189" t="s">
        <v>0</v>
      </c>
      <c r="B1" s="189"/>
      <c r="E1" s="243" t="s">
        <v>89</v>
      </c>
      <c r="F1" s="244"/>
      <c r="G1" s="244"/>
      <c r="H1" s="244"/>
      <c r="I1" s="244"/>
      <c r="J1" s="244"/>
      <c r="K1" s="48"/>
      <c r="M1" s="241" t="s">
        <v>1</v>
      </c>
      <c r="N1" s="242"/>
      <c r="P1" s="26" t="s">
        <v>2</v>
      </c>
      <c r="Q1" s="17"/>
      <c r="R1" s="20" t="s">
        <v>3</v>
      </c>
    </row>
    <row r="2" spans="1:18" x14ac:dyDescent="0.2">
      <c r="A2" s="2" t="s">
        <v>4</v>
      </c>
      <c r="B2" s="30">
        <f ca="1">INDEX(MAX_DATE,2,1)</f>
        <v>43842</v>
      </c>
      <c r="E2" s="4"/>
      <c r="F2" s="4" t="s">
        <v>5</v>
      </c>
      <c r="G2" s="4" t="s">
        <v>6</v>
      </c>
      <c r="H2" s="3" t="s">
        <v>7</v>
      </c>
      <c r="I2" s="3" t="s">
        <v>8</v>
      </c>
      <c r="J2" s="10" t="s">
        <v>9</v>
      </c>
      <c r="K2" s="49" t="s">
        <v>88</v>
      </c>
      <c r="M2" s="8" t="s">
        <v>10</v>
      </c>
      <c r="N2" s="27" t="s">
        <v>227</v>
      </c>
      <c r="O2" s="31"/>
      <c r="P2" s="31">
        <v>43842</v>
      </c>
      <c r="Q2" s="51"/>
      <c r="R2" s="19">
        <v>42899</v>
      </c>
    </row>
    <row r="3" spans="1:18" x14ac:dyDescent="0.2">
      <c r="A3" s="2" t="s">
        <v>11</v>
      </c>
      <c r="B3" s="15" t="str">
        <f ca="1">TEXT(CurDate,"mmmm")</f>
        <v>January</v>
      </c>
      <c r="D3" s="34">
        <v>-11</v>
      </c>
      <c r="E3" s="35" t="s">
        <v>12</v>
      </c>
      <c r="F3" s="5">
        <f t="shared" ref="F3:F26" ca="1" si="0">DATE(YEAR(ReportMonthStart),MONTH(ReportMonthStart)+$D3,1)</f>
        <v>43466</v>
      </c>
      <c r="G3" s="5">
        <f t="shared" ref="G3:G13" ca="1" si="1">DATE(YEAR(F3),MONTH(F3)+1,0)</f>
        <v>43496</v>
      </c>
      <c r="H3" s="6">
        <f t="shared" ref="H3:H13" ca="1" si="2">DAY(G3)</f>
        <v>31</v>
      </c>
      <c r="I3" s="6" t="str">
        <f t="shared" ref="I3:I13" ca="1" si="3">IF(MONTH(F3)&lt;=3, "Q1", IF(MONTH(F3)&lt;=6, "Q2", IF(MONTH(F3)&lt;=9, "Q3", "Q4"))) &amp; "-" &amp; YEAR(F3)</f>
        <v>Q1-2019</v>
      </c>
      <c r="J3" s="2" t="str">
        <f t="shared" ref="J3:J13" ca="1" si="4">TEXT(F3, MonthLabelFormat)</f>
        <v>Jan-19</v>
      </c>
      <c r="K3" s="39">
        <v>1</v>
      </c>
      <c r="M3" s="8" t="s">
        <v>13</v>
      </c>
      <c r="N3" s="13">
        <v>0</v>
      </c>
      <c r="Q3" s="17"/>
      <c r="R3" s="17"/>
    </row>
    <row r="4" spans="1:18" x14ac:dyDescent="0.2">
      <c r="A4" s="2" t="s">
        <v>14</v>
      </c>
      <c r="B4" s="9">
        <f ca="1">DAY(CurDate)</f>
        <v>12</v>
      </c>
      <c r="D4" s="34">
        <v>-10</v>
      </c>
      <c r="E4" s="35" t="s">
        <v>15</v>
      </c>
      <c r="F4" s="5">
        <f t="shared" ca="1" si="0"/>
        <v>43497</v>
      </c>
      <c r="G4" s="5">
        <f t="shared" ca="1" si="1"/>
        <v>43524</v>
      </c>
      <c r="H4" s="6">
        <f t="shared" ca="1" si="2"/>
        <v>28</v>
      </c>
      <c r="I4" s="6" t="str">
        <f t="shared" ca="1" si="3"/>
        <v>Q1-2019</v>
      </c>
      <c r="J4" s="2" t="str">
        <f t="shared" ca="1" si="4"/>
        <v>Feb-19</v>
      </c>
      <c r="K4" s="39">
        <v>2</v>
      </c>
      <c r="Q4" s="17"/>
      <c r="R4" s="17"/>
    </row>
    <row r="5" spans="1:18" x14ac:dyDescent="0.2">
      <c r="A5" s="2" t="s">
        <v>66</v>
      </c>
      <c r="B5" s="9">
        <f ca="1">DAY(DATE(YEAR(CurDate),MONTH(CurDate)+1,0))</f>
        <v>31</v>
      </c>
      <c r="D5" s="34">
        <v>-9</v>
      </c>
      <c r="E5" s="35" t="s">
        <v>17</v>
      </c>
      <c r="F5" s="5">
        <f t="shared" ca="1" si="0"/>
        <v>43525</v>
      </c>
      <c r="G5" s="5">
        <f t="shared" ca="1" si="1"/>
        <v>43555</v>
      </c>
      <c r="H5" s="6">
        <f t="shared" ca="1" si="2"/>
        <v>31</v>
      </c>
      <c r="I5" s="6" t="str">
        <f t="shared" ca="1" si="3"/>
        <v>Q1-2019</v>
      </c>
      <c r="J5" s="2" t="str">
        <f t="shared" ca="1" si="4"/>
        <v>Mar-19</v>
      </c>
      <c r="K5" s="39">
        <v>3</v>
      </c>
      <c r="M5" s="36" t="s">
        <v>64</v>
      </c>
      <c r="N5" s="2">
        <v>1</v>
      </c>
      <c r="Q5" s="17"/>
      <c r="R5" s="17"/>
    </row>
    <row r="6" spans="1:18" x14ac:dyDescent="0.2">
      <c r="A6" s="35" t="s">
        <v>84</v>
      </c>
      <c r="B6" s="9">
        <f ca="1">MONTH(CurDate)</f>
        <v>1</v>
      </c>
      <c r="D6" s="34">
        <v>-8</v>
      </c>
      <c r="E6" s="35" t="s">
        <v>19</v>
      </c>
      <c r="F6" s="5">
        <f t="shared" ca="1" si="0"/>
        <v>43556</v>
      </c>
      <c r="G6" s="5">
        <f t="shared" ca="1" si="1"/>
        <v>43585</v>
      </c>
      <c r="H6" s="6">
        <f t="shared" ca="1" si="2"/>
        <v>30</v>
      </c>
      <c r="I6" s="6" t="str">
        <f t="shared" ca="1" si="3"/>
        <v>Q2-2019</v>
      </c>
      <c r="J6" s="2" t="str">
        <f t="shared" ca="1" si="4"/>
        <v>Apr-19</v>
      </c>
      <c r="K6" s="39">
        <v>4</v>
      </c>
      <c r="M6" s="36" t="s">
        <v>65</v>
      </c>
      <c r="N6" s="2" t="str">
        <f ca="1">INDEX(LIST_AID,AIDIndex,1)</f>
        <v>All</v>
      </c>
      <c r="Q6" s="17"/>
      <c r="R6" s="17"/>
    </row>
    <row r="7" spans="1:18" x14ac:dyDescent="0.2">
      <c r="A7" s="2" t="s">
        <v>16</v>
      </c>
      <c r="B7" s="2">
        <f ca="1">YEAR(CurDate)</f>
        <v>2020</v>
      </c>
      <c r="D7" s="34">
        <v>-7</v>
      </c>
      <c r="E7" s="35" t="s">
        <v>21</v>
      </c>
      <c r="F7" s="5">
        <f t="shared" ca="1" si="0"/>
        <v>43586</v>
      </c>
      <c r="G7" s="5">
        <f t="shared" ca="1" si="1"/>
        <v>43616</v>
      </c>
      <c r="H7" s="6">
        <f t="shared" ca="1" si="2"/>
        <v>31</v>
      </c>
      <c r="I7" s="6" t="str">
        <f t="shared" ca="1" si="3"/>
        <v>Q2-2019</v>
      </c>
      <c r="J7" s="2" t="str">
        <f t="shared" ca="1" si="4"/>
        <v>May-19</v>
      </c>
      <c r="K7" s="39">
        <v>5</v>
      </c>
      <c r="Q7" s="17"/>
      <c r="R7" s="17"/>
    </row>
    <row r="8" spans="1:18" x14ac:dyDescent="0.2">
      <c r="A8" s="2" t="s">
        <v>18</v>
      </c>
      <c r="B8" s="7">
        <f ca="1">DATE(CurYear,1,1)</f>
        <v>43831</v>
      </c>
      <c r="D8" s="34">
        <v>-6</v>
      </c>
      <c r="E8" s="35" t="s">
        <v>22</v>
      </c>
      <c r="F8" s="5">
        <f t="shared" ca="1" si="0"/>
        <v>43617</v>
      </c>
      <c r="G8" s="5">
        <f t="shared" ca="1" si="1"/>
        <v>43646</v>
      </c>
      <c r="H8" s="6">
        <f t="shared" ca="1" si="2"/>
        <v>30</v>
      </c>
      <c r="I8" s="6" t="str">
        <f t="shared" ca="1" si="3"/>
        <v>Q2-2019</v>
      </c>
      <c r="J8" s="2" t="str">
        <f t="shared" ca="1" si="4"/>
        <v>Jun-19</v>
      </c>
      <c r="K8" s="39">
        <v>6</v>
      </c>
      <c r="M8" s="11" t="s">
        <v>39</v>
      </c>
      <c r="N8" s="2">
        <v>2.2000000000000002</v>
      </c>
      <c r="Q8" s="17"/>
      <c r="R8" s="17"/>
    </row>
    <row r="9" spans="1:18" x14ac:dyDescent="0.2">
      <c r="A9" s="35" t="s">
        <v>99</v>
      </c>
      <c r="B9" s="7">
        <f ca="1">TODAY()-1</f>
        <v>43842</v>
      </c>
      <c r="D9" s="34">
        <v>-5</v>
      </c>
      <c r="E9" s="35" t="s">
        <v>24</v>
      </c>
      <c r="F9" s="5">
        <f t="shared" ca="1" si="0"/>
        <v>43647</v>
      </c>
      <c r="G9" s="5">
        <f t="shared" ca="1" si="1"/>
        <v>43677</v>
      </c>
      <c r="H9" s="6">
        <f t="shared" ca="1" si="2"/>
        <v>31</v>
      </c>
      <c r="I9" s="6" t="str">
        <f t="shared" ca="1" si="3"/>
        <v>Q3-2019</v>
      </c>
      <c r="J9" s="2" t="str">
        <f t="shared" ca="1" si="4"/>
        <v>Jul-19</v>
      </c>
      <c r="K9" s="39">
        <v>7</v>
      </c>
      <c r="Q9" s="17"/>
      <c r="R9" s="17"/>
    </row>
    <row r="10" spans="1:18" x14ac:dyDescent="0.2">
      <c r="A10" s="8" t="s">
        <v>20</v>
      </c>
      <c r="B10" s="24">
        <f ca="1">INDEX(RUN_DATE,2,1)</f>
        <v>42899</v>
      </c>
      <c r="D10" s="34">
        <v>-4</v>
      </c>
      <c r="E10" s="35" t="s">
        <v>27</v>
      </c>
      <c r="F10" s="5">
        <f t="shared" ca="1" si="0"/>
        <v>43678</v>
      </c>
      <c r="G10" s="5">
        <f t="shared" ca="1" si="1"/>
        <v>43708</v>
      </c>
      <c r="H10" s="6">
        <f t="shared" ca="1" si="2"/>
        <v>31</v>
      </c>
      <c r="I10" s="6" t="str">
        <f t="shared" ca="1" si="3"/>
        <v>Q3-2019</v>
      </c>
      <c r="J10" s="2" t="str">
        <f t="shared" ca="1" si="4"/>
        <v>Aug-19</v>
      </c>
      <c r="K10" s="39">
        <v>8</v>
      </c>
      <c r="M10" s="11" t="s">
        <v>46</v>
      </c>
      <c r="N10" s="7">
        <f ca="1">DATE(YEAR(CurJanuary),MONTH(CurJanuary)-1,1)</f>
        <v>43800</v>
      </c>
      <c r="Q10" s="17"/>
      <c r="R10" s="17"/>
    </row>
    <row r="11" spans="1:18" x14ac:dyDescent="0.2">
      <c r="A11" s="27" t="s">
        <v>36</v>
      </c>
      <c r="B11" s="7">
        <f ca="1">DATE(YEAR(CurDate), MONTH(CurDate),1)</f>
        <v>43831</v>
      </c>
      <c r="D11" s="34">
        <v>-3</v>
      </c>
      <c r="E11" s="35" t="s">
        <v>30</v>
      </c>
      <c r="F11" s="5">
        <f t="shared" ca="1" si="0"/>
        <v>43709</v>
      </c>
      <c r="G11" s="5">
        <f t="shared" ca="1" si="1"/>
        <v>43738</v>
      </c>
      <c r="H11" s="6">
        <f t="shared" ca="1" si="2"/>
        <v>30</v>
      </c>
      <c r="I11" s="6" t="str">
        <f t="shared" ca="1" si="3"/>
        <v>Q3-2019</v>
      </c>
      <c r="J11" s="2" t="str">
        <f t="shared" ca="1" si="4"/>
        <v>Sep-19</v>
      </c>
      <c r="K11" s="39">
        <v>9</v>
      </c>
      <c r="M11" s="25"/>
      <c r="Q11" s="17"/>
      <c r="R11" s="17"/>
    </row>
    <row r="12" spans="1:18" x14ac:dyDescent="0.2">
      <c r="A12" s="27" t="s">
        <v>37</v>
      </c>
      <c r="B12" s="7">
        <f ca="1">DATE(YEAR(CurMonthStart),MONTH(CurMonthStart)+1,0)</f>
        <v>43861</v>
      </c>
      <c r="D12" s="34">
        <v>-2</v>
      </c>
      <c r="E12" s="35" t="s">
        <v>32</v>
      </c>
      <c r="F12" s="5">
        <f t="shared" ca="1" si="0"/>
        <v>43739</v>
      </c>
      <c r="G12" s="5">
        <f t="shared" ca="1" si="1"/>
        <v>43769</v>
      </c>
      <c r="H12" s="6">
        <f t="shared" ca="1" si="2"/>
        <v>31</v>
      </c>
      <c r="I12" s="6" t="str">
        <f t="shared" ca="1" si="3"/>
        <v>Q4-2019</v>
      </c>
      <c r="J12" s="2" t="str">
        <f t="shared" ca="1" si="4"/>
        <v>Oct-19</v>
      </c>
      <c r="K12" s="39">
        <v>10</v>
      </c>
      <c r="M12" s="42" t="s">
        <v>75</v>
      </c>
      <c r="N12" s="2">
        <v>2</v>
      </c>
      <c r="Q12" s="17"/>
      <c r="R12" s="17"/>
    </row>
    <row r="13" spans="1:18" x14ac:dyDescent="0.2">
      <c r="A13" s="27" t="s">
        <v>159</v>
      </c>
      <c r="B13" s="7">
        <f ca="1">DATE(YEAR(CurMonthStart), MONTH(CurMonthStart)-1,1)</f>
        <v>43800</v>
      </c>
      <c r="D13" s="34">
        <v>-1</v>
      </c>
      <c r="E13" s="35" t="s">
        <v>33</v>
      </c>
      <c r="F13" s="5">
        <f t="shared" ca="1" si="0"/>
        <v>43770</v>
      </c>
      <c r="G13" s="5">
        <f t="shared" ca="1" si="1"/>
        <v>43799</v>
      </c>
      <c r="H13" s="6">
        <f t="shared" ca="1" si="2"/>
        <v>30</v>
      </c>
      <c r="I13" s="6" t="str">
        <f t="shared" ca="1" si="3"/>
        <v>Q4-2019</v>
      </c>
      <c r="J13" s="2" t="str">
        <f t="shared" ca="1" si="4"/>
        <v>Nov-19</v>
      </c>
      <c r="K13" s="39">
        <v>11</v>
      </c>
      <c r="M13" s="42" t="s">
        <v>76</v>
      </c>
      <c r="N13" s="2" t="str">
        <f>INDEX(AUTO_POPULATE,AutoPopulateIndex)</f>
        <v>NO</v>
      </c>
      <c r="Q13" s="17"/>
      <c r="R13" s="17"/>
    </row>
    <row r="14" spans="1:18" x14ac:dyDescent="0.2">
      <c r="A14" s="27" t="s">
        <v>226</v>
      </c>
      <c r="B14" s="7">
        <f ca="1">DATE(YEAR(CurMonthStart), MONTH(CurMonthStart)-2,1)</f>
        <v>43770</v>
      </c>
      <c r="D14" s="34">
        <v>0</v>
      </c>
      <c r="E14" s="35" t="s">
        <v>34</v>
      </c>
      <c r="F14" s="5">
        <f t="shared" ca="1" si="0"/>
        <v>43800</v>
      </c>
      <c r="G14" s="5">
        <f ca="1">DATE(YEAR(F14),MONTH(F14)+1,0)</f>
        <v>43830</v>
      </c>
      <c r="H14" s="6">
        <f ca="1">DAY(G14)</f>
        <v>31</v>
      </c>
      <c r="I14" s="6" t="str">
        <f ca="1">IF(MONTH(F14)&lt;=3, "Q1", IF(MONTH(F14)&lt;=6, "Q2", IF(MONTH(F14)&lt;=9, "Q3", "Q4"))) &amp; "-" &amp; YEAR(F14)</f>
        <v>Q4-2019</v>
      </c>
      <c r="J14" s="2" t="str">
        <f t="shared" ref="J14:J26" ca="1" si="5">TEXT(F14, MonthLabelFormat)</f>
        <v>Dec-19</v>
      </c>
      <c r="K14" s="39">
        <v>12</v>
      </c>
      <c r="M14" s="25"/>
      <c r="Q14" s="17"/>
      <c r="R14" s="17"/>
    </row>
    <row r="15" spans="1:18" ht="12" customHeight="1" x14ac:dyDescent="0.2">
      <c r="A15" s="27" t="s">
        <v>38</v>
      </c>
      <c r="B15" s="7">
        <f ca="1">IF(CurDate=CurMonthEnd,CurMonthStart,DATE(YEAR(CurDate),MONTH(CurDate)-1,1))</f>
        <v>43800</v>
      </c>
      <c r="D15" s="34">
        <v>1</v>
      </c>
      <c r="E15" s="35" t="s">
        <v>35</v>
      </c>
      <c r="F15" s="5">
        <f t="shared" ca="1" si="0"/>
        <v>43831</v>
      </c>
      <c r="G15" s="5">
        <f t="shared" ref="G15:G26" ca="1" si="6">DATE(YEAR(F15),MONTH(F15)+1,0)</f>
        <v>43861</v>
      </c>
      <c r="H15" s="6">
        <f t="shared" ref="H15:H26" ca="1" si="7">DAY(G15)</f>
        <v>31</v>
      </c>
      <c r="I15" s="6" t="str">
        <f t="shared" ref="I15:I26" ca="1" si="8">IF(MONTH(F15)&lt;=3, "Q1", IF(MONTH(F15)&lt;=6, "Q2", IF(MONTH(F15)&lt;=9, "Q3", "Q4"))) &amp; "-" &amp; YEAR(F15)</f>
        <v>Q1-2020</v>
      </c>
      <c r="J15" s="2" t="str">
        <f t="shared" ca="1" si="5"/>
        <v>Jan-20</v>
      </c>
      <c r="K15" s="39">
        <v>13</v>
      </c>
      <c r="M15" s="42" t="s">
        <v>78</v>
      </c>
      <c r="N15" s="2">
        <v>14</v>
      </c>
      <c r="Q15" s="17"/>
      <c r="R15" s="17"/>
    </row>
    <row r="16" spans="1:18" x14ac:dyDescent="0.2">
      <c r="A16" s="27" t="s">
        <v>85</v>
      </c>
      <c r="B16" s="9">
        <f ca="1">MONTH(StartMonth)</f>
        <v>12</v>
      </c>
      <c r="D16" s="34">
        <v>2</v>
      </c>
      <c r="E16" s="35" t="s">
        <v>48</v>
      </c>
      <c r="F16" s="5">
        <f t="shared" ca="1" si="0"/>
        <v>43862</v>
      </c>
      <c r="G16" s="5">
        <f t="shared" ca="1" si="6"/>
        <v>43890</v>
      </c>
      <c r="H16" s="6">
        <f t="shared" ca="1" si="7"/>
        <v>29</v>
      </c>
      <c r="I16" s="6" t="str">
        <f t="shared" ca="1" si="8"/>
        <v>Q1-2020</v>
      </c>
      <c r="J16" s="2" t="str">
        <f t="shared" ca="1" si="5"/>
        <v>Feb-20</v>
      </c>
      <c r="K16" s="39">
        <v>14</v>
      </c>
      <c r="M16" s="42" t="s">
        <v>79</v>
      </c>
      <c r="N16" s="7">
        <f ca="1">INDEX(MONTHS,MonthIndex,2)</f>
        <v>43862</v>
      </c>
      <c r="Q16" s="17"/>
      <c r="R16" s="17"/>
    </row>
    <row r="17" spans="1:18" ht="12.75" customHeight="1" x14ac:dyDescent="0.2">
      <c r="A17" s="27" t="s">
        <v>91</v>
      </c>
      <c r="B17" s="9">
        <f ca="1">MATCH(StartMonth,MONTH_LIST,0)</f>
        <v>12</v>
      </c>
      <c r="D17" s="34">
        <v>3</v>
      </c>
      <c r="E17" s="35" t="s">
        <v>49</v>
      </c>
      <c r="F17" s="5">
        <f t="shared" ca="1" si="0"/>
        <v>43891</v>
      </c>
      <c r="G17" s="5">
        <f t="shared" ca="1" si="6"/>
        <v>43921</v>
      </c>
      <c r="H17" s="6">
        <f t="shared" ca="1" si="7"/>
        <v>31</v>
      </c>
      <c r="I17" s="6" t="str">
        <f t="shared" ca="1" si="8"/>
        <v>Q1-2020</v>
      </c>
      <c r="J17" s="2" t="str">
        <f t="shared" ca="1" si="5"/>
        <v>Mar-20</v>
      </c>
      <c r="K17" s="39">
        <v>15</v>
      </c>
      <c r="M17" s="42" t="s">
        <v>82</v>
      </c>
      <c r="N17" s="7" t="str">
        <f ca="1">TEXT(SelectedMonth,"yyyymm")</f>
        <v>202002</v>
      </c>
      <c r="Q17" s="17"/>
      <c r="R17" s="17"/>
    </row>
    <row r="18" spans="1:18" ht="12.75" customHeight="1" x14ac:dyDescent="0.2">
      <c r="A18" s="27" t="s">
        <v>90</v>
      </c>
      <c r="B18" s="9">
        <v>18</v>
      </c>
      <c r="D18" s="34">
        <v>4</v>
      </c>
      <c r="E18" s="35" t="s">
        <v>50</v>
      </c>
      <c r="F18" s="5">
        <f t="shared" ca="1" si="0"/>
        <v>43922</v>
      </c>
      <c r="G18" s="5">
        <f t="shared" ca="1" si="6"/>
        <v>43951</v>
      </c>
      <c r="H18" s="6">
        <f t="shared" ca="1" si="7"/>
        <v>30</v>
      </c>
      <c r="I18" s="6" t="str">
        <f t="shared" ca="1" si="8"/>
        <v>Q2-2020</v>
      </c>
      <c r="J18" s="2" t="str">
        <f t="shared" ca="1" si="5"/>
        <v>Apr-20</v>
      </c>
      <c r="K18" s="39">
        <v>16</v>
      </c>
      <c r="Q18" s="17"/>
      <c r="R18" s="17"/>
    </row>
    <row r="19" spans="1:18" ht="12.75" customHeight="1" x14ac:dyDescent="0.2">
      <c r="A19" s="27" t="s">
        <v>92</v>
      </c>
      <c r="B19" s="2">
        <f ca="1">StartMonthIndex+MonthlyOffset-1</f>
        <v>29</v>
      </c>
      <c r="D19" s="34">
        <v>5</v>
      </c>
      <c r="E19" s="35" t="s">
        <v>51</v>
      </c>
      <c r="F19" s="5">
        <f t="shared" ca="1" si="0"/>
        <v>43952</v>
      </c>
      <c r="G19" s="5">
        <f t="shared" ca="1" si="6"/>
        <v>43982</v>
      </c>
      <c r="H19" s="6">
        <f t="shared" ca="1" si="7"/>
        <v>31</v>
      </c>
      <c r="I19" s="6" t="str">
        <f t="shared" ca="1" si="8"/>
        <v>Q2-2020</v>
      </c>
      <c r="J19" s="2" t="str">
        <f t="shared" ca="1" si="5"/>
        <v>May-20</v>
      </c>
      <c r="K19" s="39">
        <v>17</v>
      </c>
      <c r="M19" s="43" t="s">
        <v>80</v>
      </c>
      <c r="N19" s="2">
        <f ca="1">MATCH(CurMonthStart,MONTH_LIST,0)</f>
        <v>13</v>
      </c>
      <c r="Q19" s="17"/>
      <c r="R19" s="17"/>
    </row>
    <row r="20" spans="1:18" x14ac:dyDescent="0.2">
      <c r="A20" s="27" t="s">
        <v>95</v>
      </c>
      <c r="B20" s="2" t="e">
        <f ca="1">GetColumnLetter(MonthlyOffset+12+CurMonthNumber)</f>
        <v>#NAME?</v>
      </c>
      <c r="D20" s="34">
        <v>6</v>
      </c>
      <c r="E20" s="35" t="s">
        <v>52</v>
      </c>
      <c r="F20" s="5">
        <f t="shared" ca="1" si="0"/>
        <v>43983</v>
      </c>
      <c r="G20" s="5">
        <f t="shared" ca="1" si="6"/>
        <v>44012</v>
      </c>
      <c r="H20" s="6">
        <f t="shared" ca="1" si="7"/>
        <v>30</v>
      </c>
      <c r="I20" s="6" t="str">
        <f t="shared" ca="1" si="8"/>
        <v>Q2-2020</v>
      </c>
      <c r="J20" s="2" t="str">
        <f t="shared" ca="1" si="5"/>
        <v>Jun-20</v>
      </c>
      <c r="K20" s="39">
        <v>18</v>
      </c>
      <c r="Q20" s="17"/>
      <c r="R20" s="17"/>
    </row>
    <row r="21" spans="1:18" x14ac:dyDescent="0.2">
      <c r="A21" s="27" t="s">
        <v>190</v>
      </c>
      <c r="B21" s="7">
        <f ca="1">IF(CurDate=CurMonthEnd,CurMonthStart,DATE(YEAR(CurDate),MONTH(CurDate)-1,1))</f>
        <v>43800</v>
      </c>
      <c r="C21"/>
      <c r="D21" s="34">
        <v>7</v>
      </c>
      <c r="E21" s="35" t="s">
        <v>53</v>
      </c>
      <c r="F21" s="5">
        <f t="shared" ca="1" si="0"/>
        <v>44013</v>
      </c>
      <c r="G21" s="5">
        <f t="shared" ca="1" si="6"/>
        <v>44043</v>
      </c>
      <c r="H21" s="6">
        <f t="shared" ca="1" si="7"/>
        <v>31</v>
      </c>
      <c r="I21" s="6" t="str">
        <f t="shared" ca="1" si="8"/>
        <v>Q3-2020</v>
      </c>
      <c r="J21" s="2" t="str">
        <f t="shared" ca="1" si="5"/>
        <v>Jul-20</v>
      </c>
      <c r="K21" s="39">
        <v>19</v>
      </c>
      <c r="M21" s="43" t="s">
        <v>97</v>
      </c>
      <c r="N21" s="2">
        <v>1</v>
      </c>
      <c r="Q21" s="17"/>
      <c r="R21" s="17"/>
    </row>
    <row r="22" spans="1:18" x14ac:dyDescent="0.2">
      <c r="A22" s="27" t="s">
        <v>349</v>
      </c>
      <c r="B22" s="7">
        <f ca="1">DATE(YEAR(CurMonthStart),MONTH(CurMonthStart)-12,1)</f>
        <v>43466</v>
      </c>
      <c r="C22"/>
      <c r="D22" s="34">
        <v>8</v>
      </c>
      <c r="E22" s="35" t="s">
        <v>54</v>
      </c>
      <c r="F22" s="5">
        <f t="shared" ca="1" si="0"/>
        <v>44044</v>
      </c>
      <c r="G22" s="5">
        <f t="shared" ca="1" si="6"/>
        <v>44074</v>
      </c>
      <c r="H22" s="6">
        <f t="shared" ca="1" si="7"/>
        <v>31</v>
      </c>
      <c r="I22" s="6" t="str">
        <f t="shared" ca="1" si="8"/>
        <v>Q3-2020</v>
      </c>
      <c r="J22" s="2" t="str">
        <f t="shared" ca="1" si="5"/>
        <v>Aug-20</v>
      </c>
      <c r="K22" s="39">
        <v>20</v>
      </c>
      <c r="M22" s="43" t="s">
        <v>98</v>
      </c>
      <c r="N22" s="2"/>
      <c r="Q22" s="17"/>
      <c r="R22" s="17"/>
    </row>
    <row r="23" spans="1:18" x14ac:dyDescent="0.2">
      <c r="A23" s="27" t="s">
        <v>69</v>
      </c>
      <c r="B23" s="7">
        <f ca="1">DATE(CurYear-2,1,1)</f>
        <v>43101</v>
      </c>
      <c r="C23"/>
      <c r="D23" s="34">
        <v>9</v>
      </c>
      <c r="E23" s="35" t="s">
        <v>55</v>
      </c>
      <c r="F23" s="5">
        <f t="shared" ca="1" si="0"/>
        <v>44075</v>
      </c>
      <c r="G23" s="5">
        <f t="shared" ca="1" si="6"/>
        <v>44104</v>
      </c>
      <c r="H23" s="6">
        <f t="shared" ca="1" si="7"/>
        <v>30</v>
      </c>
      <c r="I23" s="6" t="str">
        <f t="shared" ca="1" si="8"/>
        <v>Q3-2020</v>
      </c>
      <c r="J23" s="2" t="str">
        <f t="shared" ca="1" si="5"/>
        <v>Sep-20</v>
      </c>
      <c r="K23" s="39">
        <v>21</v>
      </c>
      <c r="Q23" s="17"/>
      <c r="R23" s="17"/>
    </row>
    <row r="24" spans="1:18" x14ac:dyDescent="0.2">
      <c r="A24" s="27" t="s">
        <v>70</v>
      </c>
      <c r="B24" s="7">
        <f ca="1">DATE(CurYear-1,1,1)</f>
        <v>43466</v>
      </c>
      <c r="C24"/>
      <c r="D24" s="34">
        <v>10</v>
      </c>
      <c r="E24" s="35" t="s">
        <v>56</v>
      </c>
      <c r="F24" s="5">
        <f t="shared" ca="1" si="0"/>
        <v>44105</v>
      </c>
      <c r="G24" s="5">
        <f t="shared" ca="1" si="6"/>
        <v>44135</v>
      </c>
      <c r="H24" s="6">
        <f t="shared" ca="1" si="7"/>
        <v>31</v>
      </c>
      <c r="I24" s="6" t="str">
        <f t="shared" ca="1" si="8"/>
        <v>Q4-2020</v>
      </c>
      <c r="J24" s="2" t="str">
        <f t="shared" ca="1" si="5"/>
        <v>Oct-20</v>
      </c>
      <c r="K24" s="39">
        <v>22</v>
      </c>
      <c r="M24" s="42" t="s">
        <v>309</v>
      </c>
      <c r="N24" s="2">
        <v>61</v>
      </c>
      <c r="Q24" s="17"/>
      <c r="R24" s="17"/>
    </row>
    <row r="25" spans="1:18" x14ac:dyDescent="0.2">
      <c r="A25" s="53" t="s">
        <v>93</v>
      </c>
      <c r="B25" s="54" t="b">
        <v>0</v>
      </c>
      <c r="C25" s="12"/>
      <c r="D25" s="34">
        <v>11</v>
      </c>
      <c r="E25" s="35" t="s">
        <v>57</v>
      </c>
      <c r="F25" s="5">
        <f t="shared" ca="1" si="0"/>
        <v>44136</v>
      </c>
      <c r="G25" s="5">
        <f t="shared" ca="1" si="6"/>
        <v>44165</v>
      </c>
      <c r="H25" s="6">
        <f t="shared" ca="1" si="7"/>
        <v>30</v>
      </c>
      <c r="I25" s="6" t="str">
        <f t="shared" ca="1" si="8"/>
        <v>Q4-2020</v>
      </c>
      <c r="J25" s="2" t="str">
        <f t="shared" ca="1" si="5"/>
        <v>Nov-20</v>
      </c>
      <c r="K25" s="39">
        <v>23</v>
      </c>
      <c r="Q25" s="17"/>
      <c r="R25" s="17"/>
    </row>
    <row r="26" spans="1:18" x14ac:dyDescent="0.2">
      <c r="A26" s="241" t="s">
        <v>23</v>
      </c>
      <c r="B26" s="242"/>
      <c r="C26" s="16"/>
      <c r="D26" s="34">
        <v>12</v>
      </c>
      <c r="E26" s="35" t="s">
        <v>58</v>
      </c>
      <c r="F26" s="5">
        <f t="shared" ca="1" si="0"/>
        <v>44166</v>
      </c>
      <c r="G26" s="5">
        <f t="shared" ca="1" si="6"/>
        <v>44196</v>
      </c>
      <c r="H26" s="6">
        <f t="shared" ca="1" si="7"/>
        <v>31</v>
      </c>
      <c r="I26" s="6" t="str">
        <f t="shared" ca="1" si="8"/>
        <v>Q4-2020</v>
      </c>
      <c r="J26" s="2" t="str">
        <f t="shared" ca="1" si="5"/>
        <v>Dec-20</v>
      </c>
      <c r="K26" s="39">
        <v>24</v>
      </c>
      <c r="Q26" s="17"/>
      <c r="R26" s="17"/>
    </row>
    <row r="27" spans="1:18" x14ac:dyDescent="0.2">
      <c r="A27" s="8" t="s">
        <v>25</v>
      </c>
      <c r="B27" s="2" t="s">
        <v>26</v>
      </c>
      <c r="C27" s="16"/>
      <c r="Q27" s="17"/>
      <c r="R27" s="17"/>
    </row>
    <row r="28" spans="1:18" x14ac:dyDescent="0.2">
      <c r="A28" s="8" t="s">
        <v>28</v>
      </c>
      <c r="B28" s="22" t="s">
        <v>29</v>
      </c>
      <c r="C28" s="16"/>
      <c r="D28" s="34">
        <v>-7</v>
      </c>
      <c r="E28" s="25" t="s">
        <v>102</v>
      </c>
      <c r="F28" s="31">
        <f t="shared" ref="F28:F35" ca="1" si="9">CurDate+D28</f>
        <v>43835</v>
      </c>
      <c r="G28" s="26"/>
      <c r="Q28" s="17"/>
      <c r="R28" s="17"/>
    </row>
    <row r="29" spans="1:18" ht="25.5" x14ac:dyDescent="0.2">
      <c r="A29" s="33" t="s">
        <v>31</v>
      </c>
      <c r="B29" s="32" t="s">
        <v>41</v>
      </c>
      <c r="C29" s="16"/>
      <c r="D29" s="34">
        <v>-6</v>
      </c>
      <c r="E29" s="25" t="s">
        <v>103</v>
      </c>
      <c r="F29" s="31">
        <f t="shared" ca="1" si="9"/>
        <v>43836</v>
      </c>
      <c r="G29" s="26"/>
      <c r="Q29" s="17"/>
      <c r="R29" s="17"/>
    </row>
    <row r="30" spans="1:18" x14ac:dyDescent="0.2">
      <c r="A30" s="45" t="s">
        <v>87</v>
      </c>
      <c r="B30" s="2" t="str">
        <f ca="1">IF(SelectedMonth=CurMonthStart, "Projection","Actual")</f>
        <v>Actual</v>
      </c>
      <c r="C30" s="16"/>
      <c r="D30" s="34">
        <v>-5</v>
      </c>
      <c r="E30" s="25" t="s">
        <v>104</v>
      </c>
      <c r="F30" s="31">
        <f t="shared" ca="1" si="9"/>
        <v>43837</v>
      </c>
      <c r="G30" s="26"/>
      <c r="Q30" s="17"/>
      <c r="R30" s="17"/>
    </row>
    <row r="31" spans="1:18" x14ac:dyDescent="0.2">
      <c r="A31" s="14"/>
      <c r="B31" s="18"/>
      <c r="C31"/>
      <c r="D31" s="34">
        <v>-4</v>
      </c>
      <c r="E31" s="25" t="s">
        <v>105</v>
      </c>
      <c r="F31" s="31">
        <f t="shared" ca="1" si="9"/>
        <v>43838</v>
      </c>
      <c r="G31" s="26"/>
      <c r="Q31" s="17"/>
      <c r="R31" s="17"/>
    </row>
    <row r="32" spans="1:18" x14ac:dyDescent="0.2">
      <c r="C32"/>
      <c r="D32" s="34">
        <v>-3</v>
      </c>
      <c r="E32" s="25" t="s">
        <v>106</v>
      </c>
      <c r="F32" s="31">
        <f t="shared" ca="1" si="9"/>
        <v>43839</v>
      </c>
      <c r="G32" s="26"/>
      <c r="Q32" s="17"/>
      <c r="R32" s="17"/>
    </row>
    <row r="33" spans="1:18" x14ac:dyDescent="0.2">
      <c r="A33" t="s">
        <v>112</v>
      </c>
      <c r="B33" s="1">
        <v>19</v>
      </c>
      <c r="C33" s="12"/>
      <c r="D33" s="34">
        <v>-2</v>
      </c>
      <c r="E33" s="25" t="s">
        <v>107</v>
      </c>
      <c r="F33" s="31">
        <f t="shared" ca="1" si="9"/>
        <v>43840</v>
      </c>
      <c r="G33" s="26"/>
      <c r="Q33" s="17"/>
      <c r="R33" s="17"/>
    </row>
    <row r="34" spans="1:18" x14ac:dyDescent="0.2">
      <c r="A34" t="s">
        <v>113</v>
      </c>
      <c r="B34" s="1">
        <v>20</v>
      </c>
      <c r="C34"/>
      <c r="D34" s="34">
        <v>-1</v>
      </c>
      <c r="E34" s="25" t="s">
        <v>108</v>
      </c>
      <c r="F34" s="31">
        <f t="shared" ca="1" si="9"/>
        <v>43841</v>
      </c>
      <c r="G34" s="26"/>
      <c r="Q34" s="17"/>
      <c r="R34" s="17"/>
    </row>
    <row r="35" spans="1:18" x14ac:dyDescent="0.2">
      <c r="A35" t="s">
        <v>114</v>
      </c>
      <c r="B35" s="1">
        <v>21</v>
      </c>
      <c r="C35"/>
      <c r="D35" s="34">
        <v>0</v>
      </c>
      <c r="E35" s="25" t="s">
        <v>109</v>
      </c>
      <c r="F35" s="31">
        <f t="shared" ca="1" si="9"/>
        <v>43842</v>
      </c>
      <c r="G35" s="26"/>
    </row>
    <row r="36" spans="1:18" x14ac:dyDescent="0.2">
      <c r="A36" t="s">
        <v>115</v>
      </c>
      <c r="B36" s="1">
        <v>22</v>
      </c>
      <c r="C36"/>
      <c r="G36" s="26"/>
    </row>
    <row r="37" spans="1:18" x14ac:dyDescent="0.2">
      <c r="A37" t="s">
        <v>116</v>
      </c>
      <c r="B37" s="1">
        <v>23</v>
      </c>
      <c r="E37" s="29" t="s">
        <v>110</v>
      </c>
      <c r="F37" s="1">
        <v>2</v>
      </c>
    </row>
    <row r="38" spans="1:18" x14ac:dyDescent="0.2">
      <c r="A38" t="s">
        <v>117</v>
      </c>
      <c r="B38" s="1">
        <v>24</v>
      </c>
      <c r="E38" s="23" t="s">
        <v>111</v>
      </c>
      <c r="F38" s="1">
        <v>3</v>
      </c>
      <c r="G38" s="26"/>
    </row>
    <row r="39" spans="1:18" x14ac:dyDescent="0.2">
      <c r="A39" t="s">
        <v>118</v>
      </c>
      <c r="B39" s="1">
        <v>25</v>
      </c>
      <c r="E39" s="23" t="s">
        <v>153</v>
      </c>
      <c r="F39" s="1">
        <v>4</v>
      </c>
      <c r="G39" s="26"/>
    </row>
    <row r="40" spans="1:18" x14ac:dyDescent="0.2">
      <c r="A40" t="s">
        <v>119</v>
      </c>
      <c r="B40" s="1">
        <v>26</v>
      </c>
      <c r="E40" s="23"/>
      <c r="G40" s="26"/>
    </row>
    <row r="41" spans="1:18" x14ac:dyDescent="0.2">
      <c r="A41" t="s">
        <v>120</v>
      </c>
      <c r="B41" s="1">
        <v>27</v>
      </c>
      <c r="E41" s="1" t="s">
        <v>100</v>
      </c>
    </row>
    <row r="42" spans="1:18" x14ac:dyDescent="0.2">
      <c r="A42" t="s">
        <v>121</v>
      </c>
      <c r="B42" s="1">
        <v>28</v>
      </c>
      <c r="E42" s="1" t="s">
        <v>42</v>
      </c>
      <c r="F42" s="1" t="s">
        <v>40</v>
      </c>
      <c r="G42" s="1" t="s">
        <v>43</v>
      </c>
    </row>
    <row r="43" spans="1:18" x14ac:dyDescent="0.2">
      <c r="A43" t="s">
        <v>122</v>
      </c>
      <c r="B43" s="1">
        <v>29</v>
      </c>
      <c r="E43" s="1" t="str">
        <f ca="1">SelectedYrMoNbr</f>
        <v>202002</v>
      </c>
      <c r="F43" s="31">
        <f ca="1">SelectedMonth</f>
        <v>43862</v>
      </c>
      <c r="G43" s="1" t="s">
        <v>101</v>
      </c>
    </row>
    <row r="44" spans="1:18" x14ac:dyDescent="0.2">
      <c r="A44" t="s">
        <v>123</v>
      </c>
      <c r="B44" s="1">
        <v>30</v>
      </c>
    </row>
    <row r="45" spans="1:18" x14ac:dyDescent="0.2">
      <c r="A45" t="s">
        <v>124</v>
      </c>
      <c r="B45" s="1">
        <v>31</v>
      </c>
    </row>
    <row r="46" spans="1:18" x14ac:dyDescent="0.2">
      <c r="A46" t="s">
        <v>125</v>
      </c>
      <c r="B46" s="1">
        <v>32</v>
      </c>
    </row>
    <row r="47" spans="1:18" x14ac:dyDescent="0.2">
      <c r="A47" t="s">
        <v>126</v>
      </c>
      <c r="B47" s="1">
        <v>33</v>
      </c>
    </row>
    <row r="48" spans="1:18" x14ac:dyDescent="0.2">
      <c r="A48" t="s">
        <v>127</v>
      </c>
      <c r="B48" s="1">
        <v>34</v>
      </c>
    </row>
    <row r="49" spans="1:2" x14ac:dyDescent="0.2">
      <c r="A49" t="s">
        <v>128</v>
      </c>
      <c r="B49" s="1">
        <v>35</v>
      </c>
    </row>
    <row r="50" spans="1:2" x14ac:dyDescent="0.2">
      <c r="A50" t="s">
        <v>129</v>
      </c>
      <c r="B50" s="1">
        <v>36</v>
      </c>
    </row>
    <row r="51" spans="1:2" x14ac:dyDescent="0.2">
      <c r="A51" t="s">
        <v>130</v>
      </c>
      <c r="B51" s="1">
        <v>37</v>
      </c>
    </row>
    <row r="52" spans="1:2" x14ac:dyDescent="0.2">
      <c r="A52" t="s">
        <v>131</v>
      </c>
      <c r="B52" s="1">
        <v>38</v>
      </c>
    </row>
    <row r="53" spans="1:2" x14ac:dyDescent="0.2">
      <c r="A53" t="s">
        <v>132</v>
      </c>
      <c r="B53" s="1">
        <v>39</v>
      </c>
    </row>
    <row r="54" spans="1:2" x14ac:dyDescent="0.2">
      <c r="A54" t="s">
        <v>133</v>
      </c>
      <c r="B54" s="1">
        <v>40</v>
      </c>
    </row>
    <row r="55" spans="1:2" x14ac:dyDescent="0.2">
      <c r="A55" t="s">
        <v>134</v>
      </c>
      <c r="B55" s="1">
        <v>41</v>
      </c>
    </row>
    <row r="56" spans="1:2" x14ac:dyDescent="0.2">
      <c r="A56" t="s">
        <v>135</v>
      </c>
      <c r="B56" s="1">
        <v>42</v>
      </c>
    </row>
    <row r="57" spans="1:2" x14ac:dyDescent="0.2">
      <c r="A57" t="s">
        <v>136</v>
      </c>
      <c r="B57" s="1">
        <v>43</v>
      </c>
    </row>
    <row r="58" spans="1:2" x14ac:dyDescent="0.2">
      <c r="A58" t="s">
        <v>137</v>
      </c>
      <c r="B58" s="1">
        <v>44</v>
      </c>
    </row>
    <row r="59" spans="1:2" x14ac:dyDescent="0.2">
      <c r="A59" t="s">
        <v>138</v>
      </c>
      <c r="B59" s="1">
        <v>45</v>
      </c>
    </row>
    <row r="60" spans="1:2" x14ac:dyDescent="0.2">
      <c r="A60" t="s">
        <v>139</v>
      </c>
      <c r="B60" s="1">
        <v>46</v>
      </c>
    </row>
    <row r="61" spans="1:2" x14ac:dyDescent="0.2">
      <c r="A61" t="s">
        <v>140</v>
      </c>
      <c r="B61" s="1">
        <v>47</v>
      </c>
    </row>
    <row r="62" spans="1:2" x14ac:dyDescent="0.2">
      <c r="A62" t="s">
        <v>141</v>
      </c>
      <c r="B62" s="1">
        <v>48</v>
      </c>
    </row>
    <row r="63" spans="1:2" x14ac:dyDescent="0.2">
      <c r="A63" t="s">
        <v>142</v>
      </c>
      <c r="B63" s="1">
        <v>49</v>
      </c>
    </row>
    <row r="64" spans="1:2" x14ac:dyDescent="0.2">
      <c r="A64" t="s">
        <v>143</v>
      </c>
      <c r="B64" s="1">
        <v>50</v>
      </c>
    </row>
    <row r="65" spans="1:15" x14ac:dyDescent="0.2">
      <c r="A65" t="s">
        <v>144</v>
      </c>
      <c r="B65" s="1">
        <v>51</v>
      </c>
    </row>
    <row r="66" spans="1:15" x14ac:dyDescent="0.2">
      <c r="A66" t="s">
        <v>145</v>
      </c>
      <c r="B66" s="1">
        <v>52</v>
      </c>
    </row>
    <row r="67" spans="1:15" x14ac:dyDescent="0.2">
      <c r="A67" t="s">
        <v>146</v>
      </c>
      <c r="B67" s="1">
        <v>53</v>
      </c>
      <c r="O67" s="21"/>
    </row>
    <row r="68" spans="1:15" x14ac:dyDescent="0.2">
      <c r="A68" t="s">
        <v>147</v>
      </c>
      <c r="B68" s="1">
        <v>54</v>
      </c>
    </row>
    <row r="69" spans="1:15" x14ac:dyDescent="0.2">
      <c r="A69" t="s">
        <v>148</v>
      </c>
      <c r="B69" s="1">
        <v>55</v>
      </c>
    </row>
    <row r="70" spans="1:15" x14ac:dyDescent="0.2">
      <c r="A70" t="s">
        <v>149</v>
      </c>
      <c r="B70" s="1">
        <v>56</v>
      </c>
    </row>
    <row r="71" spans="1:15" x14ac:dyDescent="0.2">
      <c r="A71" t="s">
        <v>150</v>
      </c>
      <c r="B71" s="1">
        <v>57</v>
      </c>
    </row>
    <row r="72" spans="1:15" x14ac:dyDescent="0.2">
      <c r="A72" t="s">
        <v>151</v>
      </c>
      <c r="B72" s="1">
        <v>58</v>
      </c>
    </row>
    <row r="73" spans="1:15" x14ac:dyDescent="0.2">
      <c r="A73" t="s">
        <v>152</v>
      </c>
      <c r="B73" s="1">
        <v>59</v>
      </c>
    </row>
  </sheetData>
  <mergeCells count="3">
    <mergeCell ref="A26:B26"/>
    <mergeCell ref="M1:N1"/>
    <mergeCell ref="E1:J1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Report" ma:contentTypeID="0x01010058DDEB47312E4967BFC1576B96E8C3D400D46B3358AFCA014EBE21B1CE0963EB8A" ma:contentTypeVersion="13" ma:contentTypeDescription="" ma:contentTypeScope="" ma:versionID="a08b6d1d9374047ab83c3d21ce5d8036">
  <xsd:schema xmlns:xsd="http://www.w3.org/2001/XMLSchema" xmlns:xs="http://www.w3.org/2001/XMLSchema" xmlns:p="http://schemas.microsoft.com/office/2006/metadata/properties" xmlns:ns1="http://schemas.microsoft.com/sharepoint/v3" xmlns:ns2="2ff41068-08c4-43b8-9c3a-5b3d4b1f18a9" xmlns:ns3="e95881f4-e9f5-4cb7-bbc7-9471a7e39d99" xmlns:ns4="0811d389-66e3-4bdf-8f37-342e85222e8e" xmlns:ns5="bc4755dd-a5c8-459c-9d1f-b870dcf46a43" targetNamespace="http://schemas.microsoft.com/office/2006/metadata/properties" ma:root="true" ma:fieldsID="3116dbf15edf2fac6853ed276eb3fe8b" ns1:_="" ns2:_="" ns3:_="" ns4:_="" ns5:_="">
    <xsd:import namespace="http://schemas.microsoft.com/sharepoint/v3"/>
    <xsd:import namespace="2ff41068-08c4-43b8-9c3a-5b3d4b1f18a9"/>
    <xsd:import namespace="e95881f4-e9f5-4cb7-bbc7-9471a7e39d99"/>
    <xsd:import namespace="0811d389-66e3-4bdf-8f37-342e85222e8e"/>
    <xsd:import namespace="bc4755dd-a5c8-459c-9d1f-b870dcf46a43"/>
    <xsd:element name="properties">
      <xsd:complexType>
        <xsd:sequence>
          <xsd:element name="documentManagement">
            <xsd:complexType>
              <xsd:all>
                <xsd:element ref="ns1:ReportDescription" minOccurs="0"/>
                <xsd:element ref="ns1:ParentId" minOccurs="0"/>
                <xsd:element ref="ns1:ReportOwner" minOccurs="0"/>
                <xsd:element ref="ns1:ReportCreated" minOccurs="0"/>
                <xsd:element ref="ns1:ReportCreatedBy" minOccurs="0"/>
                <xsd:element ref="ns1:ReportModified" minOccurs="0"/>
                <xsd:element ref="ns1:ReportModifiedBy" minOccurs="0"/>
                <xsd:element ref="ns1:ParentName" minOccurs="0"/>
                <xsd:element ref="ns2:Schedule" minOccurs="0"/>
                <xsd:element ref="ns2:SOAR_x0020_Category" minOccurs="0"/>
                <xsd:element ref="ns2:Sort_x0020_Order" minOccurs="0"/>
                <xsd:element ref="ns3:Manual_x0020_Date" minOccurs="0"/>
                <xsd:element ref="ns2:SOAR_x0020_Grouping" minOccurs="0"/>
                <xsd:element ref="ns4:Parameters" minOccurs="0"/>
                <xsd:element ref="ns5:Ic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portDescription" ma:index="8" nillable="true" ma:displayName="Report Description" ma:description="A description of the contents of the report" ma:internalName="ReportDescription">
      <xsd:simpleType>
        <xsd:restriction base="dms:Note">
          <xsd:maxLength value="255"/>
        </xsd:restriction>
      </xsd:simpleType>
    </xsd:element>
    <xsd:element name="ParentId" ma:index="9" nillable="true" ma:displayName="Parent ID" ma:description="The Parent Id of this report" ma:hidden="true" ma:internalName="ParentId">
      <xsd:simpleType>
        <xsd:restriction base="dms:Number"/>
      </xsd:simpleType>
    </xsd:element>
    <xsd:element name="ReportOwner" ma:index="10" nillable="true" ma:displayName="Owner" ma:description="Owner of this document" ma:list="UserInfo" ma:internalName="Repor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portCreated" ma:index="13" nillable="true" ma:displayName="Report Created" ma:hidden="true" ma:internalName="ReportCreated">
      <xsd:simpleType>
        <xsd:restriction base="dms:DateTime"/>
      </xsd:simpleType>
    </xsd:element>
    <xsd:element name="ReportCreatedBy" ma:index="14" nillable="true" ma:displayName="Report Created By" ma:hidden="true" ma:list="UserInfo" ma:internalName="ReportCreat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portModified" ma:index="15" nillable="true" ma:displayName="Report Modified" ma:hidden="true" ma:internalName="ReportModified">
      <xsd:simpleType>
        <xsd:restriction base="dms:DateTime"/>
      </xsd:simpleType>
    </xsd:element>
    <xsd:element name="ReportModifiedBy" ma:index="16" nillable="true" ma:displayName="Report Modified By" ma:hidden="true" ma:list="UserInfo" ma:internalName="ReportModifi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arentName" ma:index="17" nillable="true" ma:displayName="Report Parent Name" ma:hidden="true" ma:internalName="ParentNam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41068-08c4-43b8-9c3a-5b3d4b1f18a9" elementFormDefault="qualified">
    <xsd:import namespace="http://schemas.microsoft.com/office/2006/documentManagement/types"/>
    <xsd:import namespace="http://schemas.microsoft.com/office/infopath/2007/PartnerControls"/>
    <xsd:element name="Schedule" ma:index="18" nillable="true" ma:displayName="Schedule" ma:list="{d56ee0f1-d221-4977-a011-422ae29b339a}" ma:internalName="Schedule" ma:showField="Title" ma:web="2ff41068-08c4-43b8-9c3a-5b3d4b1f18a9">
      <xsd:simpleType>
        <xsd:restriction base="dms:Lookup"/>
      </xsd:simpleType>
    </xsd:element>
    <xsd:element name="SOAR_x0020_Category" ma:index="19" nillable="true" ma:displayName="SOAR Category" ma:list="{d71d9eb0-ede7-4d2a-9424-cdcc19f77dbd}" ma:internalName="SOAR_x0020_Category" ma:showField="Title" ma:web="2ff41068-08c4-43b8-9c3a-5b3d4b1f18a9">
      <xsd:simpleType>
        <xsd:restriction base="dms:Lookup"/>
      </xsd:simpleType>
    </xsd:element>
    <xsd:element name="Sort_x0020_Order" ma:index="20" nillable="true" ma:displayName="Sort Order" ma:default="0" ma:internalName="Sort_x0020_Order">
      <xsd:simpleType>
        <xsd:restriction base="dms:Number">
          <xsd:maxInclusive value="999"/>
          <xsd:minInclusive value="0"/>
        </xsd:restriction>
      </xsd:simpleType>
    </xsd:element>
    <xsd:element name="SOAR_x0020_Grouping" ma:index="22" nillable="true" ma:displayName="SOAR Grouping" ma:description="This column is used to group reports within SOAR Categories." ma:list="{cf00682a-27e1-42a6-91d1-a18a9443f8ea}" ma:internalName="SOAR_x0020_Grouping" ma:showField="Title" ma:web="2ff41068-08c4-43b8-9c3a-5b3d4b1f18a9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881f4-e9f5-4cb7-bbc7-9471a7e39d99" elementFormDefault="qualified">
    <xsd:import namespace="http://schemas.microsoft.com/office/2006/documentManagement/types"/>
    <xsd:import namespace="http://schemas.microsoft.com/office/infopath/2007/PartnerControls"/>
    <xsd:element name="Manual_x0020_Date" ma:index="21" nillable="true" ma:displayName="Manual Date" ma:format="DateOnly" ma:internalName="Manual_x0020_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1d389-66e3-4bdf-8f37-342e85222e8e" elementFormDefault="qualified">
    <xsd:import namespace="http://schemas.microsoft.com/office/2006/documentManagement/types"/>
    <xsd:import namespace="http://schemas.microsoft.com/office/infopath/2007/PartnerControls"/>
    <xsd:element name="Parameters" ma:index="23" nillable="true" ma:displayName="Parameters" ma:internalName="Parameters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755dd-a5c8-459c-9d1f-b870dcf46a43" elementFormDefault="qualified">
    <xsd:import namespace="http://schemas.microsoft.com/office/2006/documentManagement/types"/>
    <xsd:import namespace="http://schemas.microsoft.com/office/infopath/2007/PartnerControls"/>
    <xsd:element name="Icon" ma:index="24" nillable="true" ma:displayName="Icon" ma:internalName="Icon">
      <xsd:simpleType>
        <xsd:restriction base="dms:Text">
          <xsd:maxLength value="5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OAR_x0020_Category xmlns="2ff41068-08c4-43b8-9c3a-5b3d4b1f18a9">689</SOAR_x0020_Category>
    <ReportCreatedBy xmlns="http://schemas.microsoft.com/sharepoint/v3">
      <UserInfo>
        <DisplayName/>
        <AccountId xsi:nil="true"/>
        <AccountType/>
      </UserInfo>
    </ReportCreatedBy>
    <ReportCreated xmlns="http://schemas.microsoft.com/sharepoint/v3" xsi:nil="true"/>
    <Sort_x0020_Order xmlns="2ff41068-08c4-43b8-9c3a-5b3d4b1f18a9">0</Sort_x0020_Order>
    <Schedule xmlns="2ff41068-08c4-43b8-9c3a-5b3d4b1f18a9">12</Schedule>
    <ParentId xmlns="http://schemas.microsoft.com/sharepoint/v3" xsi:nil="true"/>
    <ReportDescription xmlns="http://schemas.microsoft.com/sharepoint/v3">Indirect Dealers - Detail Report</ReportDescription>
    <ReportModified xmlns="http://schemas.microsoft.com/sharepoint/v3" xsi:nil="true"/>
    <ReportOwner xmlns="http://schemas.microsoft.com/sharepoint/v3">
      <UserInfo>
        <DisplayName>Johnson, Jeff A [SSV]</DisplayName>
        <AccountId>171</AccountId>
        <AccountType/>
      </UserInfo>
    </ReportOwner>
    <ReportModifiedBy xmlns="http://schemas.microsoft.com/sharepoint/v3">
      <UserInfo>
        <DisplayName/>
        <AccountId xsi:nil="true"/>
        <AccountType/>
      </UserInfo>
    </ReportModifiedBy>
    <SOAR_x0020_Grouping xmlns="2ff41068-08c4-43b8-9c3a-5b3d4b1f18a9" xsi:nil="true"/>
    <Manual_x0020_Date xmlns="e95881f4-e9f5-4cb7-bbc7-9471a7e39d99">2015-01-15T06:00:00+00:00</Manual_x0020_Date>
    <Icon xmlns="bc4755dd-a5c8-459c-9d1f-b870dcf46a43" xsi:nil="true"/>
    <Parameters xmlns="0811d389-66e3-4bdf-8f37-342e85222e8e" xsi:nil="true"/>
    <ParentNam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tns:customPropertyEditors xmlns:tns="http://schemas.microsoft.com/office/2006/customDocumentInformationPanel">
  <tns:showOnOpen>false</tns:showOnOpen>
  <tns:defaultPropertyEditorNamespace>Standard and SharePoint library properties</tns:defaultPropertyEditorNamespace>
</tns:customPropertyEditors>
</file>

<file path=customXml/item5.xml><?xml version="1.0" encoding="utf-8"?>
<?mso-contentType ?>
<Receivers xmlns:spe="http://schemas.microsoft.com/sharepoint/events">
  <Receiver>
    <Name>Report Updating</Name>
    <Type>ItemUpdating</Type>
    <SequenceNumber>1</SequenceNumber>
    <Assembly>Microsoft.SharePoint.Portal, Version=12.0.0.0, Culture=neutral, PublicKeyToken=71e9bce111e9429c</Assembly>
    <Class>Microsoft.SharePoint.Portal.WebControls.ReportLibraryItemEventReceiver</Class>
    <Data/>
    <Filter/>
  </Receiver>
  <Receiver>
    <Name>Report Deleting</Name>
    <Type>ItemDeleting</Type>
    <SequenceNumber>2</SequenceNumber>
    <Assembly>Microsoft.SharePoint.Portal, Version=12.0.0.0, Culture=neutral, PublicKeyToken=71e9bce111e9429c</Assembly>
    <Class>Microsoft.SharePoint.Portal.WebControls.ReportLibraryItemEventReceiver</Class>
    <Data/>
    <Filter/>
  </Receiver>
</Receivers>
</file>

<file path=customXml/itemProps1.xml><?xml version="1.0" encoding="utf-8"?>
<ds:datastoreItem xmlns:ds="http://schemas.openxmlformats.org/officeDocument/2006/customXml" ds:itemID="{13104D91-4E22-45DF-8CD2-4E1CA9F66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ff41068-08c4-43b8-9c3a-5b3d4b1f18a9"/>
    <ds:schemaRef ds:uri="e95881f4-e9f5-4cb7-bbc7-9471a7e39d99"/>
    <ds:schemaRef ds:uri="0811d389-66e3-4bdf-8f37-342e85222e8e"/>
    <ds:schemaRef ds:uri="bc4755dd-a5c8-459c-9d1f-b870dcf46a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0608ED-3502-4054-A2A7-848C3296EBDA}">
  <ds:schemaRefs>
    <ds:schemaRef ds:uri="http://schemas.microsoft.com/sharepoint/v3"/>
    <ds:schemaRef ds:uri="e95881f4-e9f5-4cb7-bbc7-9471a7e39d99"/>
    <ds:schemaRef ds:uri="http://purl.org/dc/terms/"/>
    <ds:schemaRef ds:uri="0811d389-66e3-4bdf-8f37-342e85222e8e"/>
    <ds:schemaRef ds:uri="http://schemas.microsoft.com/office/2006/documentManagement/types"/>
    <ds:schemaRef ds:uri="2ff41068-08c4-43b8-9c3a-5b3d4b1f18a9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bc4755dd-a5c8-459c-9d1f-b870dcf46a4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14D1E5-0AAD-41DC-879A-78E74F1D961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DB712E1-0D8E-400F-937F-8D2DED1CF801}">
  <ds:schemaRefs>
    <ds:schemaRef ds:uri="http://schemas.microsoft.com/office/2006/customDocumentInformationPanel"/>
  </ds:schemaRefs>
</ds:datastoreItem>
</file>

<file path=customXml/itemProps5.xml><?xml version="1.0" encoding="utf-8"?>
<ds:datastoreItem xmlns:ds="http://schemas.openxmlformats.org/officeDocument/2006/customXml" ds:itemID="{349A9EDC-8E16-4F0F-90A5-23D8A6EBFE1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61</vt:i4>
      </vt:variant>
    </vt:vector>
  </HeadingPairs>
  <TitlesOfParts>
    <vt:vector size="69" baseType="lpstr">
      <vt:lpstr>DLAR</vt:lpstr>
      <vt:lpstr>DAILY</vt:lpstr>
      <vt:lpstr>Non-Selling Prior Day </vt:lpstr>
      <vt:lpstr>Top 20 Door </vt:lpstr>
      <vt:lpstr>FAQ</vt:lpstr>
      <vt:lpstr>LISTS</vt:lpstr>
      <vt:lpstr>DATA</vt:lpstr>
      <vt:lpstr>CONTROL</vt:lpstr>
      <vt:lpstr>AIDIndex</vt:lpstr>
      <vt:lpstr>AUTO_POPULATE</vt:lpstr>
      <vt:lpstr>AutoPopulate</vt:lpstr>
      <vt:lpstr>AutoPopulateIndex</vt:lpstr>
      <vt:lpstr>CurDate</vt:lpstr>
      <vt:lpstr>CurJanuary</vt:lpstr>
      <vt:lpstr>CurMonthColumnLetter</vt:lpstr>
      <vt:lpstr>CurMonthDays</vt:lpstr>
      <vt:lpstr>CurMonthDaysElapsed</vt:lpstr>
      <vt:lpstr>CurMonthEnd</vt:lpstr>
      <vt:lpstr>CurMonthLabel</vt:lpstr>
      <vt:lpstr>CurMonthName</vt:lpstr>
      <vt:lpstr>CurMonthNumber</vt:lpstr>
      <vt:lpstr>CurMonthPriorYear</vt:lpstr>
      <vt:lpstr>CurMonthStart</vt:lpstr>
      <vt:lpstr>CurYear</vt:lpstr>
      <vt:lpstr>DATA_WIDTH</vt:lpstr>
      <vt:lpstr>Day1_</vt:lpstr>
      <vt:lpstr>Day2_</vt:lpstr>
      <vt:lpstr>Day3_</vt:lpstr>
      <vt:lpstr>Day4_</vt:lpstr>
      <vt:lpstr>Day5_</vt:lpstr>
      <vt:lpstr>Day6_</vt:lpstr>
      <vt:lpstr>Day7_</vt:lpstr>
      <vt:lpstr>Day8_</vt:lpstr>
      <vt:lpstr>DayLabelFormat</vt:lpstr>
      <vt:lpstr>DivisionByZeroLabel</vt:lpstr>
      <vt:lpstr>MAX_DATE_RANGE</vt:lpstr>
      <vt:lpstr>MaxMonth</vt:lpstr>
      <vt:lpstr>MONTH_LIST</vt:lpstr>
      <vt:lpstr>MonthIndex</vt:lpstr>
      <vt:lpstr>MonthLabelFormat</vt:lpstr>
      <vt:lpstr>MONTHLY_FILTER</vt:lpstr>
      <vt:lpstr>MonthlyOffset</vt:lpstr>
      <vt:lpstr>MONTHS</vt:lpstr>
      <vt:lpstr>PeriodIndex</vt:lpstr>
      <vt:lpstr>PrevMonth2Start</vt:lpstr>
      <vt:lpstr>PrevMonthStart</vt:lpstr>
      <vt:lpstr>DAILY!Print_Titles</vt:lpstr>
      <vt:lpstr>DLAR!Print_Titles</vt:lpstr>
      <vt:lpstr>ProfitMonth</vt:lpstr>
      <vt:lpstr>ProjectionText</vt:lpstr>
      <vt:lpstr>QUARTERS</vt:lpstr>
      <vt:lpstr>ReportMonthStart</vt:lpstr>
      <vt:lpstr>ReportRunDate</vt:lpstr>
      <vt:lpstr>ReportTitle</vt:lpstr>
      <vt:lpstr>RUN_DATE_RANGE</vt:lpstr>
      <vt:lpstr>SelectedAID</vt:lpstr>
      <vt:lpstr>SelectedMonth</vt:lpstr>
      <vt:lpstr>SelectedPeriod</vt:lpstr>
      <vt:lpstr>SelectedYrMoNbr</vt:lpstr>
      <vt:lpstr>StartColumnNumber</vt:lpstr>
      <vt:lpstr>StartMonth</vt:lpstr>
      <vt:lpstr>StartMonthIndex</vt:lpstr>
      <vt:lpstr>StartMonthNumber</vt:lpstr>
      <vt:lpstr>Version</vt:lpstr>
      <vt:lpstr>ViewAll</vt:lpstr>
      <vt:lpstr>WeekLabelFormat</vt:lpstr>
      <vt:lpstr>Year1</vt:lpstr>
      <vt:lpstr>Year2</vt:lpstr>
      <vt:lpstr>Yesterday</vt:lpstr>
    </vt:vector>
  </TitlesOfParts>
  <Company>Sprint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Indirect Dealers - Daily Report</dc:title>
  <dc:creator>Jeff Johnson</dc:creator>
  <cp:lastModifiedBy>Sprint Employee</cp:lastModifiedBy>
  <cp:lastPrinted>2014-11-05T18:57:52Z</cp:lastPrinted>
  <dcterms:created xsi:type="dcterms:W3CDTF">2006-02-09T13:42:20Z</dcterms:created>
  <dcterms:modified xsi:type="dcterms:W3CDTF">2020-01-13T13:00:47Z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0x01010058DDEB47312E4967BFC1576B96E8C3D400D46B3358AFCA014EBE21B1CE0963EB8A</vt:lpwstr>
  </property>
  <property fmtid="{D5CDD505-2E9C-101B-9397-08002B2CF9AE}" pid="3" name="Order">
    <vt:r8>5800</vt:r8>
  </property>
  <property fmtid="{D5CDD505-2E9C-101B-9397-08002B2CF9AE}" pid="4" name="SaveToReportHistory">
    <vt:bool>false</vt:bool>
  </property>
</Properties>
</file>