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hidePivotFieldList="1"/>
  <mc:AlternateContent xmlns:mc="http://schemas.openxmlformats.org/markup-compatibility/2006">
    <mc:Choice Requires="x15">
      <x15ac:absPath xmlns:x15ac="http://schemas.microsoft.com/office/spreadsheetml/2010/11/ac" url="C:\Users\solo-utd\Downloads\Algorithm\"/>
    </mc:Choice>
  </mc:AlternateContent>
  <xr:revisionPtr revIDLastSave="0" documentId="8_{369E3AA6-80F6-4051-B559-08B45E1DB5AE}" xr6:coauthVersionLast="31" xr6:coauthVersionMax="31" xr10:uidLastSave="{00000000-0000-0000-0000-000000000000}"/>
  <bookViews>
    <workbookView xWindow="0" yWindow="0" windowWidth="20496" windowHeight="7428" tabRatio="784" activeTab="1" xr2:uid="{00000000-000D-0000-FFFF-FFFF00000000}"/>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ExpenseSummary[[#Headers],[TaskNumber]]</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ExpenseSummary[TaskNumber]</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79017"/>
</workbook>
</file>

<file path=xl/calcChain.xml><?xml version="1.0" encoding="utf-8"?>
<calcChain xmlns="http://schemas.openxmlformats.org/spreadsheetml/2006/main">
  <c r="B7" i="2" l="1"/>
  <c r="B9" i="2"/>
  <c r="C9" i="2"/>
  <c r="J5" i="2"/>
  <c r="J6" i="2"/>
  <c r="J7" i="2"/>
  <c r="J8" i="2"/>
  <c r="J9" i="2"/>
  <c r="D9" i="2"/>
  <c r="E9" i="2"/>
  <c r="F9" i="2"/>
  <c r="G5" i="2"/>
  <c r="G6" i="2"/>
  <c r="G7" i="2"/>
  <c r="G8" i="2"/>
  <c r="G9" i="2"/>
  <c r="H5" i="2"/>
  <c r="M5" i="2"/>
  <c r="M6" i="2"/>
  <c r="M7" i="2"/>
  <c r="M8" i="2"/>
  <c r="M9" i="2"/>
  <c r="I5" i="2"/>
  <c r="K5" i="2"/>
  <c r="L5" i="2"/>
  <c r="D10" i="2" l="1"/>
  <c r="N5" i="2"/>
  <c r="C10" i="2"/>
  <c r="J10" i="2"/>
  <c r="B10" i="2"/>
  <c r="G10" i="2"/>
  <c r="F10" i="2"/>
  <c r="E10" i="2"/>
  <c r="M10"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A4" i="4"/>
  <c r="A3" i="4"/>
  <c r="A4" i="3"/>
  <c r="A3" i="3"/>
  <c r="C9" i="14"/>
  <c r="C9" i="13"/>
  <c r="C9" i="12"/>
  <c r="C9" i="11"/>
  <c r="C9" i="10"/>
  <c r="C9" i="9"/>
  <c r="C9" i="8"/>
  <c r="C9" i="7"/>
  <c r="C9" i="6"/>
  <c r="C9" i="3"/>
  <c r="C9" i="4"/>
  <c r="C9" i="5"/>
  <c r="L9" i="2" l="1"/>
  <c r="K9" i="2"/>
  <c r="I9" i="2"/>
  <c r="H9" i="2"/>
  <c r="N9" i="2" s="1"/>
  <c r="L8" i="2"/>
  <c r="K8" i="2"/>
  <c r="I8" i="2"/>
  <c r="H8" i="2"/>
  <c r="L7" i="2"/>
  <c r="K7" i="2"/>
  <c r="I7" i="2"/>
  <c r="H7" i="2"/>
  <c r="N7" i="2" s="1"/>
  <c r="L6" i="2"/>
  <c r="K6" i="2"/>
  <c r="I6" i="2"/>
  <c r="H6" i="2"/>
  <c r="N6" i="2" s="1"/>
  <c r="N8" i="2" l="1"/>
  <c r="N10" i="2" s="1"/>
  <c r="H10" i="2"/>
  <c r="I10" i="2"/>
  <c r="L10" i="2"/>
  <c r="K10" i="2"/>
</calcChain>
</file>

<file path=xl/sharedStrings.xml><?xml version="1.0" encoding="utf-8"?>
<sst xmlns="http://schemas.openxmlformats.org/spreadsheetml/2006/main" count="254" uniqueCount="56">
  <si>
    <t>Expense 1</t>
  </si>
  <si>
    <t>Expense 2</t>
  </si>
  <si>
    <t>Expense 3</t>
  </si>
  <si>
    <t>Expense 4</t>
  </si>
  <si>
    <t>Expense 5</t>
  </si>
  <si>
    <t>Date</t>
  </si>
  <si>
    <t>PO#</t>
  </si>
  <si>
    <t>Amount</t>
  </si>
  <si>
    <t>Description</t>
  </si>
  <si>
    <t>Category</t>
  </si>
  <si>
    <t>A-12345</t>
  </si>
  <si>
    <t>Total</t>
  </si>
  <si>
    <t>A-12346</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</si>
  <si>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</si>
  <si>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</si>
  <si>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</si>
  <si>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</si>
  <si>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</si>
  <si>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</si>
  <si>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</si>
  <si>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</si>
  <si>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</si>
  <si>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</si>
  <si>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</si>
  <si>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</si>
  <si>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</si>
  <si>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</si>
  <si>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</si>
  <si>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</si>
  <si>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</si>
  <si>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</si>
  <si>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</si>
  <si>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</si>
  <si>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</si>
  <si>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</si>
  <si>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</si>
  <si>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</si>
  <si>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</si>
  <si>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</si>
  <si>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</si>
  <si>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</si>
  <si>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</si>
  <si>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</si>
  <si>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</si>
  <si>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</si>
  <si>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</si>
  <si>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AlgorithmONe</t>
  </si>
  <si>
    <t>AlgorithmTwo</t>
  </si>
  <si>
    <t>AlgorithmThree</t>
  </si>
  <si>
    <t>AlgorithmFour</t>
  </si>
  <si>
    <t>1000</t>
  </si>
  <si>
    <t>2000</t>
  </si>
  <si>
    <t>3000</t>
  </si>
  <si>
    <t>4000</t>
  </si>
  <si>
    <t>10000</t>
  </si>
  <si>
    <t>TaskNumber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</si>
</sst>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27">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0" fillId="0" borderId="0" xfId="0" applyFont="1" applyFill="1" applyBorder="1"/>
    <xf numFmtId="0" fontId="5" fillId="3" borderId="2" xfId="6" applyBorder="1" applyAlignment="1">
      <alignment horizontal="center" vertical="center"/>
    </xf>
    <xf numFmtId="0" fontId="0" fillId="0" borderId="0" xfId="11" applyFont="1">
      <alignment horizontal="left" vertical="center" wrapText="1" indent="6"/>
    </xf>
    <xf numFmtId="0" fontId="3" fillId="0" borderId="0" xfId="1"/>
    <xf numFmtId="0" fontId="3" fillId="0" borderId="1" xfId="1" applyBorder="1"/>
    <xf numFmtId="0" fontId="0" fillId="0" borderId="0" xfId="8" applyFont="1">
      <alignment horizontal="left" wrapText="1" indent="1"/>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xr:uid="{00000000-0005-0000-0000-000007000000}"/>
    <cellStyle name="Table details" xfId="8" xr:uid="{00000000-0005-0000-0000-000008000000}"/>
    <cellStyle name="Table numbers" xfId="9" xr:uid="{00000000-0005-0000-0000-000009000000}"/>
    <cellStyle name="Tip text" xfId="12" xr:uid="{00000000-0005-0000-0000-00000A000000}"/>
    <cellStyle name="Tip text indented" xfId="11" xr:uid="{00000000-0005-0000-0000-00000B000000}"/>
    <cellStyle name="Title" xfId="1" builtinId="15" customBuiltin="1"/>
  </cellStyles>
  <dxfs count="73">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xr9:uid="{00000000-0011-0000-FFFF-FFFF00000000}">
      <tableStyleElement type="wholeTable" dxfId="72"/>
      <tableStyleElement type="headerRow" dxfId="71"/>
    </tableStyle>
    <tableStyle name="Summary Table" pivot="0" count="6" xr9:uid="{00000000-0011-0000-FFFF-FFFF01000000}">
      <tableStyleElement type="wholeTable" dxfId="70"/>
      <tableStyleElement type="headerRow" dxfId="69"/>
      <tableStyleElement type="totalRow" dxfId="68"/>
      <tableStyleElement type="firstColumn" dxfId="67"/>
      <tableStyleElement type="lastColumn" dxfId="66"/>
      <tableStyleElement type="firstColumnStripe" dxfId="6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AlgorithmONe</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1000</c:v>
                </c:pt>
                <c:pt idx="1">
                  <c:v>2000</c:v>
                </c:pt>
                <c:pt idx="2">
                  <c:v>3000</c:v>
                </c:pt>
                <c:pt idx="3">
                  <c:v>4000</c:v>
                </c:pt>
                <c:pt idx="4">
                  <c:v>10000</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12</c:v>
                </c:pt>
                <c:pt idx="1">
                  <c:v>21</c:v>
                </c:pt>
                <c:pt idx="2">
                  <c:v>29</c:v>
                </c:pt>
                <c:pt idx="3">
                  <c:v>46</c:v>
                </c:pt>
                <c:pt idx="4">
                  <c:v>213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FD0-4528-AE8C-51B058EA99EB}"/>
            </c:ext>
          </c:extLst>
        </c:ser>
        <c:ser>
          <c:idx val="1"/>
          <c:order val="1"/>
          <c:tx>
            <c:strRef>
              <c:f>summary!$A$6</c:f>
              <c:strCache>
                <c:ptCount val="1"/>
                <c:pt idx="0">
                  <c:v>AlgorithmTwo</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1000</c:v>
                </c:pt>
                <c:pt idx="1">
                  <c:v>2000</c:v>
                </c:pt>
                <c:pt idx="2">
                  <c:v>3000</c:v>
                </c:pt>
                <c:pt idx="3">
                  <c:v>4000</c:v>
                </c:pt>
                <c:pt idx="4">
                  <c:v>10000</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20</c:v>
                </c:pt>
                <c:pt idx="1">
                  <c:v>35</c:v>
                </c:pt>
                <c:pt idx="2">
                  <c:v>56</c:v>
                </c:pt>
                <c:pt idx="3">
                  <c:v>82</c:v>
                </c:pt>
                <c:pt idx="4">
                  <c:v>250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FD0-4528-AE8C-51B058EA99EB}"/>
            </c:ext>
          </c:extLst>
        </c:ser>
        <c:ser>
          <c:idx val="2"/>
          <c:order val="2"/>
          <c:tx>
            <c:strRef>
              <c:f>summary!$A$7</c:f>
              <c:strCache>
                <c:ptCount val="1"/>
                <c:pt idx="0">
                  <c:v>AlgorithmThree</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1000</c:v>
                </c:pt>
                <c:pt idx="1">
                  <c:v>2000</c:v>
                </c:pt>
                <c:pt idx="2">
                  <c:v>3000</c:v>
                </c:pt>
                <c:pt idx="3">
                  <c:v>4000</c:v>
                </c:pt>
                <c:pt idx="4">
                  <c:v>10000</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0</c:v>
                </c:pt>
                <c:pt idx="1">
                  <c:v>2</c:v>
                </c:pt>
                <c:pt idx="2">
                  <c:v>3</c:v>
                </c:pt>
                <c:pt idx="3">
                  <c:v>6</c:v>
                </c:pt>
                <c:pt idx="4">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FD0-4528-AE8C-51B058EA99EB}"/>
            </c:ext>
          </c:extLst>
        </c:ser>
        <c:ser>
          <c:idx val="3"/>
          <c:order val="3"/>
          <c:tx>
            <c:strRef>
              <c:f>summary!$A$8</c:f>
              <c:strCache>
                <c:ptCount val="1"/>
                <c:pt idx="0">
                  <c:v>AlgorithmFour</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1000</c:v>
                </c:pt>
                <c:pt idx="1">
                  <c:v>2000</c:v>
                </c:pt>
                <c:pt idx="2">
                  <c:v>3000</c:v>
                </c:pt>
                <c:pt idx="3">
                  <c:v>4000</c:v>
                </c:pt>
                <c:pt idx="4">
                  <c:v>10000</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137</c:v>
                </c:pt>
                <c:pt idx="1">
                  <c:v>140</c:v>
                </c:pt>
                <c:pt idx="2">
                  <c:v>184</c:v>
                </c:pt>
                <c:pt idx="3">
                  <c:v>190</c:v>
                </c:pt>
                <c:pt idx="4">
                  <c:v>134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FD0-4528-AE8C-51B058EA99EB}"/>
            </c:ext>
          </c:extLst>
        </c:ser>
        <c:ser>
          <c:idx val="4"/>
          <c:order val="4"/>
          <c:tx>
            <c:strRef>
              <c:f>summary!$A$9</c:f>
              <c:strCache>
                <c:ptCount val="1"/>
                <c:pt idx="0">
                  <c:v>10000</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1000</c:v>
                </c:pt>
                <c:pt idx="1">
                  <c:v>2000</c:v>
                </c:pt>
                <c:pt idx="2">
                  <c:v>3000</c:v>
                </c:pt>
                <c:pt idx="3">
                  <c:v>4000</c:v>
                </c:pt>
                <c:pt idx="4">
                  <c:v>10000</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DFD0-4528-AE8C-51B058EA99E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en-US"/>
          </a:p>
        </c:txPr>
        <c:crossAx val="243593864"/>
        <c:crosses val="autoZero"/>
        <c:crossBetween val="between"/>
      </c:valAx>
      <c:spPr>
        <a:noFill/>
      </c:spPr>
    </c:plotArea>
    <c:legend>
      <c:legendPos val="tr"/>
      <c:layout>
        <c:manualLayout>
          <c:xMode val="edge"/>
          <c:yMode val="edge"/>
          <c:x val="0.86571588106102315"/>
          <c:y val="5.6239046947426458E-2"/>
          <c:w val="6.869432671447176E-2"/>
          <c:h val="0.41155616468888995"/>
        </c:manualLayout>
      </c:layout>
      <c:overlay val="0"/>
      <c:txPr>
        <a:bodyPr/>
        <a:lstStyle/>
        <a:p>
          <a:pPr>
            <a:defRPr sz="110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ExpenseSummary" displayName="ExpenseSummary" ref="A4:O10" totalsRowCount="1" headerRowCellStyle="Heading 2">
  <autoFilter ref="A4:O9" xr:uid="{00000000-0009-0000-0100-00000E000000}"/>
  <tableColumns count="15">
    <tableColumn id="1" xr3:uid="{00000000-0010-0000-0000-000001000000}" name="TaskNumber" totalsRowLabel="Total" totalsRowDxfId="13" dataCellStyle="Table details"/>
    <tableColumn id="2" xr3:uid="{00000000-0010-0000-0000-000002000000}" name="1000" totalsRowFunction="sum" totalsRowDxfId="12" dataCellStyle="Table numbers">
      <calculatedColumnFormula>SUMIFS(ExpJan[Amount],ExpJan[Category],ExpenseSummary[[#This Row],[TaskNumber]])</calculatedColumnFormula>
    </tableColumn>
    <tableColumn id="3" xr3:uid="{00000000-0010-0000-0000-000003000000}" name="2000" totalsRowFunction="sum" totalsRowDxfId="11" dataCellStyle="Table numbers">
      <calculatedColumnFormula>SUMIFS(ExpFeb[Amount],ExpFeb[Category],ExpenseSummary[[#This Row],[TaskNumber]])</calculatedColumnFormula>
    </tableColumn>
    <tableColumn id="4" xr3:uid="{00000000-0010-0000-0000-000004000000}" name="3000" totalsRowFunction="sum" totalsRowDxfId="10" dataCellStyle="Table numbers">
      <calculatedColumnFormula>SUMIFS(ExpMar[Amount],ExpMar[Category],ExpenseSummary[[#This Row],[TaskNumber]])</calculatedColumnFormula>
    </tableColumn>
    <tableColumn id="5" xr3:uid="{00000000-0010-0000-0000-000005000000}" name="4000" totalsRowFunction="sum" totalsRowDxfId="9" dataCellStyle="Table numbers">
      <calculatedColumnFormula>SUMIFS(ExpApr[Amount],ExpApr[Category],ExpenseSummary[[#This Row],[TaskNumber]])</calculatedColumnFormula>
    </tableColumn>
    <tableColumn id="6" xr3:uid="{00000000-0010-0000-0000-000006000000}" name="10000" totalsRowFunction="sum" totalsRowDxfId="8" dataCellStyle="Table numbers">
      <calculatedColumnFormula>SUMIFS(ExpMay[Amount],ExpMay[Category],ExpenseSummary[[#This Row],[TaskNumber]])</calculatedColumnFormula>
    </tableColumn>
    <tableColumn id="7" xr3:uid="{00000000-0010-0000-0000-000007000000}" name="Jun" totalsRowFunction="sum" totalsRowDxfId="7" dataCellStyle="Table numbers">
      <calculatedColumnFormula>SUMIFS(ExpJun[Amount],ExpJun[Category],ExpenseSummary[[#This Row],[TaskNumber]])</calculatedColumnFormula>
    </tableColumn>
    <tableColumn id="8" xr3:uid="{00000000-0010-0000-0000-000008000000}" name="Jul" totalsRowFunction="sum" totalsRowDxfId="6" dataCellStyle="Table numbers">
      <calculatedColumnFormula>SUMIFS(ExpJul[Amount],ExpJul[Category],ExpenseSummary[[#This Row],[TaskNumber]])</calculatedColumnFormula>
    </tableColumn>
    <tableColumn id="9" xr3:uid="{00000000-0010-0000-0000-000009000000}" name="Aug" totalsRowFunction="sum" totalsRowDxfId="5" dataCellStyle="Table numbers">
      <calculatedColumnFormula>SUMIFS(ExpAug[Amount],ExpAug[Category],ExpenseSummary[[#This Row],[TaskNumber]])</calculatedColumnFormula>
    </tableColumn>
    <tableColumn id="10" xr3:uid="{00000000-0010-0000-0000-00000A000000}" name="Sep" totalsRowFunction="sum" totalsRowDxfId="4" dataCellStyle="Table numbers">
      <calculatedColumnFormula>SUMIFS(ExpSep[Amount],ExpSep[Category],ExpenseSummary[[#This Row],[TaskNumber]])</calculatedColumnFormula>
    </tableColumn>
    <tableColumn id="11" xr3:uid="{00000000-0010-0000-0000-00000B000000}" name="Oct" totalsRowFunction="sum" totalsRowDxfId="3" dataCellStyle="Table numbers">
      <calculatedColumnFormula>SUMIFS(ExpOct[Amount],ExpOct[Category],ExpenseSummary[[#This Row],[TaskNumber]])</calculatedColumnFormula>
    </tableColumn>
    <tableColumn id="12" xr3:uid="{00000000-0010-0000-0000-00000C000000}" name="Nov" totalsRowFunction="sum" totalsRowDxfId="2" dataCellStyle="Table numbers">
      <calculatedColumnFormula>SUMIFS(ExpNov[Amount],ExpNov[Category],ExpenseSummary[[#This Row],[TaskNumber]])</calculatedColumnFormula>
    </tableColumn>
    <tableColumn id="13" xr3:uid="{00000000-0010-0000-0000-00000D000000}" name="Dec" totalsRowFunction="sum" totalsRowDxfId="1" dataCellStyle="Table numbers">
      <calculatedColumnFormula>SUMIFS(ExpDec[Amount],ExpDec[Category],ExpenseSummary[[#This Row],[TaskNumber]])</calculatedColumnFormula>
    </tableColumn>
    <tableColumn id="14" xr3:uid="{00000000-0010-0000-0000-00000E000000}" name="Total" totalsRowFunction="sum" totalsRowDxfId="0" dataCellStyle="Table numbers">
      <calculatedColumnFormula>SUM(ExpenseSummary[[#This Row],[1000]:[Dec]])</calculatedColumnFormula>
    </tableColumn>
    <tableColumn id="15" xr3:uid="{00000000-0010-0000-0000-00000F000000}"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Sep" displayName="ExpSep" ref="A2:E9" totalsRowCount="1" headerRowCellStyle="Heading 2">
  <autoFilter ref="A2:E8" xr:uid="{00000000-0009-0000-0100-00000A000000}"/>
  <tableColumns count="5">
    <tableColumn id="1" xr3:uid="{00000000-0010-0000-0900-000001000000}" name="Date" totalsRowLabel="Total" totalsRowDxfId="33" dataCellStyle="Table date"/>
    <tableColumn id="2" xr3:uid="{00000000-0010-0000-0900-000002000000}" name="PO#" totalsRowDxfId="32" dataCellStyle="Table details"/>
    <tableColumn id="3" xr3:uid="{00000000-0010-0000-0900-000003000000}" name="Amount" totalsRowFunction="sum" totalsRowDxfId="31" dataCellStyle="Table numbers"/>
    <tableColumn id="4" xr3:uid="{00000000-0010-0000-0900-000004000000}" name="Category" totalsRowDxfId="30" dataCellStyle="Table details"/>
    <tableColumn id="5" xr3:uid="{00000000-0010-0000-0900-000005000000}" name="Description" totalsRowDxfId="2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Oct" displayName="ExpOct" ref="A2:E9" totalsRowCount="1" headerRowCellStyle="Heading 2">
  <autoFilter ref="A2:E8" xr:uid="{00000000-0009-0000-0100-00000B000000}"/>
  <tableColumns count="5">
    <tableColumn id="1" xr3:uid="{00000000-0010-0000-0A00-000001000000}" name="Date" totalsRowLabel="Total" totalsRowDxfId="28" dataCellStyle="Table date"/>
    <tableColumn id="2" xr3:uid="{00000000-0010-0000-0A00-000002000000}" name="PO#" totalsRowDxfId="27" dataCellStyle="Table details"/>
    <tableColumn id="3" xr3:uid="{00000000-0010-0000-0A00-000003000000}" name="Amount" totalsRowFunction="sum" totalsRowDxfId="26" dataCellStyle="Table numbers"/>
    <tableColumn id="4" xr3:uid="{00000000-0010-0000-0A00-000004000000}" name="Category" totalsRowDxfId="25" dataCellStyle="Table details"/>
    <tableColumn id="5" xr3:uid="{00000000-0010-0000-0A00-000005000000}" name="Description" totalsRowDxfId="2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Nov" displayName="ExpNov" ref="A2:E9" totalsRowCount="1" headerRowCellStyle="Heading 2">
  <autoFilter ref="A2:E8" xr:uid="{00000000-0009-0000-0100-00000C000000}"/>
  <tableColumns count="5">
    <tableColumn id="1" xr3:uid="{00000000-0010-0000-0B00-000001000000}" name="Date" totalsRowLabel="Total" totalsRowDxfId="23" dataCellStyle="Table date"/>
    <tableColumn id="2" xr3:uid="{00000000-0010-0000-0B00-000002000000}" name="PO#" totalsRowDxfId="22" dataCellStyle="Table details"/>
    <tableColumn id="3" xr3:uid="{00000000-0010-0000-0B00-000003000000}" name="Amount" totalsRowFunction="sum" totalsRowDxfId="21" dataCellStyle="Table numbers"/>
    <tableColumn id="4" xr3:uid="{00000000-0010-0000-0B00-000004000000}" name="Category" totalsRowDxfId="20" dataCellStyle="Table details"/>
    <tableColumn id="5" xr3:uid="{00000000-0010-0000-0B00-000005000000}" name="Description" totalsRowDxfId="1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Dec" displayName="ExpDec" ref="A2:E9" totalsRowCount="1" headerRowCellStyle="Heading 2">
  <autoFilter ref="A2:E8" xr:uid="{00000000-0009-0000-0100-00000D000000}"/>
  <tableColumns count="5">
    <tableColumn id="1" xr3:uid="{00000000-0010-0000-0C00-000001000000}" name="Date" totalsRowLabel="Total" totalsRowDxfId="18" dataCellStyle="Table date"/>
    <tableColumn id="2" xr3:uid="{00000000-0010-0000-0C00-000002000000}" name="PO#" totalsRowDxfId="17" dataCellStyle="Table details"/>
    <tableColumn id="3" xr3:uid="{00000000-0010-0000-0C00-000003000000}" name="Amount" totalsRowFunction="sum" totalsRowDxfId="16" dataCellStyle="Table numbers"/>
    <tableColumn id="4" xr3:uid="{00000000-0010-0000-0C00-000004000000}" name="Category" totalsRowDxfId="15" dataCellStyle="Table details"/>
    <tableColumn id="5" xr3:uid="{00000000-0010-0000-0C00-000005000000}" name="Description" totalsRowDxfId="1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Jan" displayName="ExpJan" ref="A2:E9" totalsRowCount="1" headerRowCellStyle="Heading 2">
  <autoFilter ref="A2:E8" xr:uid="{00000000-0009-0000-0100-000002000000}"/>
  <tableColumns count="5">
    <tableColumn id="1" xr3:uid="{00000000-0010-0000-0100-000001000000}" name="Date" totalsRowLabel="Total" dataCellStyle="Table date"/>
    <tableColumn id="2" xr3:uid="{00000000-0010-0000-0100-000002000000}" name="PO#" dataCellStyle="Table details"/>
    <tableColumn id="3" xr3:uid="{00000000-0010-0000-0100-000003000000}" name="Amount" totalsRowFunction="sum" dataCellStyle="Table numbers"/>
    <tableColumn id="4" xr3:uid="{00000000-0010-0000-0100-000004000000}" name="Category" dataCellStyle="Table details"/>
    <tableColumn id="5" xr3:uid="{00000000-0010-0000-0100-000005000000}"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Feb" displayName="ExpFeb" ref="A2:E9" totalsRowCount="1" headerRowCellStyle="Heading 2">
  <autoFilter ref="A2:E8" xr:uid="{00000000-0009-0000-0100-000003000000}"/>
  <tableColumns count="5">
    <tableColumn id="1" xr3:uid="{00000000-0010-0000-0200-000001000000}" name="Date" totalsRowLabel="Total" totalsRowDxfId="64" dataCellStyle="Table date"/>
    <tableColumn id="2" xr3:uid="{00000000-0010-0000-0200-000002000000}" name="PO#" totalsRowDxfId="63" dataCellStyle="Table details"/>
    <tableColumn id="3" xr3:uid="{00000000-0010-0000-0200-000003000000}" name="Amount" totalsRowFunction="sum" totalsRowDxfId="62" dataCellStyle="Table numbers"/>
    <tableColumn id="4" xr3:uid="{00000000-0010-0000-0200-000004000000}" name="Category" totalsRowDxfId="61" dataCellStyle="Table details"/>
    <tableColumn id="5" xr3:uid="{00000000-0010-0000-0200-000005000000}" name="Description" totalsRowDxfId="6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Mar" displayName="ExpMar" ref="A2:E9" totalsRowCount="1" headerRowCellStyle="Heading 2">
  <autoFilter ref="A2:E8" xr:uid="{00000000-0009-0000-0100-000004000000}"/>
  <tableColumns count="5">
    <tableColumn id="1" xr3:uid="{00000000-0010-0000-0300-000001000000}" name="Date" totalsRowLabel="Total" totalsRowDxfId="59" dataCellStyle="Table date"/>
    <tableColumn id="2" xr3:uid="{00000000-0010-0000-0300-000002000000}" name="PO#" totalsRowDxfId="58" dataCellStyle="Table details"/>
    <tableColumn id="3" xr3:uid="{00000000-0010-0000-0300-000003000000}" name="Amount" totalsRowFunction="sum" totalsRowDxfId="57" dataCellStyle="Table numbers"/>
    <tableColumn id="4" xr3:uid="{00000000-0010-0000-0300-000004000000}" name="Category" totalsRowDxfId="56" dataCellStyle="Table details"/>
    <tableColumn id="5" xr3:uid="{00000000-0010-0000-0300-000005000000}" name="Description" totalsRowDxfId="5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Apr" displayName="ExpApr" ref="A2:E9" totalsRowCount="1" headerRowCellStyle="Heading 2">
  <autoFilter ref="A2:E8" xr:uid="{00000000-0009-0000-0100-000005000000}"/>
  <tableColumns count="5">
    <tableColumn id="1" xr3:uid="{00000000-0010-0000-0400-000001000000}" name="Date" totalsRowLabel="Total" totalsRowDxfId="54" dataCellStyle="Table date"/>
    <tableColumn id="2" xr3:uid="{00000000-0010-0000-0400-000002000000}" name="PO#" totalsRowDxfId="53" dataCellStyle="Table details"/>
    <tableColumn id="3" xr3:uid="{00000000-0010-0000-0400-000003000000}" name="Amount" totalsRowFunction="sum" totalsRowDxfId="52" dataCellStyle="Table numbers"/>
    <tableColumn id="4" xr3:uid="{00000000-0010-0000-0400-000004000000}" name="Category" totalsRowDxfId="51" dataCellStyle="Table details"/>
    <tableColumn id="5" xr3:uid="{00000000-0010-0000-0400-000005000000}" name="Description" totalsRowDxfId="5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May" displayName="ExpMay" ref="A2:E9" totalsRowCount="1" headerRowCellStyle="Heading 2">
  <autoFilter ref="A2:E8" xr:uid="{00000000-0009-0000-0100-000006000000}"/>
  <tableColumns count="5">
    <tableColumn id="1" xr3:uid="{00000000-0010-0000-0500-000001000000}" name="Date" totalsRowLabel="Total" totalsRowDxfId="49" dataCellStyle="Table date"/>
    <tableColumn id="2" xr3:uid="{00000000-0010-0000-0500-000002000000}" name="PO#" dataCellStyle="Table details"/>
    <tableColumn id="3" xr3:uid="{00000000-0010-0000-0500-000003000000}" name="Amount" totalsRowFunction="sum" totalsRowDxfId="48" dataCellStyle="Table numbers"/>
    <tableColumn id="4" xr3:uid="{00000000-0010-0000-0500-000004000000}" name="Category" dataCellStyle="Table details"/>
    <tableColumn id="5" xr3:uid="{00000000-0010-0000-0500-000005000000}" name="Description" totalsRowDxfId="4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Jun" displayName="ExpJun" ref="A2:E9" totalsRowCount="1" headerRowCellStyle="Heading 2">
  <autoFilter ref="A2:E8" xr:uid="{00000000-0009-0000-0100-000007000000}"/>
  <tableColumns count="5">
    <tableColumn id="1" xr3:uid="{00000000-0010-0000-0600-000001000000}" name="Date" totalsRowLabel="Total" totalsRowDxfId="46" dataCellStyle="Table date"/>
    <tableColumn id="2" xr3:uid="{00000000-0010-0000-0600-000002000000}" name="PO#" totalsRowDxfId="45" dataCellStyle="Table details"/>
    <tableColumn id="3" xr3:uid="{00000000-0010-0000-0600-000003000000}" name="Amount" totalsRowFunction="sum" totalsRowDxfId="44" dataCellStyle="Table numbers"/>
    <tableColumn id="4" xr3:uid="{00000000-0010-0000-0600-000004000000}" name="Category" dataCellStyle="Table details"/>
    <tableColumn id="5" xr3:uid="{00000000-0010-0000-0600-000005000000}"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Jul" displayName="ExpJul" ref="A2:E9" totalsRowCount="1" headerRowCellStyle="Heading 2">
  <autoFilter ref="A2:E8" xr:uid="{00000000-0009-0000-0100-000008000000}"/>
  <tableColumns count="5">
    <tableColumn id="1" xr3:uid="{00000000-0010-0000-0700-000001000000}" name="Date" totalsRowLabel="Total" totalsRowDxfId="43" dataCellStyle="Table date"/>
    <tableColumn id="2" xr3:uid="{00000000-0010-0000-0700-000002000000}" name="PO#" totalsRowDxfId="42" dataCellStyle="Table details"/>
    <tableColumn id="3" xr3:uid="{00000000-0010-0000-0700-000003000000}" name="Amount" totalsRowFunction="sum" totalsRowDxfId="41" dataCellStyle="Table numbers"/>
    <tableColumn id="4" xr3:uid="{00000000-0010-0000-0700-000004000000}" name="Category" totalsRowDxfId="40" dataCellStyle="Table details"/>
    <tableColumn id="5" xr3:uid="{00000000-0010-0000-0700-000005000000}" name="Description" totalsRowDxfId="3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Aug" displayName="ExpAug" ref="A2:E9" totalsRowCount="1" headerRowCellStyle="Heading 2">
  <autoFilter ref="A2:E8" xr:uid="{00000000-0009-0000-0100-000009000000}"/>
  <tableColumns count="5">
    <tableColumn id="1" xr3:uid="{00000000-0010-0000-0800-000001000000}" name="Date" totalsRowLabel="Total" totalsRowDxfId="38" dataCellStyle="Table date"/>
    <tableColumn id="2" xr3:uid="{00000000-0010-0000-0800-000002000000}" name="PO#" totalsRowDxfId="37" dataCellStyle="Table details"/>
    <tableColumn id="3" xr3:uid="{00000000-0010-0000-0800-000003000000}" name="Amount" totalsRowFunction="sum" totalsRowDxfId="36" dataCellStyle="Table numbers"/>
    <tableColumn id="4" xr3:uid="{00000000-0010-0000-0800-000004000000}" name="Category" totalsRowDxfId="35" dataCellStyle="Table details"/>
    <tableColumn id="5" xr3:uid="{00000000-0010-0000-0800-000005000000}" name="Description" totalsRowDxfId="3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33203125" style="15" customWidth="1"/>
    <col min="2" max="16384" width="9" style="15"/>
  </cols>
  <sheetData>
    <row r="1" spans="1:1" ht="35.1" customHeight="1" x14ac:dyDescent="0.45">
      <c r="A1" s="6" t="s">
        <v>35</v>
      </c>
    </row>
    <row r="2" spans="1:1" ht="30" customHeight="1" x14ac:dyDescent="0.3">
      <c r="A2" s="10" t="s">
        <v>40</v>
      </c>
    </row>
    <row r="3" spans="1:1" ht="30" customHeight="1" x14ac:dyDescent="0.3">
      <c r="A3" s="14" t="s">
        <v>42</v>
      </c>
    </row>
    <row r="4" spans="1:1" ht="30" customHeight="1" x14ac:dyDescent="0.3">
      <c r="A4" s="14" t="s">
        <v>43</v>
      </c>
    </row>
    <row r="5" spans="1:1" ht="30" customHeight="1" x14ac:dyDescent="0.3">
      <c r="A5" s="10" t="s">
        <v>36</v>
      </c>
    </row>
    <row r="6" spans="1:1" ht="30" customHeight="1" x14ac:dyDescent="0.3">
      <c r="A6" s="14" t="s">
        <v>21</v>
      </c>
    </row>
    <row r="7" spans="1:1" ht="30" customHeight="1" x14ac:dyDescent="0.3">
      <c r="A7" s="16"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23"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23"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7"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4" t="s">
        <v>44</v>
      </c>
    </row>
    <row r="12" spans="1:1" ht="30" customHeight="1" x14ac:dyDescent="0.3">
      <c r="A12" s="14" t="s">
        <v>41</v>
      </c>
    </row>
    <row r="13" spans="1:1" ht="30" customHeight="1" x14ac:dyDescent="0.3">
      <c r="A13" s="11" t="s">
        <v>45</v>
      </c>
    </row>
    <row r="14" spans="1:1" ht="30" customHeight="1" x14ac:dyDescent="0.3">
      <c r="A14" s="17"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7"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xr:uid="{00000000-0002-0000-0000-000000000000}"/>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pageSetUpPr autoPageBreaks="0" fitToPage="1"/>
  </sheetPr>
  <dimension ref="A1:E9"/>
  <sheetViews>
    <sheetView showGridLines="0" zoomScaleNormal="10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30</v>
      </c>
      <c r="B1" s="24"/>
      <c r="C1" s="25"/>
      <c r="D1" s="5" t="s">
        <v>39</v>
      </c>
      <c r="E1" s="5" t="s">
        <v>38</v>
      </c>
    </row>
    <row r="2" spans="1:5" ht="17.100000000000001" customHeight="1" x14ac:dyDescent="0.3">
      <c r="A2" s="20" t="s">
        <v>5</v>
      </c>
      <c r="B2" s="20" t="s">
        <v>6</v>
      </c>
      <c r="C2" s="20" t="s">
        <v>7</v>
      </c>
      <c r="D2" s="20" t="s">
        <v>9</v>
      </c>
      <c r="E2" s="20" t="s">
        <v>8</v>
      </c>
    </row>
    <row r="3" spans="1:5" ht="30" customHeight="1" x14ac:dyDescent="0.3">
      <c r="A3" s="8">
        <f ca="1">DATE(YEAR(TODAY()),8,8)</f>
        <v>43320</v>
      </c>
      <c r="B3" s="2" t="s">
        <v>10</v>
      </c>
      <c r="C3" s="3"/>
      <c r="D3" s="2" t="s">
        <v>0</v>
      </c>
      <c r="E3" s="2" t="s">
        <v>37</v>
      </c>
    </row>
    <row r="4" spans="1:5" ht="30" customHeight="1" x14ac:dyDescent="0.3">
      <c r="A4" s="8">
        <f ca="1">DATE(YEAR(TODAY()),8,9)</f>
        <v>43321</v>
      </c>
      <c r="B4" s="2" t="s">
        <v>12</v>
      </c>
      <c r="C4" s="3"/>
      <c r="D4" s="2" t="s">
        <v>1</v>
      </c>
      <c r="E4" s="2"/>
    </row>
    <row r="5" spans="1:5" ht="30" customHeight="1" x14ac:dyDescent="0.3">
      <c r="A5" s="8"/>
      <c r="B5" s="2"/>
      <c r="C5" s="3"/>
      <c r="D5" s="2" t="s">
        <v>1</v>
      </c>
      <c r="E5" s="2"/>
    </row>
    <row r="6" spans="1:5" ht="30" customHeight="1" x14ac:dyDescent="0.3">
      <c r="A6" s="8"/>
      <c r="B6" s="2"/>
      <c r="C6" s="3"/>
      <c r="D6" s="2" t="s">
        <v>2</v>
      </c>
      <c r="E6" s="2"/>
    </row>
    <row r="7" spans="1:5" ht="30" customHeight="1" x14ac:dyDescent="0.3">
      <c r="A7" s="8"/>
      <c r="B7" s="2"/>
      <c r="C7" s="3"/>
      <c r="D7" s="2" t="s">
        <v>3</v>
      </c>
      <c r="E7" s="2"/>
    </row>
    <row r="8" spans="1:5" ht="30" customHeight="1" x14ac:dyDescent="0.3">
      <c r="A8" s="8"/>
      <c r="B8" s="2"/>
      <c r="C8" s="3"/>
      <c r="D8" s="2" t="s">
        <v>4</v>
      </c>
      <c r="E8" s="2"/>
    </row>
    <row r="9" spans="1:5" ht="30" customHeight="1" x14ac:dyDescent="0.3">
      <c r="A9" s="7" t="s">
        <v>11</v>
      </c>
      <c r="B9" s="7"/>
      <c r="C9" s="18">
        <f>SUBTOTAL(109,ExpAug[Amount])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9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900-000001000000}"/>
    <dataValidation allowBlank="1" showInputMessage="1" showErrorMessage="1" prompt="Navigation hyperlink to the summary worksheet" sqref="D1" xr:uid="{00000000-0002-0000-0900-000002000000}"/>
    <dataValidation allowBlank="1" showInputMessage="1" showErrorMessage="1" prompt="Navigation hyperlink to the tips worksheet" sqref="E1" xr:uid="{00000000-0002-0000-0900-000003000000}"/>
    <dataValidation allowBlank="1" showInputMessage="1" showErrorMessage="1" prompt="Enter the date of the expense in this column" sqref="A2" xr:uid="{00000000-0002-0000-0900-000004000000}"/>
    <dataValidation allowBlank="1" showInputMessage="1" showErrorMessage="1" prompt="Enter the PO# in this column" sqref="B2" xr:uid="{00000000-0002-0000-0900-000005000000}"/>
    <dataValidation allowBlank="1" showInputMessage="1" showErrorMessage="1" prompt="Enter the Amount of the expense in this column" sqref="C2" xr:uid="{00000000-0002-0000-09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900-000007000000}"/>
    <dataValidation allowBlank="1" showInputMessage="1" showErrorMessage="1" prompt="Enter a description of the expense in this column" sqref="E2" xr:uid="{00000000-0002-0000-0900-000008000000}"/>
    <dataValidation type="custom" errorStyle="warning" allowBlank="1" showInputMessage="1" showErrorMessage="1" errorTitle="Amount Validation" error="Amount should be a number." sqref="C3:C8" xr:uid="{00000000-0002-0000-0900-000009000000}">
      <formula1>ISNUMBER($C3)</formula1>
    </dataValidation>
    <dataValidation type="custom" errorStyle="warning" allowBlank="1" showInputMessage="1" showErrorMessage="1" error="A date in August needs be entered  in order for this expense to be added to the Summary sheet" sqref="A3:A8" xr:uid="{00000000-0002-0000-0900-00000A000000}">
      <formula1>MONTH($A3)=8</formula1>
    </dataValidation>
  </dataValidations>
  <hyperlinks>
    <hyperlink ref="D1" location="summary!A1" tooltip="Select to view summary" display="Summary" xr:uid="{00000000-0004-0000-0900-000000000000}"/>
    <hyperlink ref="E1" location="tips!A1" tooltip="Select to navigate to the tips worksheet" display="Tips" xr:uid="{00000000-0004-0000-09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31</v>
      </c>
      <c r="B1" s="24"/>
      <c r="C1" s="25"/>
      <c r="D1" s="5" t="s">
        <v>39</v>
      </c>
      <c r="E1" s="5" t="s">
        <v>38</v>
      </c>
    </row>
    <row r="2" spans="1:5" ht="17.100000000000001" customHeight="1" x14ac:dyDescent="0.3">
      <c r="A2" s="4" t="s">
        <v>5</v>
      </c>
      <c r="B2" s="4" t="s">
        <v>6</v>
      </c>
      <c r="C2" s="4" t="s">
        <v>7</v>
      </c>
      <c r="D2" s="4" t="s">
        <v>9</v>
      </c>
      <c r="E2" s="4" t="s">
        <v>8</v>
      </c>
    </row>
    <row r="3" spans="1:5" ht="30" customHeight="1" x14ac:dyDescent="0.3">
      <c r="A3" s="8">
        <f ca="1">DATE(YEAR(TODAY()),9,9)</f>
        <v>43352</v>
      </c>
      <c r="B3" s="2" t="s">
        <v>10</v>
      </c>
      <c r="C3" s="3"/>
      <c r="D3" s="2" t="s">
        <v>0</v>
      </c>
      <c r="E3" s="2" t="s">
        <v>37</v>
      </c>
    </row>
    <row r="4" spans="1:5" ht="30" customHeight="1" x14ac:dyDescent="0.3">
      <c r="A4" s="8">
        <f ca="1">DATE(YEAR(TODAY()),9,15)</f>
        <v>43358</v>
      </c>
      <c r="B4" s="2" t="s">
        <v>12</v>
      </c>
      <c r="C4" s="3"/>
      <c r="D4" s="2" t="s">
        <v>1</v>
      </c>
      <c r="E4" s="2"/>
    </row>
    <row r="5" spans="1:5" ht="30" customHeight="1" x14ac:dyDescent="0.3">
      <c r="A5" s="8"/>
      <c r="B5" s="2"/>
      <c r="C5" s="3"/>
      <c r="D5" s="2" t="s">
        <v>1</v>
      </c>
      <c r="E5" s="2"/>
    </row>
    <row r="6" spans="1:5" ht="30" customHeight="1" x14ac:dyDescent="0.3">
      <c r="A6" s="8"/>
      <c r="B6" s="2"/>
      <c r="C6" s="3"/>
      <c r="D6" s="2" t="s">
        <v>2</v>
      </c>
      <c r="E6" s="2"/>
    </row>
    <row r="7" spans="1:5" ht="30" customHeight="1" x14ac:dyDescent="0.3">
      <c r="A7" s="8"/>
      <c r="B7" s="2"/>
      <c r="C7" s="3"/>
      <c r="D7" s="2" t="s">
        <v>3</v>
      </c>
      <c r="E7" s="2"/>
    </row>
    <row r="8" spans="1:5" ht="30" customHeight="1" x14ac:dyDescent="0.3">
      <c r="A8" s="8"/>
      <c r="B8" s="2"/>
      <c r="C8" s="3"/>
      <c r="D8" s="2" t="s">
        <v>4</v>
      </c>
      <c r="E8" s="2"/>
    </row>
    <row r="9" spans="1:5" ht="30" customHeight="1" x14ac:dyDescent="0.3">
      <c r="A9" s="7" t="s">
        <v>11</v>
      </c>
      <c r="B9" s="7"/>
      <c r="C9" s="18">
        <f>SUBTOTAL(109,ExpSep[Amount])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A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A00-000001000000}"/>
    <dataValidation allowBlank="1" showInputMessage="1" showErrorMessage="1" prompt="Navigation hyperlink to the summary worksheet" sqref="D1" xr:uid="{00000000-0002-0000-0A00-000002000000}"/>
    <dataValidation allowBlank="1" showInputMessage="1" showErrorMessage="1" prompt="Navigation hyperlink to the tips worksheet" sqref="E1" xr:uid="{00000000-0002-0000-0A00-000003000000}"/>
    <dataValidation allowBlank="1" showInputMessage="1" showErrorMessage="1" prompt="Enter the date of the expense in this column" sqref="A2" xr:uid="{00000000-0002-0000-0A00-000004000000}"/>
    <dataValidation allowBlank="1" showInputMessage="1" showErrorMessage="1" prompt="Enter the PO# in this column" sqref="B2" xr:uid="{00000000-0002-0000-0A00-000005000000}"/>
    <dataValidation allowBlank="1" showInputMessage="1" showErrorMessage="1" prompt="Enter the Amount of the expense in this column" sqref="C2" xr:uid="{00000000-0002-0000-0A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A00-000007000000}"/>
    <dataValidation allowBlank="1" showInputMessage="1" showErrorMessage="1" prompt="Enter a description of the expense in this column" sqref="E2" xr:uid="{00000000-0002-0000-0A00-000008000000}"/>
    <dataValidation type="custom" errorStyle="warning" allowBlank="1" showInputMessage="1" showErrorMessage="1" errorTitle="Amount Validation" error="Amount should be a number." sqref="C3:C8" xr:uid="{00000000-0002-0000-0A00-000009000000}">
      <formula1>ISNUMBER($C3)</formula1>
    </dataValidation>
    <dataValidation type="custom" errorStyle="warning" allowBlank="1" showInputMessage="1" showErrorMessage="1" error="A date in September needs be entered  in order for this expense to be added to the Summary sheet" sqref="A3:A8" xr:uid="{00000000-0002-0000-0A00-00000A000000}">
      <formula1>MONTH($A3)=9</formula1>
    </dataValidation>
  </dataValidations>
  <hyperlinks>
    <hyperlink ref="D1" location="summary!A1" tooltip="Select to view summary" display="Summary" xr:uid="{00000000-0004-0000-0A00-000000000000}"/>
    <hyperlink ref="E1" location="tips!A1" tooltip="Select to navigate to the tips worksheet" display="Tips" xr:uid="{00000000-0004-0000-0A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59999389629810485"/>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32</v>
      </c>
      <c r="B1" s="24"/>
      <c r="C1" s="25"/>
      <c r="D1" s="5" t="s">
        <v>39</v>
      </c>
      <c r="E1" s="5" t="s">
        <v>38</v>
      </c>
    </row>
    <row r="2" spans="1:5" ht="17.100000000000001" customHeight="1" x14ac:dyDescent="0.3">
      <c r="A2" s="20" t="s">
        <v>5</v>
      </c>
      <c r="B2" s="20" t="s">
        <v>6</v>
      </c>
      <c r="C2" s="20" t="s">
        <v>7</v>
      </c>
      <c r="D2" s="20" t="s">
        <v>9</v>
      </c>
      <c r="E2" s="20" t="s">
        <v>8</v>
      </c>
    </row>
    <row r="3" spans="1:5" ht="30" customHeight="1" x14ac:dyDescent="0.3">
      <c r="A3" s="8">
        <f ca="1">DATE(YEAR(TODAY()),10,10)</f>
        <v>43383</v>
      </c>
      <c r="B3" s="2" t="s">
        <v>10</v>
      </c>
      <c r="C3" s="3"/>
      <c r="D3" s="2" t="s">
        <v>0</v>
      </c>
      <c r="E3" s="2" t="s">
        <v>37</v>
      </c>
    </row>
    <row r="4" spans="1:5" ht="30" customHeight="1" x14ac:dyDescent="0.3">
      <c r="A4" s="8">
        <f ca="1">DATE(YEAR(TODAY()),10,21)</f>
        <v>43394</v>
      </c>
      <c r="B4" s="2" t="s">
        <v>12</v>
      </c>
      <c r="C4" s="3"/>
      <c r="D4" s="2" t="s">
        <v>1</v>
      </c>
      <c r="E4" s="2"/>
    </row>
    <row r="5" spans="1:5" ht="30" customHeight="1" x14ac:dyDescent="0.3">
      <c r="A5" s="8"/>
      <c r="B5" s="2"/>
      <c r="C5" s="3"/>
      <c r="D5" s="2" t="s">
        <v>1</v>
      </c>
      <c r="E5" s="2"/>
    </row>
    <row r="6" spans="1:5" ht="30" customHeight="1" x14ac:dyDescent="0.3">
      <c r="A6" s="8"/>
      <c r="B6" s="2"/>
      <c r="C6" s="3"/>
      <c r="D6" s="2" t="s">
        <v>2</v>
      </c>
      <c r="E6" s="2"/>
    </row>
    <row r="7" spans="1:5" ht="30" customHeight="1" x14ac:dyDescent="0.3">
      <c r="A7" s="8"/>
      <c r="B7" s="2"/>
      <c r="C7" s="3"/>
      <c r="D7" s="2" t="s">
        <v>3</v>
      </c>
      <c r="E7" s="2"/>
    </row>
    <row r="8" spans="1:5" ht="30" customHeight="1" x14ac:dyDescent="0.3">
      <c r="A8" s="8"/>
      <c r="B8" s="2"/>
      <c r="C8" s="3"/>
      <c r="D8" s="2" t="s">
        <v>4</v>
      </c>
      <c r="E8" s="2"/>
    </row>
    <row r="9" spans="1:5" ht="30" customHeight="1" x14ac:dyDescent="0.3">
      <c r="A9" s="7" t="s">
        <v>11</v>
      </c>
      <c r="B9" s="7"/>
      <c r="C9" s="18">
        <f>SUBTOTAL(109,ExpOct[Amount])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B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B00-000001000000}"/>
    <dataValidation allowBlank="1" showInputMessage="1" showErrorMessage="1" prompt="Navigation hyperlink to the summary worksheet" sqref="D1" xr:uid="{00000000-0002-0000-0B00-000002000000}"/>
    <dataValidation allowBlank="1" showInputMessage="1" showErrorMessage="1" prompt="Navigation hyperlink to the tips worksheet" sqref="E1" xr:uid="{00000000-0002-0000-0B00-000003000000}"/>
    <dataValidation allowBlank="1" showInputMessage="1" showErrorMessage="1" prompt="Enter the date of the expense in this column" sqref="A2" xr:uid="{00000000-0002-0000-0B00-000004000000}"/>
    <dataValidation allowBlank="1" showInputMessage="1" showErrorMessage="1" prompt="Enter the PO# in this column" sqref="B2" xr:uid="{00000000-0002-0000-0B00-000005000000}"/>
    <dataValidation allowBlank="1" showInputMessage="1" showErrorMessage="1" prompt="Enter the Amount of the expense in this column" sqref="C2" xr:uid="{00000000-0002-0000-0B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B00-000007000000}"/>
    <dataValidation allowBlank="1" showInputMessage="1" showErrorMessage="1" prompt="Enter a description of the expense in this column" sqref="E2" xr:uid="{00000000-0002-0000-0B00-000008000000}"/>
    <dataValidation type="custom" errorStyle="warning" allowBlank="1" showInputMessage="1" showErrorMessage="1" errorTitle="Amount Validation" error="Amount should be a number." sqref="C3:C8" xr:uid="{00000000-0002-0000-0B00-000009000000}">
      <formula1>ISNUMBER($C3)</formula1>
    </dataValidation>
    <dataValidation type="custom" errorStyle="warning" allowBlank="1" showInputMessage="1" showErrorMessage="1" error="A date in October needs be entered  in order for this expense to be added to the Summary sheet" sqref="A3:A8" xr:uid="{00000000-0002-0000-0B00-00000A000000}">
      <formula1>MONTH($A3)=10</formula1>
    </dataValidation>
  </dataValidations>
  <hyperlinks>
    <hyperlink ref="D1" location="summary!A1" tooltip="Select to view summary" display="Summary" xr:uid="{00000000-0004-0000-0B00-000000000000}"/>
    <hyperlink ref="E1" location="tips!A1" tooltip="Select to navigate to the tips worksheet" display="Tips" xr:uid="{00000000-0004-0000-0B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33</v>
      </c>
      <c r="B1" s="24"/>
      <c r="C1" s="25"/>
      <c r="D1" s="5" t="s">
        <v>39</v>
      </c>
      <c r="E1" s="5" t="s">
        <v>38</v>
      </c>
    </row>
    <row r="2" spans="1:5" ht="17.100000000000001" customHeight="1" x14ac:dyDescent="0.3">
      <c r="A2" s="20" t="s">
        <v>5</v>
      </c>
      <c r="B2" s="20" t="s">
        <v>6</v>
      </c>
      <c r="C2" s="20" t="s">
        <v>7</v>
      </c>
      <c r="D2" s="20" t="s">
        <v>9</v>
      </c>
      <c r="E2" s="20" t="s">
        <v>8</v>
      </c>
    </row>
    <row r="3" spans="1:5" ht="30" customHeight="1" x14ac:dyDescent="0.3">
      <c r="A3" s="8">
        <f ca="1">DATE(YEAR(TODAY()),11,14)</f>
        <v>43418</v>
      </c>
      <c r="B3" s="2" t="s">
        <v>10</v>
      </c>
      <c r="C3" s="3"/>
      <c r="D3" s="2" t="s">
        <v>0</v>
      </c>
      <c r="E3" s="2" t="s">
        <v>37</v>
      </c>
    </row>
    <row r="4" spans="1:5" ht="30" customHeight="1" x14ac:dyDescent="0.3">
      <c r="A4" s="8">
        <f ca="1">DATE(YEAR(TODAY()),11,21)</f>
        <v>43425</v>
      </c>
      <c r="B4" s="2" t="s">
        <v>12</v>
      </c>
      <c r="C4" s="3"/>
      <c r="D4" s="2" t="s">
        <v>1</v>
      </c>
      <c r="E4" s="2"/>
    </row>
    <row r="5" spans="1:5" ht="30" customHeight="1" x14ac:dyDescent="0.3">
      <c r="A5" s="8"/>
      <c r="B5" s="2"/>
      <c r="C5" s="3"/>
      <c r="D5" s="2" t="s">
        <v>1</v>
      </c>
      <c r="E5" s="2"/>
    </row>
    <row r="6" spans="1:5" ht="30" customHeight="1" x14ac:dyDescent="0.3">
      <c r="A6" s="8"/>
      <c r="B6" s="2"/>
      <c r="C6" s="3"/>
      <c r="D6" s="2" t="s">
        <v>2</v>
      </c>
      <c r="E6" s="2"/>
    </row>
    <row r="7" spans="1:5" ht="30" customHeight="1" x14ac:dyDescent="0.3">
      <c r="A7" s="8"/>
      <c r="B7" s="2"/>
      <c r="C7" s="3"/>
      <c r="D7" s="2" t="s">
        <v>3</v>
      </c>
      <c r="E7" s="2"/>
    </row>
    <row r="8" spans="1:5" ht="30" customHeight="1" x14ac:dyDescent="0.3">
      <c r="A8" s="8"/>
      <c r="B8" s="2"/>
      <c r="C8" s="3"/>
      <c r="D8" s="2" t="s">
        <v>4</v>
      </c>
      <c r="E8" s="2"/>
    </row>
    <row r="9" spans="1:5" ht="30" customHeight="1" x14ac:dyDescent="0.3">
      <c r="A9" s="7" t="s">
        <v>11</v>
      </c>
      <c r="B9" s="7"/>
      <c r="C9" s="18">
        <f>SUBTOTAL(109,ExpNov[Amount])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C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C00-000001000000}"/>
    <dataValidation allowBlank="1" showInputMessage="1" showErrorMessage="1" prompt="Navigation hyperlink to the summary worksheet" sqref="D1" xr:uid="{00000000-0002-0000-0C00-000002000000}"/>
    <dataValidation allowBlank="1" showInputMessage="1" showErrorMessage="1" prompt="Navigation hyperlink to the tips worksheet" sqref="E1" xr:uid="{00000000-0002-0000-0C00-000003000000}"/>
    <dataValidation allowBlank="1" showInputMessage="1" showErrorMessage="1" prompt="Enter the date of the expense in this column" sqref="A2" xr:uid="{00000000-0002-0000-0C00-000004000000}"/>
    <dataValidation allowBlank="1" showInputMessage="1" showErrorMessage="1" prompt="Enter the PO# in this column" sqref="B2" xr:uid="{00000000-0002-0000-0C00-000005000000}"/>
    <dataValidation allowBlank="1" showInputMessage="1" showErrorMessage="1" prompt="Enter the Amount of the expense in this column" sqref="C2" xr:uid="{00000000-0002-0000-0C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C00-000007000000}"/>
    <dataValidation allowBlank="1" showInputMessage="1" showErrorMessage="1" prompt="Enter a description of the expense in this column" sqref="E2" xr:uid="{00000000-0002-0000-0C00-000008000000}"/>
    <dataValidation type="custom" errorStyle="warning" allowBlank="1" showInputMessage="1" showErrorMessage="1" errorTitle="Amount Validation" error="Amount should be a number." sqref="C3:C8" xr:uid="{00000000-0002-0000-0C00-000009000000}">
      <formula1>ISNUMBER($C3)</formula1>
    </dataValidation>
    <dataValidation type="custom" errorStyle="warning" allowBlank="1" showInputMessage="1" showErrorMessage="1" error="A date in November needs be entered  in order for this expense to be added to the Summary sheet" sqref="A3:A8" xr:uid="{00000000-0002-0000-0C00-00000A000000}">
      <formula1>MONTH($A3)=11</formula1>
    </dataValidation>
  </dataValidations>
  <hyperlinks>
    <hyperlink ref="D1" location="summary!A1" tooltip="Select to view summary" display="Summary" xr:uid="{00000000-0004-0000-0C00-000000000000}"/>
    <hyperlink ref="E1" location="tips!A1" tooltip="Select to navigate to the tips worksheet" display="Tips" xr:uid="{00000000-0004-0000-0C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6"/>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34</v>
      </c>
      <c r="B1" s="24"/>
      <c r="C1" s="25"/>
      <c r="D1" s="5" t="s">
        <v>39</v>
      </c>
      <c r="E1" s="5" t="s">
        <v>38</v>
      </c>
    </row>
    <row r="2" spans="1:5" ht="17.100000000000001" customHeight="1" x14ac:dyDescent="0.3">
      <c r="A2" s="20" t="s">
        <v>5</v>
      </c>
      <c r="B2" s="20" t="s">
        <v>6</v>
      </c>
      <c r="C2" s="20" t="s">
        <v>7</v>
      </c>
      <c r="D2" s="20" t="s">
        <v>9</v>
      </c>
      <c r="E2" s="20" t="s">
        <v>8</v>
      </c>
    </row>
    <row r="3" spans="1:5" ht="30" customHeight="1" x14ac:dyDescent="0.3">
      <c r="A3" s="8">
        <f ca="1">DATE(YEAR(TODAY()),12,2)</f>
        <v>43436</v>
      </c>
      <c r="B3" s="2" t="s">
        <v>10</v>
      </c>
      <c r="C3" s="3">
        <v>201</v>
      </c>
      <c r="D3" s="2" t="s">
        <v>0</v>
      </c>
      <c r="E3" s="2" t="s">
        <v>37</v>
      </c>
    </row>
    <row r="4" spans="1:5" ht="30" customHeight="1" x14ac:dyDescent="0.3">
      <c r="A4" s="8">
        <f ca="1">DATE(YEAR(TODAY()),12,24)</f>
        <v>43458</v>
      </c>
      <c r="B4" s="2" t="s">
        <v>12</v>
      </c>
      <c r="C4" s="3">
        <v>98</v>
      </c>
      <c r="D4" s="2" t="s">
        <v>1</v>
      </c>
      <c r="E4" s="2"/>
    </row>
    <row r="5" spans="1:5" ht="30" customHeight="1" x14ac:dyDescent="0.3">
      <c r="A5" s="8"/>
      <c r="B5" s="2"/>
      <c r="C5" s="3">
        <v>342</v>
      </c>
      <c r="D5" s="2" t="s">
        <v>1</v>
      </c>
      <c r="E5" s="2"/>
    </row>
    <row r="6" spans="1:5" ht="30" customHeight="1" x14ac:dyDescent="0.3">
      <c r="A6" s="8"/>
      <c r="B6" s="2"/>
      <c r="C6" s="3">
        <v>122</v>
      </c>
      <c r="D6" s="2" t="s">
        <v>2</v>
      </c>
      <c r="E6" s="2"/>
    </row>
    <row r="7" spans="1:5" ht="30" customHeight="1" x14ac:dyDescent="0.3">
      <c r="A7" s="8"/>
      <c r="B7" s="2"/>
      <c r="C7" s="3">
        <v>187</v>
      </c>
      <c r="D7" s="2" t="s">
        <v>3</v>
      </c>
      <c r="E7" s="2"/>
    </row>
    <row r="8" spans="1:5" ht="30" customHeight="1" x14ac:dyDescent="0.3">
      <c r="A8" s="8"/>
      <c r="B8" s="2"/>
      <c r="C8" s="3">
        <v>99</v>
      </c>
      <c r="D8" s="2" t="s">
        <v>4</v>
      </c>
      <c r="E8" s="2"/>
    </row>
    <row r="9" spans="1:5" ht="30" customHeight="1" x14ac:dyDescent="0.3">
      <c r="A9" s="7" t="s">
        <v>11</v>
      </c>
      <c r="B9" s="7"/>
      <c r="C9" s="18">
        <f>SUBTOTAL(109,ExpDec[Amount])</f>
        <v>1049</v>
      </c>
      <c r="D9" s="7"/>
      <c r="E9" s="2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D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D00-000001000000}"/>
    <dataValidation allowBlank="1" showInputMessage="1" showErrorMessage="1" prompt="Navigation hyperlink to the summary worksheet" sqref="D1" xr:uid="{00000000-0002-0000-0D00-000002000000}"/>
    <dataValidation allowBlank="1" showInputMessage="1" showErrorMessage="1" prompt="Navigation hyperlink to the tips worksheet" sqref="E1" xr:uid="{00000000-0002-0000-0D00-000003000000}"/>
    <dataValidation allowBlank="1" showInputMessage="1" showErrorMessage="1" prompt="Enter the date of the expense in this column" sqref="A2" xr:uid="{00000000-0002-0000-0D00-000004000000}"/>
    <dataValidation allowBlank="1" showInputMessage="1" showErrorMessage="1" prompt="Enter the PO# in this column" sqref="B2" xr:uid="{00000000-0002-0000-0D00-000005000000}"/>
    <dataValidation allowBlank="1" showInputMessage="1" showErrorMessage="1" prompt="Enter the Amount of the expense in this column" sqref="C2" xr:uid="{00000000-0002-0000-0D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D00-000007000000}"/>
    <dataValidation allowBlank="1" showInputMessage="1" showErrorMessage="1" prompt="Enter a description of the expense in this column" sqref="E2" xr:uid="{00000000-0002-0000-0D00-000008000000}"/>
    <dataValidation type="custom" errorStyle="warning" allowBlank="1" showInputMessage="1" showErrorMessage="1" errorTitle="Amount Validation" error="Amount should be a number." sqref="C3:C8" xr:uid="{00000000-0002-0000-0D00-000009000000}">
      <formula1>ISNUMBER($C3)</formula1>
    </dataValidation>
    <dataValidation type="custom" errorStyle="warning" allowBlank="1" showInputMessage="1" showErrorMessage="1" error="A date in December needs be entered  in order for this expense to be added to the Summary sheet" sqref="A3:A8" xr:uid="{00000000-0002-0000-0D00-00000A000000}">
      <formula1>MONTH($A3)=12</formula1>
    </dataValidation>
  </dataValidations>
  <hyperlinks>
    <hyperlink ref="D1" location="summary!A1" tooltip="Select to view summary" display="Summary" xr:uid="{00000000-0004-0000-0D00-000000000000}"/>
    <hyperlink ref="E1" location="tips!A1" tooltip="Select to navigate to the tips worksheet" display="Tips" xr:uid="{00000000-0004-0000-0D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A1:O10"/>
  <sheetViews>
    <sheetView showGridLines="0" tabSelected="1" topLeftCell="A2" zoomScaleNormal="100" workbookViewId="0">
      <selection activeCell="A4" sqref="A4"/>
    </sheetView>
  </sheetViews>
  <sheetFormatPr defaultRowHeight="30" customHeight="1" x14ac:dyDescent="0.3"/>
  <cols>
    <col min="1" max="1" width="15.88671875" customWidth="1"/>
    <col min="2" max="14" width="12.6640625" customWidth="1"/>
    <col min="15" max="15" width="12.77734375" customWidth="1"/>
    <col min="16" max="16" width="9.109375" customWidth="1"/>
    <col min="17" max="17" width="7.21875" customWidth="1"/>
  </cols>
  <sheetData>
    <row r="1" spans="1:15" ht="35.1" customHeight="1" x14ac:dyDescent="0.45">
      <c r="A1" s="1" t="s">
        <v>22</v>
      </c>
      <c r="B1" s="1"/>
      <c r="C1" s="1"/>
    </row>
    <row r="2" spans="1:15" ht="17.100000000000001" customHeight="1" x14ac:dyDescent="0.3">
      <c r="B2" s="22">
        <v>1000</v>
      </c>
      <c r="C2" s="22">
        <v>2000</v>
      </c>
      <c r="D2" s="22">
        <v>3000</v>
      </c>
      <c r="E2" s="22">
        <v>4000</v>
      </c>
      <c r="F2" s="22">
        <v>10000</v>
      </c>
      <c r="G2" s="22" t="s">
        <v>13</v>
      </c>
      <c r="H2" s="22" t="s">
        <v>14</v>
      </c>
      <c r="I2" s="22" t="s">
        <v>15</v>
      </c>
      <c r="J2" s="22" t="s">
        <v>16</v>
      </c>
      <c r="K2" s="22" t="s">
        <v>17</v>
      </c>
      <c r="L2" s="22" t="s">
        <v>18</v>
      </c>
      <c r="M2" s="22" t="s">
        <v>19</v>
      </c>
      <c r="N2" s="22" t="s">
        <v>38</v>
      </c>
    </row>
    <row r="3" spans="1:15" ht="224.1" customHeight="1" x14ac:dyDescent="0.3"/>
    <row r="4" spans="1:15" ht="17.100000000000001" customHeight="1" x14ac:dyDescent="0.3">
      <c r="A4" s="4" t="s">
        <v>55</v>
      </c>
      <c r="B4" s="4" t="s">
        <v>50</v>
      </c>
      <c r="C4" s="4" t="s">
        <v>51</v>
      </c>
      <c r="D4" s="4" t="s">
        <v>52</v>
      </c>
      <c r="E4" s="4" t="s">
        <v>53</v>
      </c>
      <c r="F4" s="4" t="s">
        <v>54</v>
      </c>
      <c r="G4" s="4" t="s">
        <v>13</v>
      </c>
      <c r="H4" s="4" t="s">
        <v>14</v>
      </c>
      <c r="I4" s="4" t="s">
        <v>15</v>
      </c>
      <c r="J4" s="4" t="s">
        <v>16</v>
      </c>
      <c r="K4" s="4" t="s">
        <v>17</v>
      </c>
      <c r="L4" s="4" t="s">
        <v>18</v>
      </c>
      <c r="M4" s="4" t="s">
        <v>19</v>
      </c>
      <c r="N4" s="4" t="s">
        <v>11</v>
      </c>
      <c r="O4" s="4" t="s">
        <v>20</v>
      </c>
    </row>
    <row r="5" spans="1:15" ht="30" customHeight="1" x14ac:dyDescent="0.3">
      <c r="A5" s="26" t="s">
        <v>46</v>
      </c>
      <c r="B5" s="3">
        <v>12</v>
      </c>
      <c r="C5" s="3">
        <v>21</v>
      </c>
      <c r="D5" s="3">
        <v>29</v>
      </c>
      <c r="E5" s="3">
        <v>46</v>
      </c>
      <c r="F5" s="3">
        <v>213</v>
      </c>
      <c r="G5" s="3">
        <f>SUMIFS(ExpJun[Amount],ExpJun[Category],ExpenseSummary[[#This Row],[TaskNumber]])</f>
        <v>0</v>
      </c>
      <c r="H5" s="3">
        <f>SUMIFS(ExpJul[Amount],ExpJul[Category],ExpenseSummary[[#This Row],[TaskNumber]])</f>
        <v>0</v>
      </c>
      <c r="I5" s="3">
        <f>SUMIFS(ExpAug[Amount],ExpAug[Category],ExpenseSummary[[#This Row],[TaskNumber]])</f>
        <v>0</v>
      </c>
      <c r="J5" s="3">
        <f>SUMIFS(ExpSep[Amount],ExpSep[Category],ExpenseSummary[[#This Row],[TaskNumber]])</f>
        <v>0</v>
      </c>
      <c r="K5" s="3">
        <f>SUMIFS(ExpOct[Amount],ExpOct[Category],ExpenseSummary[[#This Row],[TaskNumber]])</f>
        <v>0</v>
      </c>
      <c r="L5" s="3">
        <f>SUMIFS(ExpNov[Amount],ExpNov[Category],ExpenseSummary[[#This Row],[TaskNumber]])</f>
        <v>0</v>
      </c>
      <c r="M5" s="3">
        <f>SUMIFS(ExpDec[Amount],ExpDec[Category],ExpenseSummary[[#This Row],[TaskNumber]])</f>
        <v>0</v>
      </c>
      <c r="N5" s="3">
        <f>SUM(ExpenseSummary[[#This Row],[1000]:[Dec]])</f>
        <v>321</v>
      </c>
    </row>
    <row r="6" spans="1:15" ht="30" customHeight="1" x14ac:dyDescent="0.3">
      <c r="A6" s="26" t="s">
        <v>47</v>
      </c>
      <c r="B6" s="3">
        <v>20</v>
      </c>
      <c r="C6" s="3">
        <v>35</v>
      </c>
      <c r="D6" s="3">
        <v>56</v>
      </c>
      <c r="E6" s="3">
        <v>82</v>
      </c>
      <c r="F6" s="3">
        <v>250</v>
      </c>
      <c r="G6" s="3">
        <f>SUMIFS(ExpJun[Amount],ExpJun[Category],ExpenseSummary[[#This Row],[TaskNumber]])</f>
        <v>0</v>
      </c>
      <c r="H6" s="3">
        <f>SUMIFS(ExpJul[Amount],ExpJul[Category],ExpenseSummary[[#This Row],[TaskNumber]])</f>
        <v>0</v>
      </c>
      <c r="I6" s="3">
        <f>SUMIFS(ExpAug[Amount],ExpAug[Category],ExpenseSummary[[#This Row],[TaskNumber]])</f>
        <v>0</v>
      </c>
      <c r="J6" s="3">
        <f>SUMIFS(ExpSep[Amount],ExpSep[Category],ExpenseSummary[[#This Row],[TaskNumber]])</f>
        <v>0</v>
      </c>
      <c r="K6" s="3">
        <f>SUMIFS(ExpOct[Amount],ExpOct[Category],ExpenseSummary[[#This Row],[TaskNumber]])</f>
        <v>0</v>
      </c>
      <c r="L6" s="3">
        <f>SUMIFS(ExpNov[Amount],ExpNov[Category],ExpenseSummary[[#This Row],[TaskNumber]])</f>
        <v>0</v>
      </c>
      <c r="M6" s="3">
        <f>SUMIFS(ExpDec[Amount],ExpDec[Category],ExpenseSummary[[#This Row],[TaskNumber]])</f>
        <v>0</v>
      </c>
      <c r="N6" s="3">
        <f>SUM(ExpenseSummary[[#This Row],[1000]:[Dec]])</f>
        <v>443</v>
      </c>
    </row>
    <row r="7" spans="1:15" ht="30" customHeight="1" x14ac:dyDescent="0.3">
      <c r="A7" s="26" t="s">
        <v>48</v>
      </c>
      <c r="B7" s="3">
        <f>SUMIFS(ExpJan[Amount],ExpJan[Category],ExpenseSummary[[#This Row],[TaskNumber]])</f>
        <v>0</v>
      </c>
      <c r="C7" s="3">
        <v>2</v>
      </c>
      <c r="D7" s="3">
        <v>3</v>
      </c>
      <c r="E7" s="3">
        <v>6</v>
      </c>
      <c r="F7" s="3">
        <v>4</v>
      </c>
      <c r="G7" s="3">
        <f>SUMIFS(ExpJun[Amount],ExpJun[Category],ExpenseSummary[[#This Row],[TaskNumber]])</f>
        <v>0</v>
      </c>
      <c r="H7" s="3">
        <f>SUMIFS(ExpJul[Amount],ExpJul[Category],ExpenseSummary[[#This Row],[TaskNumber]])</f>
        <v>0</v>
      </c>
      <c r="I7" s="3">
        <f>SUMIFS(ExpAug[Amount],ExpAug[Category],ExpenseSummary[[#This Row],[TaskNumber]])</f>
        <v>0</v>
      </c>
      <c r="J7" s="3">
        <f>SUMIFS(ExpSep[Amount],ExpSep[Category],ExpenseSummary[[#This Row],[TaskNumber]])</f>
        <v>0</v>
      </c>
      <c r="K7" s="3">
        <f>SUMIFS(ExpOct[Amount],ExpOct[Category],ExpenseSummary[[#This Row],[TaskNumber]])</f>
        <v>0</v>
      </c>
      <c r="L7" s="3">
        <f>SUMIFS(ExpNov[Amount],ExpNov[Category],ExpenseSummary[[#This Row],[TaskNumber]])</f>
        <v>0</v>
      </c>
      <c r="M7" s="3">
        <f>SUMIFS(ExpDec[Amount],ExpDec[Category],ExpenseSummary[[#This Row],[TaskNumber]])</f>
        <v>0</v>
      </c>
      <c r="N7" s="3">
        <f>SUM(ExpenseSummary[[#This Row],[1000]:[Dec]])</f>
        <v>15</v>
      </c>
    </row>
    <row r="8" spans="1:15" ht="30" customHeight="1" x14ac:dyDescent="0.3">
      <c r="A8" s="26" t="s">
        <v>49</v>
      </c>
      <c r="B8" s="3">
        <v>137</v>
      </c>
      <c r="C8" s="3">
        <v>140</v>
      </c>
      <c r="D8" s="3">
        <v>184</v>
      </c>
      <c r="E8" s="3">
        <v>190</v>
      </c>
      <c r="F8" s="3">
        <v>134</v>
      </c>
      <c r="G8" s="3">
        <f>SUMIFS(ExpJun[Amount],ExpJun[Category],ExpenseSummary[[#This Row],[TaskNumber]])</f>
        <v>0</v>
      </c>
      <c r="H8" s="3">
        <f>SUMIFS(ExpJul[Amount],ExpJul[Category],ExpenseSummary[[#This Row],[TaskNumber]])</f>
        <v>0</v>
      </c>
      <c r="I8" s="3">
        <f>SUMIFS(ExpAug[Amount],ExpAug[Category],ExpenseSummary[[#This Row],[TaskNumber]])</f>
        <v>0</v>
      </c>
      <c r="J8" s="3">
        <f>SUMIFS(ExpSep[Amount],ExpSep[Category],ExpenseSummary[[#This Row],[TaskNumber]])</f>
        <v>0</v>
      </c>
      <c r="K8" s="3">
        <f>SUMIFS(ExpOct[Amount],ExpOct[Category],ExpenseSummary[[#This Row],[TaskNumber]])</f>
        <v>0</v>
      </c>
      <c r="L8" s="3">
        <f>SUMIFS(ExpNov[Amount],ExpNov[Category],ExpenseSummary[[#This Row],[TaskNumber]])</f>
        <v>0</v>
      </c>
      <c r="M8" s="3">
        <f>SUMIFS(ExpDec[Amount],ExpDec[Category],ExpenseSummary[[#This Row],[TaskNumber]])</f>
        <v>0</v>
      </c>
      <c r="N8" s="3">
        <f>SUM(ExpenseSummary[[#This Row],[1000]:[Dec]])</f>
        <v>785</v>
      </c>
    </row>
    <row r="9" spans="1:15" ht="30" customHeight="1" x14ac:dyDescent="0.3">
      <c r="A9" s="2">
        <v>10000</v>
      </c>
      <c r="B9" s="3">
        <f>SUMIFS(ExpJan[Amount],ExpJan[Category],ExpenseSummary[[#This Row],[TaskNumber]])</f>
        <v>0</v>
      </c>
      <c r="C9" s="3">
        <f>SUMIFS(ExpFeb[Amount],ExpFeb[Category],ExpenseSummary[[#This Row],[TaskNumber]])</f>
        <v>0</v>
      </c>
      <c r="D9" s="3">
        <f>SUMIFS(ExpMar[Amount],ExpMar[Category],ExpenseSummary[[#This Row],[TaskNumber]])</f>
        <v>0</v>
      </c>
      <c r="E9" s="3">
        <f>SUMIFS(ExpApr[Amount],ExpApr[Category],ExpenseSummary[[#This Row],[TaskNumber]])</f>
        <v>0</v>
      </c>
      <c r="F9" s="3">
        <f>SUMIFS(ExpMay[Amount],ExpMay[Category],ExpenseSummary[[#This Row],[TaskNumber]])</f>
        <v>0</v>
      </c>
      <c r="G9" s="3">
        <f>SUMIFS(ExpJun[Amount],ExpJun[Category],ExpenseSummary[[#This Row],[TaskNumber]])</f>
        <v>0</v>
      </c>
      <c r="H9" s="3">
        <f>SUMIFS(ExpJul[Amount],ExpJul[Category],ExpenseSummary[[#This Row],[TaskNumber]])</f>
        <v>0</v>
      </c>
      <c r="I9" s="3">
        <f>SUMIFS(ExpAug[Amount],ExpAug[Category],ExpenseSummary[[#This Row],[TaskNumber]])</f>
        <v>0</v>
      </c>
      <c r="J9" s="3">
        <f>SUMIFS(ExpSep[Amount],ExpSep[Category],ExpenseSummary[[#This Row],[TaskNumber]])</f>
        <v>0</v>
      </c>
      <c r="K9" s="3">
        <f>SUMIFS(ExpOct[Amount],ExpOct[Category],ExpenseSummary[[#This Row],[TaskNumber]])</f>
        <v>0</v>
      </c>
      <c r="L9" s="3">
        <f>SUMIFS(ExpNov[Amount],ExpNov[Category],ExpenseSummary[[#This Row],[TaskNumber]])</f>
        <v>0</v>
      </c>
      <c r="M9" s="3">
        <f>SUMIFS(ExpDec[Amount],ExpDec[Category],ExpenseSummary[[#This Row],[TaskNumber]])</f>
        <v>0</v>
      </c>
      <c r="N9" s="3">
        <f>SUM(ExpenseSummary[[#This Row],[1000]:[Dec]])</f>
        <v>0</v>
      </c>
    </row>
    <row r="10" spans="1:15" ht="30" customHeight="1" x14ac:dyDescent="0.3">
      <c r="A10" s="12" t="s">
        <v>11</v>
      </c>
      <c r="B10" s="13">
        <f>SUBTOTAL(109,ExpenseSummary[1000])</f>
        <v>169</v>
      </c>
      <c r="C10" s="13">
        <f>SUBTOTAL(109,ExpenseSummary[2000])</f>
        <v>198</v>
      </c>
      <c r="D10" s="13">
        <f>SUBTOTAL(109,ExpenseSummary[3000])</f>
        <v>272</v>
      </c>
      <c r="E10" s="13">
        <f>SUBTOTAL(109,ExpenseSummary[4000])</f>
        <v>324</v>
      </c>
      <c r="F10" s="13">
        <f>SUBTOTAL(109,ExpenseSummary[10000])</f>
        <v>601</v>
      </c>
      <c r="G10" s="13">
        <f>SUBTOTAL(109,ExpenseSummary[Jun])</f>
        <v>0</v>
      </c>
      <c r="H10" s="13">
        <f>SUBTOTAL(109,ExpenseSummary[Jul])</f>
        <v>0</v>
      </c>
      <c r="I10" s="13">
        <f>SUBTOTAL(109,ExpenseSummary[Aug])</f>
        <v>0</v>
      </c>
      <c r="J10" s="13">
        <f>SUBTOTAL(109,ExpenseSummary[Sep])</f>
        <v>0</v>
      </c>
      <c r="K10" s="13">
        <f>SUBTOTAL(109,ExpenseSummary[Oct])</f>
        <v>0</v>
      </c>
      <c r="L10" s="13">
        <f>SUBTOTAL(109,ExpenseSummary[Nov])</f>
        <v>0</v>
      </c>
      <c r="M10" s="13">
        <f>SUBTOTAL(109,ExpenseSummary[Dec])</f>
        <v>0</v>
      </c>
      <c r="N10" s="13">
        <f>SUBTOTAL(109,ExpenseSummary[Total])</f>
        <v>1564</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xr:uid="{00000000-0002-0000-0100-000000000000}"/>
    <dataValidation allowBlank="1" showInputMessage="1" showErrorMessage="1" prompt="Enter an expense name in this column" sqref="A4" xr:uid="{00000000-0002-0000-0100-000001000000}"/>
    <dataValidation allowBlank="1" showInputMessage="1" showErrorMessage="1" prompt="Expense total over the 12 months is automatically displayed in this column" sqref="N4" xr:uid="{00000000-0002-0000-0100-000002000000}"/>
    <dataValidation allowBlank="1" showInputMessage="1" showErrorMessage="1" prompt="A sparkline visualizing the trend of expenses for 1 expense over 12 months is displayed in this column" sqref="O4" xr:uid="{00000000-0002-0000-0100-000003000000}"/>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xr:uid="{00000000-0002-0000-0100-000004000000}"/>
    <dataValidation allowBlank="1" showInputMessage="1" showErrorMessage="1" prompt="Navigation hyperlink to the expense details for this month" sqref="B2:M2" xr:uid="{00000000-0002-0000-0100-000005000000}"/>
    <dataValidation allowBlank="1" showInputMessage="1" showErrorMessage="1" prompt="Navigation hyperlink to the tips worksheet, which explains how to use this workbook" sqref="N2" xr:uid="{00000000-0002-0000-0100-000006000000}"/>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xr:uid="{00000000-0002-0000-0100-000007000000}"/>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xr:uid="{00000000-0002-0000-0100-000008000000}"/>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xr:uid="{00000000-0002-0000-0100-000009000000}"/>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xr:uid="{00000000-0002-0000-0100-00000A000000}"/>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xr:uid="{00000000-0002-0000-0100-00000B000000}"/>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xr:uid="{00000000-0002-0000-0100-00000C000000}"/>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xr:uid="{00000000-0002-0000-0100-00000D000000}"/>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xr:uid="{00000000-0002-0000-0100-00000E000000}"/>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xr:uid="{00000000-0002-0000-0100-00000F000000}"/>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xr:uid="{00000000-0002-0000-0100-000010000000}"/>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xr:uid="{00000000-0002-0000-0100-000011000000}"/>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xr:uid="{00000000-0002-0000-0100-000012000000}"/>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xr:uid="{00000000-0002-0000-0100-000013000000}"/>
    <dataValidation allowBlank="1" showInputMessage="1" showErrorMessage="1" prompt="Legend for the clustered column chart" sqref="N3" xr:uid="{00000000-0002-0000-0100-000014000000}"/>
    <dataValidation allowBlank="1" showInputMessage="1" showErrorMessage="1" prompt="Expense amount is automatically displayed in this column" sqref="B4:M4" xr:uid="{00000000-0002-0000-0100-000015000000}"/>
  </dataValidations>
  <hyperlinks>
    <hyperlink ref="C2" location="feb!A1" tooltip="Select to navigate to Feb" display="Feb" xr:uid="{00000000-0004-0000-0100-000001000000}"/>
    <hyperlink ref="D2" location="mar!A1" tooltip="Select to navigate to Mar" display="Mar" xr:uid="{00000000-0004-0000-0100-000002000000}"/>
    <hyperlink ref="E2" location="apr!A1" tooltip="Select to navigate to Apr" display="Apr" xr:uid="{00000000-0004-0000-0100-000003000000}"/>
    <hyperlink ref="O2" location="aug!A1" tooltip="Select to navigate to Aug" display="Aug" xr:uid="{00000000-0004-0000-0100-000007000000}"/>
    <hyperlink ref="M2" location="dec!A1" tooltip="Select to navigate to Dec" display="Dec" xr:uid="{00000000-0004-0000-0100-00000C000000}"/>
    <hyperlink ref="J2" location="sep!A1" tooltip="Select to navigate to Sep" display="Sep" xr:uid="{00000000-0004-0000-0100-00000A000000}"/>
    <hyperlink ref="G2" location="jun!A1" tooltip="Select to navigate to Jun" display="Jun" xr:uid="{00000000-0004-0000-0100-000006000000}"/>
    <hyperlink ref="F2" location="may!A1" tooltip="Select to navigate to May" display="May" xr:uid="{00000000-0004-0000-0100-000004000000}"/>
    <hyperlink ref="K2" location="oct!A1" tooltip="Select to navigate to Oct" display="Oct" xr:uid="{00000000-0004-0000-0100-000009000000}"/>
    <hyperlink ref="B2" location="jan!A1" tooltip="Select to navigate to Jan" display="Jan" xr:uid="{00000000-0004-0000-0100-000000000000}"/>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r2:uid="{00000000-0003-0000-0100-000000000000}">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summary!B10:M10</xm:f>
              <xm:sqref>O10</xm:sqref>
            </x14:sparkline>
          </x14:sparklines>
        </x14:sparklineGroup>
        <x14:sparklineGroup displayEmptyCellsAs="gap" markers="1" last="1" negative="1" xr2:uid="{00000000-0003-0000-0100-000001000000}">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23</v>
      </c>
      <c r="B1" s="24"/>
      <c r="C1" s="24"/>
      <c r="D1" s="22" t="s">
        <v>39</v>
      </c>
      <c r="E1" s="22" t="s">
        <v>38</v>
      </c>
    </row>
    <row r="2" spans="1:5" ht="17.100000000000001" customHeight="1" x14ac:dyDescent="0.3">
      <c r="A2" s="20" t="s">
        <v>5</v>
      </c>
      <c r="B2" s="20" t="s">
        <v>6</v>
      </c>
      <c r="C2" s="20" t="s">
        <v>7</v>
      </c>
      <c r="D2" s="20" t="s">
        <v>9</v>
      </c>
      <c r="E2" s="20" t="s">
        <v>8</v>
      </c>
    </row>
    <row r="3" spans="1:5" ht="30" customHeight="1" x14ac:dyDescent="0.3">
      <c r="A3" s="8">
        <f ca="1">DATE(YEAR(TODAY()),1,4)</f>
        <v>43104</v>
      </c>
      <c r="B3" s="2" t="s">
        <v>10</v>
      </c>
      <c r="C3" s="3">
        <v>33</v>
      </c>
      <c r="D3" s="2" t="s">
        <v>0</v>
      </c>
      <c r="E3" s="2" t="s">
        <v>37</v>
      </c>
    </row>
    <row r="4" spans="1:5" ht="30" customHeight="1" x14ac:dyDescent="0.3">
      <c r="A4" s="8">
        <f ca="1">DATE(YEAR(TODAY()),1,5)</f>
        <v>43105</v>
      </c>
      <c r="B4" s="2" t="s">
        <v>12</v>
      </c>
      <c r="C4" s="3">
        <v>238</v>
      </c>
      <c r="D4" s="2" t="s">
        <v>1</v>
      </c>
      <c r="E4" s="2"/>
    </row>
    <row r="5" spans="1:5" ht="30" customHeight="1" x14ac:dyDescent="0.3">
      <c r="A5" s="8"/>
      <c r="B5" s="2"/>
      <c r="C5" s="3">
        <v>342</v>
      </c>
      <c r="D5" s="2" t="s">
        <v>3</v>
      </c>
      <c r="E5" s="2"/>
    </row>
    <row r="6" spans="1:5" ht="30" customHeight="1" x14ac:dyDescent="0.3">
      <c r="A6" s="8"/>
      <c r="B6" s="2"/>
      <c r="C6" s="3">
        <v>110</v>
      </c>
      <c r="D6" s="2" t="s">
        <v>2</v>
      </c>
      <c r="E6" s="2"/>
    </row>
    <row r="7" spans="1:5" ht="30" customHeight="1" x14ac:dyDescent="0.3">
      <c r="A7" s="8"/>
      <c r="B7" s="2"/>
      <c r="C7" s="3">
        <v>84</v>
      </c>
      <c r="D7" s="2" t="s">
        <v>3</v>
      </c>
      <c r="E7" s="2"/>
    </row>
    <row r="8" spans="1:5" ht="30" customHeight="1" x14ac:dyDescent="0.3">
      <c r="A8" s="8"/>
      <c r="B8" s="2"/>
      <c r="C8" s="3">
        <v>54</v>
      </c>
      <c r="D8" s="2" t="s">
        <v>4</v>
      </c>
      <c r="E8" s="2"/>
    </row>
    <row r="9" spans="1:5" ht="30" customHeight="1" x14ac:dyDescent="0.3">
      <c r="A9" s="7" t="s">
        <v>11</v>
      </c>
      <c r="B9" s="7"/>
      <c r="C9" s="18">
        <f>SUBTOTAL(109,ExpJan[Amount])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200-000000000000}">
      <formula1>ExpenseCategories</formula1>
    </dataValidation>
    <dataValidation type="custom" errorStyle="warning" allowBlank="1" showInputMessage="1" showErrorMessage="1" errorTitle="Amount Validation" error="Amount should be a number." sqref="C3:C8" xr:uid="{00000000-0002-0000-0200-000001000000}">
      <formula1>ISNUMBER($C3)</formula1>
    </dataValidation>
    <dataValidation type="custom" errorStyle="warning" allowBlank="1" showInputMessage="1" showErrorMessage="1" error="A date in January needs be entered in order for this expense to be added to the Summary sheet" sqref="A3:A8" xr:uid="{00000000-0002-0000-0200-000002000000}">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200-000003000000}"/>
    <dataValidation allowBlank="1" showInputMessage="1" showErrorMessage="1" prompt="Navigation hyperlink to the summary worksheet" sqref="D1" xr:uid="{00000000-0002-0000-0200-000004000000}"/>
    <dataValidation allowBlank="1" showInputMessage="1" showErrorMessage="1" prompt="Navigation hyperlink to the tips worksheet" sqref="E1" xr:uid="{00000000-0002-0000-0200-000005000000}"/>
    <dataValidation allowBlank="1" showInputMessage="1" showErrorMessage="1" prompt="Enter the date of the expense in this column" sqref="A2" xr:uid="{00000000-0002-0000-0200-000006000000}"/>
    <dataValidation allowBlank="1" showInputMessage="1" showErrorMessage="1" prompt="Enter the PO# in this column" sqref="B2" xr:uid="{00000000-0002-0000-0200-000007000000}"/>
    <dataValidation allowBlank="1" showInputMessage="1" showErrorMessage="1" prompt="Enter the Amount of the expense in this column" sqref="C2" xr:uid="{00000000-0002-0000-02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200-000009000000}"/>
    <dataValidation allowBlank="1" showInputMessage="1" showErrorMessage="1" prompt="Enter a description of the expense in this column" sqref="E2" xr:uid="{00000000-0002-0000-0200-00000A000000}"/>
  </dataValidations>
  <hyperlinks>
    <hyperlink ref="D1" location="summary!A1" tooltip="Select to view summary" display="Summary" xr:uid="{00000000-0004-0000-0200-000000000000}"/>
    <hyperlink ref="E1" location="tips!A1" tooltip="Select to navigate to the tips worksheet" display="Tips" xr:uid="{00000000-0004-0000-0200-000001000000}"/>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24</v>
      </c>
      <c r="B1" s="24"/>
      <c r="C1" s="24"/>
      <c r="D1" s="22" t="s">
        <v>39</v>
      </c>
      <c r="E1" s="22" t="s">
        <v>38</v>
      </c>
    </row>
    <row r="2" spans="1:5" ht="17.100000000000001" customHeight="1" x14ac:dyDescent="0.3">
      <c r="A2" s="4" t="s">
        <v>5</v>
      </c>
      <c r="B2" s="4" t="s">
        <v>6</v>
      </c>
      <c r="C2" s="4" t="s">
        <v>7</v>
      </c>
      <c r="D2" s="4" t="s">
        <v>9</v>
      </c>
      <c r="E2" s="4" t="s">
        <v>8</v>
      </c>
    </row>
    <row r="3" spans="1:5" ht="30" customHeight="1" x14ac:dyDescent="0.3">
      <c r="A3" s="8">
        <f ca="1">DATE(YEAR(TODAY()),2,3)</f>
        <v>43134</v>
      </c>
      <c r="B3" s="2" t="s">
        <v>10</v>
      </c>
      <c r="C3" s="3">
        <v>33</v>
      </c>
      <c r="D3" s="2" t="s">
        <v>0</v>
      </c>
      <c r="E3" s="2" t="s">
        <v>37</v>
      </c>
    </row>
    <row r="4" spans="1:5" ht="30" customHeight="1" x14ac:dyDescent="0.3">
      <c r="A4" s="8">
        <f ca="1">DATE(YEAR(TODAY()),2,4)</f>
        <v>43135</v>
      </c>
      <c r="B4" s="2" t="s">
        <v>12</v>
      </c>
      <c r="C4" s="3">
        <v>238</v>
      </c>
      <c r="D4" s="2" t="s">
        <v>1</v>
      </c>
      <c r="E4" s="2"/>
    </row>
    <row r="5" spans="1:5" ht="30" customHeight="1" x14ac:dyDescent="0.3">
      <c r="A5" s="8"/>
      <c r="B5" s="2"/>
      <c r="C5" s="3">
        <v>342</v>
      </c>
      <c r="D5" s="2" t="s">
        <v>0</v>
      </c>
      <c r="E5" s="2"/>
    </row>
    <row r="6" spans="1:5" ht="30" customHeight="1" x14ac:dyDescent="0.3">
      <c r="A6" s="8"/>
      <c r="B6" s="2"/>
      <c r="C6" s="3">
        <v>110</v>
      </c>
      <c r="D6" s="2" t="s">
        <v>2</v>
      </c>
      <c r="E6" s="2"/>
    </row>
    <row r="7" spans="1:5" ht="30" customHeight="1" x14ac:dyDescent="0.3">
      <c r="A7" s="8"/>
      <c r="B7" s="2"/>
      <c r="C7" s="3">
        <v>84</v>
      </c>
      <c r="D7" s="2" t="s">
        <v>3</v>
      </c>
      <c r="E7" s="2"/>
    </row>
    <row r="8" spans="1:5" ht="30" customHeight="1" x14ac:dyDescent="0.3">
      <c r="A8" s="8"/>
      <c r="B8" s="2"/>
      <c r="C8" s="3">
        <v>54</v>
      </c>
      <c r="D8" s="2" t="s">
        <v>4</v>
      </c>
      <c r="E8" s="2"/>
    </row>
    <row r="9" spans="1:5" ht="30" customHeight="1" x14ac:dyDescent="0.3">
      <c r="A9" s="19" t="s">
        <v>11</v>
      </c>
      <c r="B9" s="7"/>
      <c r="C9" s="18">
        <f>SUBTOTAL(109,ExpFeb[Amount])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3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300-000001000000}"/>
    <dataValidation allowBlank="1" showInputMessage="1" showErrorMessage="1" prompt="Navigation hyperlink to the summary worksheet" sqref="D1" xr:uid="{00000000-0002-0000-0300-000002000000}"/>
    <dataValidation allowBlank="1" showInputMessage="1" showErrorMessage="1" prompt="Navigation hyperlink to the tips worksheet" sqref="E1" xr:uid="{00000000-0002-0000-0300-000003000000}"/>
    <dataValidation allowBlank="1" showInputMessage="1" showErrorMessage="1" prompt="Enter the date of the expense in this column" sqref="A2" xr:uid="{00000000-0002-0000-0300-000004000000}"/>
    <dataValidation allowBlank="1" showInputMessage="1" showErrorMessage="1" prompt="Enter the PO# in this column" sqref="B2" xr:uid="{00000000-0002-0000-0300-000005000000}"/>
    <dataValidation allowBlank="1" showInputMessage="1" showErrorMessage="1" prompt="Enter the Amount of the expense in this column" sqref="C2" xr:uid="{00000000-0002-0000-03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300-000007000000}"/>
    <dataValidation allowBlank="1" showInputMessage="1" showErrorMessage="1" prompt="Enter a description of the expense in this column" sqref="E2" xr:uid="{00000000-0002-0000-0300-000008000000}"/>
    <dataValidation type="custom" errorStyle="warning" allowBlank="1" showInputMessage="1" showErrorMessage="1" errorTitle="Amount Validation" error="Amount should be a number." sqref="C3:C8" xr:uid="{00000000-0002-0000-0300-000009000000}">
      <formula1>ISNUMBER($C3)</formula1>
    </dataValidation>
    <dataValidation type="custom" errorStyle="warning" allowBlank="1" showInputMessage="1" showErrorMessage="1" error="A date in February needs be entered in order for this expense to be added to the Summary sheet" sqref="A3:A8" xr:uid="{00000000-0002-0000-0300-00000A000000}">
      <formula1>MONTH($A3)=2</formula1>
    </dataValidation>
  </dataValidations>
  <hyperlinks>
    <hyperlink ref="D1" location="summary!A1" tooltip="Select to view summary" display="Summary" xr:uid="{00000000-0004-0000-0300-000000000000}"/>
    <hyperlink ref="E1" location="tips!A1" tooltip="Select to navigate to the tips worksheet" display="Tips" xr:uid="{00000000-0004-0000-03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25</v>
      </c>
      <c r="B1" s="24"/>
      <c r="C1" s="24"/>
      <c r="D1" s="5" t="s">
        <v>39</v>
      </c>
      <c r="E1" s="5" t="s">
        <v>38</v>
      </c>
    </row>
    <row r="2" spans="1:5" ht="17.100000000000001" customHeight="1" x14ac:dyDescent="0.3">
      <c r="A2" s="4" t="s">
        <v>5</v>
      </c>
      <c r="B2" s="4" t="s">
        <v>6</v>
      </c>
      <c r="C2" s="4" t="s">
        <v>7</v>
      </c>
      <c r="D2" s="4" t="s">
        <v>9</v>
      </c>
      <c r="E2" s="4" t="s">
        <v>8</v>
      </c>
    </row>
    <row r="3" spans="1:5" ht="30" customHeight="1" x14ac:dyDescent="0.3">
      <c r="A3" s="8">
        <f ca="1">DATE(YEAR(TODAY()),3,5)</f>
        <v>43164</v>
      </c>
      <c r="B3" s="2" t="s">
        <v>10</v>
      </c>
      <c r="C3" s="3">
        <v>33</v>
      </c>
      <c r="D3" s="2" t="s">
        <v>0</v>
      </c>
      <c r="E3" s="2" t="s">
        <v>37</v>
      </c>
    </row>
    <row r="4" spans="1:5" ht="30" customHeight="1" x14ac:dyDescent="0.3">
      <c r="A4" s="8">
        <f ca="1">DATE(YEAR(TODAY()),3,6)</f>
        <v>43165</v>
      </c>
      <c r="B4" s="2" t="s">
        <v>12</v>
      </c>
      <c r="C4" s="3">
        <v>238</v>
      </c>
      <c r="D4" s="2" t="s">
        <v>1</v>
      </c>
      <c r="E4" s="2"/>
    </row>
    <row r="5" spans="1:5" ht="30" customHeight="1" x14ac:dyDescent="0.3">
      <c r="A5" s="8"/>
      <c r="B5" s="2"/>
      <c r="C5" s="3">
        <v>55</v>
      </c>
      <c r="D5" s="2" t="s">
        <v>4</v>
      </c>
      <c r="E5" s="2"/>
    </row>
    <row r="6" spans="1:5" ht="30" customHeight="1" x14ac:dyDescent="0.3">
      <c r="A6" s="8"/>
      <c r="B6" s="2"/>
      <c r="C6" s="3">
        <v>110</v>
      </c>
      <c r="D6" s="2" t="s">
        <v>2</v>
      </c>
      <c r="E6" s="2"/>
    </row>
    <row r="7" spans="1:5" ht="30" customHeight="1" x14ac:dyDescent="0.3">
      <c r="A7" s="8"/>
      <c r="B7" s="2"/>
      <c r="C7" s="3">
        <v>84</v>
      </c>
      <c r="D7" s="2" t="s">
        <v>3</v>
      </c>
      <c r="E7" s="2"/>
    </row>
    <row r="8" spans="1:5" ht="30" customHeight="1" x14ac:dyDescent="0.3">
      <c r="A8" s="8"/>
      <c r="B8" s="2"/>
      <c r="C8" s="3">
        <v>54</v>
      </c>
      <c r="D8" s="2" t="s">
        <v>4</v>
      </c>
      <c r="E8" s="2"/>
    </row>
    <row r="9" spans="1:5" ht="30" customHeight="1" x14ac:dyDescent="0.3">
      <c r="A9" s="7" t="s">
        <v>11</v>
      </c>
      <c r="B9" s="7"/>
      <c r="C9" s="18">
        <f>SUBTOTAL(109,ExpMar[Amount])</f>
        <v>574</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4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400-000001000000}"/>
    <dataValidation allowBlank="1" showInputMessage="1" showErrorMessage="1" prompt="Navigation hyperlink to the summary worksheet" sqref="D1" xr:uid="{00000000-0002-0000-0400-000002000000}"/>
    <dataValidation allowBlank="1" showInputMessage="1" showErrorMessage="1" prompt="Navigation hyperlink to the tips worksheet" sqref="E1" xr:uid="{00000000-0002-0000-0400-000003000000}"/>
    <dataValidation allowBlank="1" showInputMessage="1" showErrorMessage="1" prompt="Enter the date of the expense in this column" sqref="A2" xr:uid="{00000000-0002-0000-0400-000004000000}"/>
    <dataValidation allowBlank="1" showInputMessage="1" showErrorMessage="1" prompt="Enter the PO# in this column" sqref="B2" xr:uid="{00000000-0002-0000-0400-000005000000}"/>
    <dataValidation allowBlank="1" showInputMessage="1" showErrorMessage="1" prompt="Enter the Amount of the expense in this column" sqref="C2" xr:uid="{00000000-0002-0000-04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400-000007000000}"/>
    <dataValidation allowBlank="1" showInputMessage="1" showErrorMessage="1" prompt="Enter a description of the expense in this column" sqref="E2" xr:uid="{00000000-0002-0000-0400-000008000000}"/>
    <dataValidation type="custom" errorStyle="warning" allowBlank="1" showInputMessage="1" showErrorMessage="1" errorTitle="Amount Validation" error="Amount should be a number." sqref="C3:C8" xr:uid="{00000000-0002-0000-0400-000009000000}">
      <formula1>ISNUMBER($C3)</formula1>
    </dataValidation>
    <dataValidation type="custom" errorStyle="warning" allowBlank="1" showInputMessage="1" showErrorMessage="1" error="A date in March needs be entered in order for this expense to be added to the Summary sheet" sqref="A3:A8" xr:uid="{00000000-0002-0000-0400-00000A000000}">
      <formula1>MONTH($A3)=3</formula1>
    </dataValidation>
  </dataValidations>
  <hyperlinks>
    <hyperlink ref="D1" location="summary!A1" tooltip="Select to view summary" display="Summary" xr:uid="{00000000-0004-0000-0400-000000000000}"/>
    <hyperlink ref="E1" location="tips!A1" tooltip="Select to navigate to the tips worksheet" display="Tips" xr:uid="{00000000-0004-0000-04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26</v>
      </c>
      <c r="B1" s="24"/>
      <c r="C1" s="25"/>
      <c r="D1" s="22" t="s">
        <v>39</v>
      </c>
      <c r="E1" s="22" t="s">
        <v>38</v>
      </c>
    </row>
    <row r="2" spans="1:5" ht="17.100000000000001" customHeight="1" x14ac:dyDescent="0.3">
      <c r="A2" s="4" t="s">
        <v>5</v>
      </c>
      <c r="B2" s="4" t="s">
        <v>6</v>
      </c>
      <c r="C2" s="4" t="s">
        <v>7</v>
      </c>
      <c r="D2" s="4" t="s">
        <v>9</v>
      </c>
      <c r="E2" s="4" t="s">
        <v>8</v>
      </c>
    </row>
    <row r="3" spans="1:5" ht="30" customHeight="1" x14ac:dyDescent="0.3">
      <c r="A3" s="8">
        <f ca="1">DATE(YEAR(TODAY()),4,4)</f>
        <v>43194</v>
      </c>
      <c r="B3" s="2" t="s">
        <v>10</v>
      </c>
      <c r="C3" s="3">
        <v>45</v>
      </c>
      <c r="D3" s="2" t="s">
        <v>0</v>
      </c>
      <c r="E3" s="2" t="s">
        <v>37</v>
      </c>
    </row>
    <row r="4" spans="1:5" ht="30" customHeight="1" x14ac:dyDescent="0.3">
      <c r="A4" s="8">
        <f ca="1">DATE(YEAR(TODAY()),4,8)</f>
        <v>43198</v>
      </c>
      <c r="B4" s="2" t="s">
        <v>12</v>
      </c>
      <c r="C4" s="3">
        <v>123</v>
      </c>
      <c r="D4" s="2" t="s">
        <v>1</v>
      </c>
      <c r="E4" s="2"/>
    </row>
    <row r="5" spans="1:5" ht="30" customHeight="1" x14ac:dyDescent="0.3">
      <c r="A5" s="8"/>
      <c r="B5" s="2"/>
      <c r="C5" s="3">
        <v>342</v>
      </c>
      <c r="D5" s="2" t="s">
        <v>3</v>
      </c>
      <c r="E5" s="2"/>
    </row>
    <row r="6" spans="1:5" ht="30" customHeight="1" x14ac:dyDescent="0.3">
      <c r="A6" s="8"/>
      <c r="B6" s="2"/>
      <c r="C6" s="3">
        <v>125</v>
      </c>
      <c r="D6" s="2" t="s">
        <v>2</v>
      </c>
      <c r="E6" s="2"/>
    </row>
    <row r="7" spans="1:5" ht="30" customHeight="1" x14ac:dyDescent="0.3">
      <c r="A7" s="8"/>
      <c r="B7" s="2"/>
      <c r="C7" s="3">
        <v>84</v>
      </c>
      <c r="D7" s="2" t="s">
        <v>3</v>
      </c>
      <c r="E7" s="2"/>
    </row>
    <row r="8" spans="1:5" ht="30" customHeight="1" x14ac:dyDescent="0.3">
      <c r="A8" s="8"/>
      <c r="B8" s="2"/>
      <c r="C8" s="3">
        <v>98</v>
      </c>
      <c r="D8" s="2" t="s">
        <v>4</v>
      </c>
      <c r="E8" s="2"/>
    </row>
    <row r="9" spans="1:5" ht="30" customHeight="1" x14ac:dyDescent="0.3">
      <c r="A9" s="7" t="s">
        <v>11</v>
      </c>
      <c r="B9" s="7"/>
      <c r="C9" s="18">
        <f>SUBTOTAL(109,ExpApr[Amount])</f>
        <v>817</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5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500-000001000000}"/>
    <dataValidation allowBlank="1" showInputMessage="1" showErrorMessage="1" prompt="Navigation hyperlink to the summary worksheet" sqref="D1" xr:uid="{00000000-0002-0000-0500-000002000000}"/>
    <dataValidation allowBlank="1" showInputMessage="1" showErrorMessage="1" prompt="Navigation hyperlink to the tips worksheet" sqref="E1" xr:uid="{00000000-0002-0000-0500-000003000000}"/>
    <dataValidation allowBlank="1" showInputMessage="1" showErrorMessage="1" prompt="Enter the date of the expense in this column" sqref="A2" xr:uid="{00000000-0002-0000-0500-000004000000}"/>
    <dataValidation allowBlank="1" showInputMessage="1" showErrorMessage="1" prompt="Enter the PO# in this column" sqref="B2" xr:uid="{00000000-0002-0000-0500-000005000000}"/>
    <dataValidation allowBlank="1" showInputMessage="1" showErrorMessage="1" prompt="Enter the Amount of the expense in this column" sqref="C2" xr:uid="{00000000-0002-0000-05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500-000007000000}"/>
    <dataValidation allowBlank="1" showInputMessage="1" showErrorMessage="1" prompt="Enter a description of the expense in this column" sqref="E2" xr:uid="{00000000-0002-0000-0500-000008000000}"/>
    <dataValidation type="custom" errorStyle="warning" allowBlank="1" showInputMessage="1" showErrorMessage="1" errorTitle="Amount Validation" error="Amount should be a number." sqref="C3:C8" xr:uid="{00000000-0002-0000-0500-000009000000}">
      <formula1>ISNUMBER($C3)</formula1>
    </dataValidation>
    <dataValidation type="custom" errorStyle="warning" allowBlank="1" showInputMessage="1" showErrorMessage="1" error="A date in April needs be entered  in order for this expense to be added to the Summary sheet" sqref="A3:A8" xr:uid="{00000000-0002-0000-0500-00000A000000}">
      <formula1>MONTH($A3)=4</formula1>
    </dataValidation>
  </dataValidations>
  <hyperlinks>
    <hyperlink ref="D1" location="summary!A1" tooltip="Select to view summary" display="Summary" xr:uid="{00000000-0004-0000-0500-000000000000}"/>
    <hyperlink ref="E1" location="tips!A1" tooltip="Select to navigate to the tips worksheet" display="Tips" xr:uid="{00000000-0004-0000-05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27</v>
      </c>
      <c r="B1" s="24"/>
      <c r="C1" s="25"/>
      <c r="D1" s="5" t="s">
        <v>39</v>
      </c>
      <c r="E1" s="5" t="s">
        <v>38</v>
      </c>
    </row>
    <row r="2" spans="1:5" ht="17.100000000000001" customHeight="1" x14ac:dyDescent="0.3">
      <c r="A2" s="4" t="s">
        <v>5</v>
      </c>
      <c r="B2" s="4" t="s">
        <v>6</v>
      </c>
      <c r="C2" s="4" t="s">
        <v>7</v>
      </c>
      <c r="D2" s="4" t="s">
        <v>9</v>
      </c>
      <c r="E2" s="4" t="s">
        <v>8</v>
      </c>
    </row>
    <row r="3" spans="1:5" ht="30" customHeight="1" x14ac:dyDescent="0.3">
      <c r="A3" s="8">
        <f ca="1">DATE(YEAR(TODAY()),5,3)</f>
        <v>43223</v>
      </c>
      <c r="B3" s="2" t="s">
        <v>10</v>
      </c>
      <c r="C3" s="3">
        <v>33</v>
      </c>
      <c r="D3" s="2" t="s">
        <v>0</v>
      </c>
      <c r="E3" s="2" t="s">
        <v>37</v>
      </c>
    </row>
    <row r="4" spans="1:5" ht="30" customHeight="1" x14ac:dyDescent="0.3">
      <c r="A4" s="8">
        <f ca="1">DATE(YEAR(TODAY()),5,8)</f>
        <v>43228</v>
      </c>
      <c r="B4" s="2" t="s">
        <v>12</v>
      </c>
      <c r="C4" s="3">
        <v>111</v>
      </c>
      <c r="D4" s="2" t="s">
        <v>1</v>
      </c>
      <c r="E4" s="2"/>
    </row>
    <row r="5" spans="1:5" ht="30" customHeight="1" x14ac:dyDescent="0.3">
      <c r="A5" s="8"/>
      <c r="B5" s="2"/>
      <c r="C5" s="3">
        <v>342</v>
      </c>
      <c r="D5" s="2" t="s">
        <v>0</v>
      </c>
      <c r="E5" s="2"/>
    </row>
    <row r="6" spans="1:5" ht="30" customHeight="1" x14ac:dyDescent="0.3">
      <c r="A6" s="8"/>
      <c r="B6" s="2"/>
      <c r="C6" s="3">
        <v>333</v>
      </c>
      <c r="D6" s="2" t="s">
        <v>2</v>
      </c>
      <c r="E6" s="2"/>
    </row>
    <row r="7" spans="1:5" ht="30" customHeight="1" x14ac:dyDescent="0.3">
      <c r="A7" s="8"/>
      <c r="B7" s="2"/>
      <c r="C7" s="3">
        <v>125</v>
      </c>
      <c r="D7" s="2" t="s">
        <v>3</v>
      </c>
      <c r="E7" s="2"/>
    </row>
    <row r="8" spans="1:5" ht="30" customHeight="1" x14ac:dyDescent="0.3">
      <c r="A8" s="8"/>
      <c r="B8" s="2"/>
      <c r="C8" s="3">
        <v>33</v>
      </c>
      <c r="D8" s="2" t="s">
        <v>4</v>
      </c>
      <c r="E8" s="2"/>
    </row>
    <row r="9" spans="1:5" ht="30" customHeight="1" x14ac:dyDescent="0.3">
      <c r="A9" s="7" t="s">
        <v>11</v>
      </c>
      <c r="B9" s="7"/>
      <c r="C9" s="18">
        <f>SUBTOTAL(109,ExpMay[Amount])</f>
        <v>977</v>
      </c>
      <c r="D9" s="7"/>
      <c r="E9" s="7"/>
    </row>
  </sheetData>
  <mergeCells count="1">
    <mergeCell ref="A1:C1"/>
  </mergeCells>
  <dataValidations count="11">
    <dataValidation type="custom" errorStyle="warning" allowBlank="1" showInputMessage="1" showErrorMessage="1" errorTitle="Amount Validation" error="Amount should be a number." sqref="C3:C8" xr:uid="{00000000-0002-0000-0600-000000000000}">
      <formula1>ISNUMBER($C3)</formula1>
    </dataValidation>
    <dataValidation type="custom" errorStyle="warning" allowBlank="1" showInputMessage="1" showErrorMessage="1" error="A date in May needs be entered  in order for this expense to be added to the Summary sheet" sqref="A3:A8" xr:uid="{00000000-0002-0000-0600-000001000000}">
      <formula1>MONTH($A3)=5</formula1>
    </dataValidation>
    <dataValidation type="list" errorStyle="warning" allowBlank="1" showInputMessage="1" showErrorMessage="1" error="An expense from the drop down should be selected in order for it to be included on the Summary sheet" sqref="D3:D8" xr:uid="{00000000-0002-0000-0600-000002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600-000003000000}"/>
    <dataValidation allowBlank="1" showInputMessage="1" showErrorMessage="1" prompt="Navigation hyperlink to the summary worksheet" sqref="D1" xr:uid="{00000000-0002-0000-0600-000004000000}"/>
    <dataValidation allowBlank="1" showInputMessage="1" showErrorMessage="1" prompt="Navigation hyperlink to the tips worksheet" sqref="E1" xr:uid="{00000000-0002-0000-0600-000005000000}"/>
    <dataValidation allowBlank="1" showInputMessage="1" showErrorMessage="1" prompt="Enter the date of the expense in this column" sqref="A2" xr:uid="{00000000-0002-0000-0600-000006000000}"/>
    <dataValidation allowBlank="1" showInputMessage="1" showErrorMessage="1" prompt="Enter the PO# in this column" sqref="B2" xr:uid="{00000000-0002-0000-0600-000007000000}"/>
    <dataValidation allowBlank="1" showInputMessage="1" showErrorMessage="1" prompt="Enter the Amount of the expense in this column" sqref="C2" xr:uid="{00000000-0002-0000-06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600-000009000000}"/>
    <dataValidation allowBlank="1" showInputMessage="1" showErrorMessage="1" prompt="Enter a description of the expense in this column" sqref="E2" xr:uid="{00000000-0002-0000-0600-00000A000000}"/>
  </dataValidations>
  <hyperlinks>
    <hyperlink ref="D1" location="summary!A1" tooltip="Select to view summary" display="Summary" xr:uid="{00000000-0004-0000-0600-000000000000}"/>
    <hyperlink ref="E1" location="tips!A1" tooltip="Select to navigate to the tips worksheet" display="Tips" xr:uid="{00000000-0004-0000-06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28</v>
      </c>
      <c r="B1" s="24"/>
      <c r="C1" s="25"/>
      <c r="D1" s="5" t="s">
        <v>39</v>
      </c>
      <c r="E1" s="5" t="s">
        <v>38</v>
      </c>
    </row>
    <row r="2" spans="1:5" ht="17.100000000000001" customHeight="1" x14ac:dyDescent="0.3">
      <c r="A2" s="4" t="s">
        <v>5</v>
      </c>
      <c r="B2" s="4" t="s">
        <v>6</v>
      </c>
      <c r="C2" s="4" t="s">
        <v>7</v>
      </c>
      <c r="D2" s="4" t="s">
        <v>9</v>
      </c>
      <c r="E2" s="4" t="s">
        <v>8</v>
      </c>
    </row>
    <row r="3" spans="1:5" ht="30" customHeight="1" x14ac:dyDescent="0.3">
      <c r="A3" s="8">
        <f ca="1">DATE(YEAR(TODAY()),6,7)</f>
        <v>43258</v>
      </c>
      <c r="B3" s="2" t="s">
        <v>10</v>
      </c>
      <c r="C3" s="3">
        <v>201</v>
      </c>
      <c r="D3" s="2" t="s">
        <v>0</v>
      </c>
      <c r="E3" s="2" t="s">
        <v>37</v>
      </c>
    </row>
    <row r="4" spans="1:5" ht="30" customHeight="1" x14ac:dyDescent="0.3">
      <c r="A4" s="8">
        <f ca="1">DATE(YEAR(TODAY()),6,8)</f>
        <v>43259</v>
      </c>
      <c r="B4" s="2" t="s">
        <v>12</v>
      </c>
      <c r="C4" s="3">
        <v>98</v>
      </c>
      <c r="D4" s="2" t="s">
        <v>1</v>
      </c>
      <c r="E4" s="2"/>
    </row>
    <row r="5" spans="1:5" ht="30" customHeight="1" x14ac:dyDescent="0.3">
      <c r="A5" s="8"/>
      <c r="B5" s="2"/>
      <c r="C5" s="3">
        <v>342</v>
      </c>
      <c r="D5" s="2" t="s">
        <v>4</v>
      </c>
      <c r="E5" s="2"/>
    </row>
    <row r="6" spans="1:5" ht="30" customHeight="1" x14ac:dyDescent="0.3">
      <c r="A6" s="8"/>
      <c r="B6" s="2"/>
      <c r="C6" s="3">
        <v>122</v>
      </c>
      <c r="D6" s="2" t="s">
        <v>2</v>
      </c>
      <c r="E6" s="2"/>
    </row>
    <row r="7" spans="1:5" ht="30" customHeight="1" x14ac:dyDescent="0.3">
      <c r="A7" s="8"/>
      <c r="B7" s="2"/>
      <c r="C7" s="3">
        <v>187</v>
      </c>
      <c r="D7" s="2" t="s">
        <v>3</v>
      </c>
      <c r="E7" s="2"/>
    </row>
    <row r="8" spans="1:5" ht="30" customHeight="1" x14ac:dyDescent="0.3">
      <c r="A8" s="8"/>
      <c r="B8" s="2"/>
      <c r="C8" s="3">
        <v>99</v>
      </c>
      <c r="D8" s="2" t="s">
        <v>4</v>
      </c>
      <c r="E8" s="2"/>
    </row>
    <row r="9" spans="1:5" ht="30" customHeight="1" x14ac:dyDescent="0.3">
      <c r="A9" s="7" t="s">
        <v>11</v>
      </c>
      <c r="B9" s="7"/>
      <c r="C9" s="18">
        <f>SUBTOTAL(109,ExpJun[Amount])</f>
        <v>1049</v>
      </c>
      <c r="D9" s="7"/>
      <c r="E9" s="7"/>
    </row>
  </sheetData>
  <mergeCells count="1">
    <mergeCell ref="A1:C1"/>
  </mergeCells>
  <dataValidations count="11">
    <dataValidation type="custom" errorStyle="warning" allowBlank="1" showInputMessage="1" showErrorMessage="1" errorTitle="Amount Validation" error="Amount should be a number." sqref="C3:C8" xr:uid="{00000000-0002-0000-0700-000000000000}">
      <formula1>ISNUMBER($C3)</formula1>
    </dataValidation>
    <dataValidation type="custom" errorStyle="warning" allowBlank="1" showInputMessage="1" showErrorMessage="1" error="A date in June needs be entered  in order for this expense to be added to the Summary sheet" sqref="A3:A8" xr:uid="{00000000-0002-0000-0700-000001000000}">
      <formula1>MONTH($A3)=6</formula1>
    </dataValidation>
    <dataValidation type="list" errorStyle="warning" allowBlank="1" showInputMessage="1" showErrorMessage="1" error="An expense from the drop down should be selected in order for it to be included on the Summary sheet" sqref="D3:D8" xr:uid="{00000000-0002-0000-0700-000002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700-000003000000}"/>
    <dataValidation allowBlank="1" showInputMessage="1" showErrorMessage="1" prompt="Navigation hyperlink to the summary worksheet" sqref="D1" xr:uid="{00000000-0002-0000-0700-000004000000}"/>
    <dataValidation allowBlank="1" showInputMessage="1" showErrorMessage="1" prompt="Navigation hyperlink to the tips worksheet" sqref="E1" xr:uid="{00000000-0002-0000-0700-000005000000}"/>
    <dataValidation allowBlank="1" showInputMessage="1" showErrorMessage="1" prompt="Enter the date of the expense in this column" sqref="A2" xr:uid="{00000000-0002-0000-0700-000006000000}"/>
    <dataValidation allowBlank="1" showInputMessage="1" showErrorMessage="1" prompt="Enter the PO# in this column" sqref="B2" xr:uid="{00000000-0002-0000-0700-000007000000}"/>
    <dataValidation allowBlank="1" showInputMessage="1" showErrorMessage="1" prompt="Enter the Amount of the expense in this column" sqref="C2" xr:uid="{00000000-0002-0000-07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700-000009000000}"/>
    <dataValidation allowBlank="1" showInputMessage="1" showErrorMessage="1" prompt="Enter a description of the expense in this column" sqref="E2" xr:uid="{00000000-0002-0000-0700-00000A000000}"/>
  </dataValidations>
  <hyperlinks>
    <hyperlink ref="D1" location="summary!A1" tooltip="Select to view summary" display="Summary" xr:uid="{00000000-0004-0000-0700-000000000000}"/>
    <hyperlink ref="E1" location="tips!A1" tooltip="Select to navigate to the tips worksheet" display="Tips" xr:uid="{00000000-0004-0000-07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24" t="s">
        <v>29</v>
      </c>
      <c r="B1" s="24"/>
      <c r="C1" s="25"/>
      <c r="D1" s="5" t="s">
        <v>39</v>
      </c>
      <c r="E1" s="5" t="s">
        <v>38</v>
      </c>
    </row>
    <row r="2" spans="1:5" ht="17.100000000000001" customHeight="1" x14ac:dyDescent="0.3">
      <c r="A2" s="20" t="s">
        <v>5</v>
      </c>
      <c r="B2" s="20" t="s">
        <v>6</v>
      </c>
      <c r="C2" s="20" t="s">
        <v>7</v>
      </c>
      <c r="D2" s="20" t="s">
        <v>9</v>
      </c>
      <c r="E2" s="20" t="s">
        <v>8</v>
      </c>
    </row>
    <row r="3" spans="1:5" ht="30" customHeight="1" x14ac:dyDescent="0.3">
      <c r="A3" s="8">
        <f ca="1">DATE(YEAR(TODAY()),7,9)</f>
        <v>43290</v>
      </c>
      <c r="B3" s="2" t="s">
        <v>10</v>
      </c>
      <c r="C3" s="3"/>
      <c r="D3" s="2" t="s">
        <v>0</v>
      </c>
      <c r="E3" s="2" t="s">
        <v>37</v>
      </c>
    </row>
    <row r="4" spans="1:5" ht="30" customHeight="1" x14ac:dyDescent="0.3">
      <c r="A4" s="8">
        <f ca="1">DATE(YEAR(TODAY()),7,14)</f>
        <v>43295</v>
      </c>
      <c r="B4" s="2" t="s">
        <v>12</v>
      </c>
      <c r="C4" s="3"/>
      <c r="D4" s="2" t="s">
        <v>1</v>
      </c>
      <c r="E4" s="2"/>
    </row>
    <row r="5" spans="1:5" ht="30" customHeight="1" x14ac:dyDescent="0.3">
      <c r="A5" s="8"/>
      <c r="B5" s="2"/>
      <c r="C5" s="3"/>
      <c r="D5" s="2" t="s">
        <v>1</v>
      </c>
      <c r="E5" s="2"/>
    </row>
    <row r="6" spans="1:5" ht="30" customHeight="1" x14ac:dyDescent="0.3">
      <c r="A6" s="8"/>
      <c r="B6" s="2"/>
      <c r="C6" s="3"/>
      <c r="D6" s="2" t="s">
        <v>2</v>
      </c>
      <c r="E6" s="2"/>
    </row>
    <row r="7" spans="1:5" ht="30" customHeight="1" x14ac:dyDescent="0.3">
      <c r="A7" s="8"/>
      <c r="B7" s="2"/>
      <c r="C7" s="3"/>
      <c r="D7" s="2" t="s">
        <v>3</v>
      </c>
      <c r="E7" s="2"/>
    </row>
    <row r="8" spans="1:5" ht="30" customHeight="1" x14ac:dyDescent="0.3">
      <c r="A8" s="8"/>
      <c r="B8" s="2"/>
      <c r="C8" s="3"/>
      <c r="D8" s="2" t="s">
        <v>4</v>
      </c>
      <c r="E8" s="2"/>
    </row>
    <row r="9" spans="1:5" ht="30" customHeight="1" x14ac:dyDescent="0.3">
      <c r="A9" s="7" t="s">
        <v>11</v>
      </c>
      <c r="B9" s="7"/>
      <c r="C9" s="18">
        <f>SUBTOTAL(109,ExpJul[Amount])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8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800-000001000000}"/>
    <dataValidation allowBlank="1" showInputMessage="1" showErrorMessage="1" prompt="Navigation hyperlink to the summary worksheet" sqref="D1" xr:uid="{00000000-0002-0000-0800-000002000000}"/>
    <dataValidation allowBlank="1" showInputMessage="1" showErrorMessage="1" prompt="Navigation hyperlink to the tips worksheet" sqref="E1" xr:uid="{00000000-0002-0000-0800-000003000000}"/>
    <dataValidation allowBlank="1" showInputMessage="1" showErrorMessage="1" prompt="Enter the date of the expense in this column" sqref="A2" xr:uid="{00000000-0002-0000-0800-000004000000}"/>
    <dataValidation allowBlank="1" showInputMessage="1" showErrorMessage="1" prompt="Enter the PO# in this column" sqref="B2" xr:uid="{00000000-0002-0000-0800-000005000000}"/>
    <dataValidation allowBlank="1" showInputMessage="1" showErrorMessage="1" prompt="Enter the Amount of the expense in this column" sqref="C2" xr:uid="{00000000-0002-0000-08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800-000007000000}"/>
    <dataValidation allowBlank="1" showInputMessage="1" showErrorMessage="1" prompt="Enter a description of the expense in this column" sqref="E2" xr:uid="{00000000-0002-0000-0800-000008000000}"/>
    <dataValidation type="custom" errorStyle="warning" allowBlank="1" showInputMessage="1" showErrorMessage="1" errorTitle="Amount Validation" error="Amount should be a number." sqref="C3:C8" xr:uid="{00000000-0002-0000-0800-000009000000}">
      <formula1>ISNUMBER($C3)</formula1>
    </dataValidation>
    <dataValidation type="custom" errorStyle="warning" allowBlank="1" showInputMessage="1" showErrorMessage="1" error="A date in July needs be entered  in order for this expense to be added to the Summary sheet" sqref="A3:A8" xr:uid="{00000000-0002-0000-0800-00000A000000}">
      <formula1>MONTH($A3)=7</formula1>
    </dataValidation>
  </dataValidations>
  <hyperlinks>
    <hyperlink ref="D1" location="summary!A1" tooltip="Select to view summary" display="Summary" xr:uid="{00000000-0004-0000-0800-000000000000}"/>
    <hyperlink ref="E1" location="tips!A1" tooltip="Select to navigate to the tips worksheet" display="Tips" xr:uid="{00000000-0004-0000-08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solo-utd</dc:creator>
  <cp:lastModifiedBy>solo-utd</cp:lastModifiedBy>
  <dcterms:created xsi:type="dcterms:W3CDTF">2016-09-19T01:00:44Z</dcterms:created>
  <dcterms:modified xsi:type="dcterms:W3CDTF">2018-11-29T03:54:16Z</dcterms:modified>
</cp:coreProperties>
</file>